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ELETRICA\Desktop\"/>
    </mc:Choice>
  </mc:AlternateContent>
  <xr:revisionPtr revIDLastSave="0" documentId="13_ncr:1_{8A1F5499-5D5B-49C6-B7E7-14FD60B200EA}" xr6:coauthVersionLast="47" xr6:coauthVersionMax="47" xr10:uidLastSave="{00000000-0000-0000-0000-000000000000}"/>
  <bookViews>
    <workbookView xWindow="-120" yWindow="-120" windowWidth="29040" windowHeight="15840" tabRatio="615" firstSheet="1" activeTab="1" xr2:uid="{00000000-000D-0000-FFFF-FFFF00000000}"/>
  </bookViews>
  <sheets>
    <sheet name="Controle Obras Cemat antigo" sheetId="1" state="hidden" r:id="rId1"/>
    <sheet name="Controle Obras - Energisa" sheetId="4" r:id="rId2"/>
    <sheet name="Pago" sheetId="28" r:id="rId3"/>
    <sheet name="Planilha1" sheetId="30" r:id="rId4"/>
    <sheet name="Planilha2" sheetId="32" r:id="rId5"/>
    <sheet name="DESLIGAMENTO_MODELO" sheetId="6" state="hidden" r:id="rId6"/>
    <sheet name="STATUS OBRAS" sheetId="9" state="hidden" r:id="rId7"/>
  </sheets>
  <definedNames>
    <definedName name="_xlnm._FilterDatabase" localSheetId="1" hidden="1">'Controle Obras - Energisa'!$A$13:$CG$21</definedName>
    <definedName name="_xlnm._FilterDatabase" localSheetId="0" hidden="1">'Controle Obras Cemat antigo'!$A$12:$Q$109</definedName>
    <definedName name="_xlnm._FilterDatabase" localSheetId="5" hidden="1">DESLIGAMENTO_MODELO!$B$2:$N$1746</definedName>
    <definedName name="_xlnm._FilterDatabase" localSheetId="6" hidden="1">'STATUS OBRAS'!$A$1:$B$5</definedName>
    <definedName name="_xlnm.Print_Area" localSheetId="1">'Controle Obras - Energisa'!$C$1:$AG$13</definedName>
    <definedName name="_xlnm.Print_Area" localSheetId="0">'Controle Obras Cemat antigo'!$A$1:$Q$108</definedName>
    <definedName name="_xlnm.Print_Area" localSheetId="5">DESLIGAMENTO_MODELO!$B$2:$N$1381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7" i="4" l="1"/>
  <c r="AG16" i="4"/>
  <c r="AC14" i="4"/>
  <c r="AG14" i="4"/>
  <c r="AM14" i="4"/>
  <c r="AS14" i="4"/>
  <c r="BK14" i="4"/>
  <c r="AC15" i="4"/>
  <c r="AG15" i="4"/>
  <c r="AM15" i="4"/>
  <c r="AS15" i="4"/>
  <c r="BK15" i="4"/>
  <c r="AM16" i="4"/>
  <c r="AM17" i="4"/>
  <c r="AM18" i="4"/>
  <c r="AM19" i="4"/>
  <c r="AM20" i="4"/>
  <c r="AM21" i="4"/>
  <c r="H2172" i="28"/>
  <c r="H2171" i="28"/>
  <c r="H2170" i="28"/>
  <c r="H2169" i="28"/>
  <c r="H2168" i="28"/>
  <c r="H2167" i="28"/>
  <c r="H2166" i="28"/>
  <c r="H2165" i="28"/>
  <c r="H2164" i="28"/>
  <c r="H2163" i="28"/>
  <c r="H2162" i="28"/>
  <c r="H2161" i="28"/>
  <c r="H2160" i="28"/>
  <c r="H2159" i="28"/>
  <c r="H2158" i="28"/>
  <c r="H2157" i="28"/>
  <c r="H2156" i="28"/>
  <c r="G2150" i="28" l="1"/>
  <c r="H2149" i="28"/>
  <c r="H2148" i="28"/>
  <c r="E2148" i="28"/>
  <c r="E2150" i="28" s="1"/>
  <c r="H2147" i="28" l="1"/>
  <c r="H2146" i="28"/>
  <c r="H2145" i="28" l="1"/>
  <c r="H2144" i="28" l="1"/>
  <c r="H2143" i="28"/>
  <c r="H2142" i="28"/>
  <c r="H2141" i="28"/>
  <c r="G2134" i="28"/>
  <c r="H2133" i="28"/>
  <c r="H2150" i="28" l="1"/>
  <c r="H2132" i="28"/>
  <c r="H2131" i="28" l="1"/>
  <c r="H2130" i="28" l="1"/>
  <c r="H2129" i="28" l="1"/>
  <c r="H2128" i="28" l="1"/>
  <c r="H2127" i="28" l="1"/>
  <c r="E2127" i="28"/>
  <c r="E2134" i="28" s="1"/>
  <c r="H2126" i="28" l="1"/>
  <c r="H2125" i="28" l="1"/>
  <c r="H2124" i="28"/>
  <c r="H2123" i="28"/>
  <c r="H2122" i="28"/>
  <c r="H2121" i="28"/>
  <c r="H2120" i="28"/>
  <c r="H2119" i="28" l="1"/>
  <c r="H2118" i="28"/>
  <c r="H2117" i="28"/>
  <c r="H2116" i="28"/>
  <c r="H2115" i="28"/>
  <c r="H2114" i="28"/>
  <c r="H2113" i="28"/>
  <c r="H2112" i="28"/>
  <c r="H2111" i="28" l="1"/>
  <c r="H2110" i="28"/>
  <c r="H2109" i="28"/>
  <c r="H2134" i="28" s="1"/>
  <c r="E2103" i="28" l="1"/>
  <c r="G2103" i="28"/>
  <c r="H2102" i="28" l="1"/>
  <c r="H2101" i="28"/>
  <c r="H2100" i="28" l="1"/>
  <c r="H2099" i="28" l="1"/>
  <c r="H2098" i="28"/>
  <c r="H2097" i="28" l="1"/>
  <c r="H2096" i="28"/>
  <c r="H2095" i="28"/>
  <c r="H2094" i="28"/>
  <c r="H2093" i="28"/>
  <c r="H2092" i="28"/>
  <c r="H2091" i="28"/>
  <c r="H2090" i="28"/>
  <c r="H2089" i="28"/>
  <c r="H2088" i="28"/>
  <c r="H2087" i="28"/>
  <c r="H2086" i="28"/>
  <c r="H2085" i="28"/>
  <c r="H2103" i="28" l="1"/>
  <c r="E2080" i="28" l="1"/>
  <c r="G2080" i="28"/>
  <c r="H2079" i="28"/>
  <c r="H2078" i="28" l="1"/>
  <c r="H2077" i="28"/>
  <c r="H2076" i="28"/>
  <c r="H2075" i="28" l="1"/>
  <c r="H2074" i="28"/>
  <c r="H2073" i="28" l="1"/>
  <c r="H2072" i="28" l="1"/>
  <c r="H2071" i="28" l="1"/>
  <c r="H2070" i="28" l="1"/>
  <c r="H2069" i="28" l="1"/>
  <c r="H2068" i="28" l="1"/>
  <c r="H2067" i="28" l="1"/>
  <c r="H2066" i="28" l="1"/>
  <c r="H2065" i="28"/>
  <c r="H2064" i="28"/>
  <c r="H2063" i="28"/>
  <c r="H2062" i="28"/>
  <c r="H2061" i="28"/>
  <c r="H2060" i="28"/>
  <c r="H2059" i="28"/>
  <c r="H2058" i="28"/>
  <c r="H2057" i="28"/>
  <c r="H2056" i="28"/>
  <c r="H2055" i="28"/>
  <c r="H2054" i="28"/>
  <c r="H2053" i="28"/>
  <c r="H2052" i="28"/>
  <c r="H2051" i="28"/>
  <c r="H2050" i="28" l="1"/>
  <c r="H2049" i="28" l="1"/>
  <c r="H2048" i="28"/>
  <c r="H2047" i="28" l="1"/>
  <c r="H2046" i="28" l="1"/>
  <c r="H2080" i="28" s="1"/>
  <c r="E2040" i="28" l="1"/>
  <c r="G2040" i="28"/>
  <c r="H2039" i="28"/>
  <c r="H2038" i="28" l="1"/>
  <c r="H2037" i="28" l="1"/>
  <c r="H2036" i="28" l="1"/>
  <c r="H2035" i="28" l="1"/>
  <c r="H2034" i="28" l="1"/>
  <c r="H2033" i="28" l="1"/>
  <c r="H2032" i="28" l="1"/>
  <c r="H2031" i="28" l="1"/>
  <c r="H2030" i="28" l="1"/>
  <c r="H2029" i="28" l="1"/>
  <c r="H2028" i="28" l="1"/>
  <c r="H2040" i="28" s="1"/>
  <c r="E2022" i="28" l="1"/>
  <c r="G2022" i="28"/>
  <c r="H2021" i="28"/>
  <c r="H2020" i="28"/>
  <c r="H2019" i="28"/>
  <c r="H2018" i="28"/>
  <c r="H2017" i="28" l="1"/>
  <c r="H2016" i="28" l="1"/>
  <c r="H2015" i="28" l="1"/>
  <c r="H2014" i="28"/>
  <c r="H2013" i="28"/>
  <c r="H2012" i="28"/>
  <c r="H2011" i="28"/>
  <c r="H2010" i="28"/>
  <c r="H2009" i="28"/>
  <c r="H2008" i="28"/>
  <c r="H2007" i="28" l="1"/>
  <c r="H2006" i="28" l="1"/>
  <c r="H2005" i="28"/>
  <c r="H2004" i="28"/>
  <c r="H2003" i="28"/>
  <c r="H2002" i="28"/>
  <c r="H2001" i="28"/>
  <c r="H2000" i="28"/>
  <c r="H2022" i="28" l="1"/>
  <c r="E1993" i="28"/>
  <c r="G1993" i="28"/>
  <c r="H1992" i="28"/>
  <c r="H1991" i="28"/>
  <c r="H1990" i="28"/>
  <c r="H1989" i="28" l="1"/>
  <c r="H1988" i="28" l="1"/>
  <c r="H1987" i="28" l="1"/>
  <c r="H1986" i="28" l="1"/>
  <c r="H1985" i="28" l="1"/>
  <c r="H1984" i="28" l="1"/>
  <c r="H1983" i="28" l="1"/>
  <c r="H1982" i="28" l="1"/>
  <c r="H1981" i="28" l="1"/>
  <c r="H1980" i="28" l="1"/>
  <c r="H1979" i="28" l="1"/>
  <c r="H1978" i="28" l="1"/>
  <c r="H1977" i="28" l="1"/>
  <c r="H1976" i="28"/>
  <c r="H1975" i="28"/>
  <c r="H1974" i="28"/>
  <c r="H1973" i="28"/>
  <c r="H1972" i="28"/>
  <c r="H1971" i="28"/>
  <c r="H1970" i="28"/>
  <c r="H1969" i="28"/>
  <c r="H1968" i="28"/>
  <c r="H1967" i="28"/>
  <c r="H1966" i="28"/>
  <c r="H1965" i="28"/>
  <c r="H1964" i="28"/>
  <c r="H1963" i="28" l="1"/>
  <c r="H1962" i="28" l="1"/>
  <c r="H1961" i="28" l="1"/>
  <c r="H1960" i="28" l="1"/>
  <c r="H1959" i="28" l="1"/>
  <c r="H1993" i="28" s="1"/>
  <c r="H1952" i="28" l="1"/>
  <c r="E1946" i="28"/>
  <c r="G1946" i="28"/>
  <c r="H1938" i="28"/>
  <c r="H1931" i="28" l="1"/>
  <c r="H1930" i="28"/>
  <c r="H1903" i="28"/>
  <c r="H1902" i="28"/>
  <c r="H1901" i="28"/>
  <c r="H1900" i="28"/>
  <c r="H1899" i="28"/>
  <c r="H1897" i="28"/>
  <c r="H1898" i="28"/>
  <c r="H1896" i="28"/>
  <c r="H1895" i="28"/>
  <c r="H1894" i="28"/>
  <c r="H1893" i="28"/>
  <c r="H1892" i="28"/>
  <c r="H1891" i="28"/>
  <c r="H1890" i="28"/>
  <c r="H1889" i="28"/>
  <c r="H1888" i="28"/>
  <c r="H1887" i="28"/>
  <c r="H1886" i="28" l="1"/>
  <c r="H1885" i="28"/>
  <c r="H1884" i="28"/>
  <c r="H1883" i="28"/>
  <c r="H1882" i="28"/>
  <c r="H1881" i="28"/>
  <c r="H1880" i="28"/>
  <c r="H1879" i="28"/>
  <c r="H1878" i="28"/>
  <c r="H1877" i="28"/>
  <c r="H1876" i="28"/>
  <c r="H1875" i="28"/>
  <c r="H1874" i="28"/>
  <c r="H1873" i="28"/>
  <c r="H1872" i="28"/>
  <c r="H1871" i="28"/>
  <c r="H1870" i="28"/>
  <c r="H1869" i="28"/>
  <c r="H1868" i="28"/>
  <c r="H1867" i="28"/>
  <c r="H1866" i="28"/>
  <c r="H1865" i="28"/>
  <c r="H1864" i="28"/>
  <c r="H1863" i="28"/>
  <c r="H1862" i="28"/>
  <c r="H1861" i="28"/>
  <c r="H1860" i="28"/>
  <c r="H1859" i="28"/>
  <c r="H1858" i="28"/>
  <c r="H1857" i="28"/>
  <c r="H1856" i="28"/>
  <c r="E1850" i="28"/>
  <c r="G1850" i="28"/>
  <c r="H1847" i="28"/>
  <c r="H1846" i="28"/>
  <c r="H1845" i="28"/>
  <c r="H1844" i="28"/>
  <c r="H1850" i="28" l="1"/>
  <c r="H1946" i="28"/>
  <c r="G1837" i="28" l="1"/>
  <c r="H1836" i="28"/>
  <c r="H1835" i="28"/>
  <c r="H1834" i="28"/>
  <c r="H1833" i="28"/>
  <c r="H1832" i="28"/>
  <c r="H1831" i="28"/>
  <c r="H1830" i="28"/>
  <c r="H1829" i="28"/>
  <c r="H1828" i="28"/>
  <c r="H1827" i="28"/>
  <c r="H1826" i="28"/>
  <c r="H1825" i="28"/>
  <c r="H1824" i="28"/>
  <c r="H1823" i="28"/>
  <c r="H1822" i="28"/>
  <c r="H1821" i="28"/>
  <c r="H1820" i="28"/>
  <c r="H1819" i="28"/>
  <c r="H1818" i="28"/>
  <c r="H1817" i="28"/>
  <c r="H1816" i="28"/>
  <c r="H1815" i="28"/>
  <c r="H1814" i="28"/>
  <c r="H1813" i="28"/>
  <c r="E1813" i="28"/>
  <c r="E1837" i="28" s="1"/>
  <c r="H1812" i="28"/>
  <c r="H1811" i="28"/>
  <c r="H1809" i="28"/>
  <c r="H1810" i="28"/>
  <c r="H1808" i="28"/>
  <c r="H1837" i="28" l="1"/>
  <c r="G1802" i="28"/>
  <c r="E1802" i="28"/>
  <c r="H1798" i="28"/>
  <c r="H1796" i="28"/>
  <c r="H1802" i="28" l="1"/>
  <c r="G1787" i="28"/>
  <c r="H1786" i="28"/>
  <c r="H1785" i="28"/>
  <c r="H1784" i="28"/>
  <c r="H1783" i="28"/>
  <c r="H1782" i="28"/>
  <c r="E1782" i="28"/>
  <c r="E1787" i="28" s="1"/>
  <c r="H1781" i="28"/>
  <c r="H1780" i="28"/>
  <c r="H1779" i="28"/>
  <c r="H1778" i="28"/>
  <c r="H1777" i="28"/>
  <c r="H1776" i="28"/>
  <c r="H1775" i="28"/>
  <c r="H1774" i="28"/>
  <c r="H1773" i="28"/>
  <c r="H1772" i="28"/>
  <c r="H1771" i="28"/>
  <c r="H1770" i="28"/>
  <c r="H1787" i="28" l="1"/>
  <c r="E1764" i="28" l="1"/>
  <c r="G1764" i="28"/>
  <c r="H1751" i="28"/>
  <c r="H1750" i="28"/>
  <c r="H1749" i="28"/>
  <c r="H1748" i="28"/>
  <c r="H1747" i="28" l="1"/>
  <c r="H1746" i="28"/>
  <c r="H1745" i="28"/>
  <c r="H1744" i="28"/>
  <c r="H1743" i="28"/>
  <c r="H1742" i="28"/>
  <c r="H1741" i="28"/>
  <c r="H1740" i="28"/>
  <c r="H1764" i="28" l="1"/>
  <c r="G1735" i="28"/>
  <c r="H1734" i="28"/>
  <c r="H1733" i="28"/>
  <c r="H1732" i="28"/>
  <c r="H1731" i="28"/>
  <c r="L1729" i="28"/>
  <c r="H1730" i="28" l="1"/>
  <c r="E1730" i="28"/>
  <c r="E1735" i="28" s="1"/>
  <c r="H1729" i="28" l="1"/>
  <c r="H1728" i="28"/>
  <c r="H1727" i="28"/>
  <c r="H1726" i="28"/>
  <c r="H1725" i="28"/>
  <c r="H1724" i="28"/>
  <c r="H1723" i="28"/>
  <c r="H1722" i="28"/>
  <c r="H1721" i="28"/>
  <c r="H1720" i="28" l="1"/>
  <c r="H1719" i="28"/>
  <c r="H1718" i="28"/>
  <c r="H1717" i="28"/>
  <c r="H1716" i="28"/>
  <c r="H1715" i="28"/>
  <c r="H1735" i="28" l="1"/>
  <c r="E1709" i="28" l="1"/>
  <c r="G1709" i="28"/>
  <c r="H1708" i="28"/>
  <c r="H1706" i="28"/>
  <c r="H1707" i="28"/>
  <c r="H1705" i="28"/>
  <c r="H1709" i="28" l="1"/>
  <c r="E1698" i="28"/>
  <c r="G1698" i="28"/>
  <c r="H1697" i="28"/>
  <c r="H1696" i="28"/>
  <c r="H1695" i="28"/>
  <c r="H1694" i="28"/>
  <c r="H1693" i="28"/>
  <c r="H1692" i="28"/>
  <c r="H1691" i="28"/>
  <c r="H1690" i="28"/>
  <c r="H1689" i="28" l="1"/>
  <c r="H1688" i="28"/>
  <c r="H1687" i="28" l="1"/>
  <c r="H1686" i="28"/>
  <c r="H1698" i="28" s="1"/>
  <c r="H1670" i="28" l="1"/>
  <c r="E1680" i="28"/>
  <c r="G1680" i="28"/>
  <c r="H1679" i="28"/>
  <c r="H1678" i="28"/>
  <c r="H1677" i="28"/>
  <c r="H1676" i="28"/>
  <c r="H1675" i="28"/>
  <c r="H1674" i="28" l="1"/>
  <c r="H1673" i="28"/>
  <c r="H1672" i="28"/>
  <c r="H1671" i="28"/>
  <c r="H1669" i="28"/>
  <c r="H1668" i="28"/>
  <c r="H1667" i="28"/>
  <c r="H1666" i="28"/>
  <c r="H1665" i="28"/>
  <c r="H1664" i="28"/>
  <c r="H1663" i="28"/>
  <c r="H1661" i="28"/>
  <c r="H1662" i="28"/>
  <c r="E1656" i="28"/>
  <c r="G1656" i="28"/>
  <c r="H1654" i="28"/>
  <c r="H1653" i="28"/>
  <c r="H1655" i="28"/>
  <c r="H1680" i="28" l="1"/>
  <c r="H1652" i="28" l="1"/>
  <c r="H1651" i="28"/>
  <c r="H1656" i="28" s="1"/>
  <c r="G1646" i="28"/>
  <c r="E1646" i="28"/>
  <c r="H1645" i="28"/>
  <c r="H1644" i="28"/>
  <c r="H1643" i="28"/>
  <c r="H1642" i="28"/>
  <c r="H1641" i="28"/>
  <c r="H1640" i="28"/>
  <c r="H1639" i="28"/>
  <c r="H1638" i="28"/>
  <c r="H1637" i="28"/>
  <c r="H1636" i="28"/>
  <c r="H1635" i="28"/>
  <c r="H1634" i="28"/>
  <c r="H1633" i="28"/>
  <c r="H1632" i="28"/>
  <c r="H1631" i="28"/>
  <c r="H1630" i="28"/>
  <c r="H1629" i="28"/>
  <c r="H1628" i="28"/>
  <c r="H1627" i="28"/>
  <c r="H1626" i="28"/>
  <c r="H1625" i="28"/>
  <c r="H1624" i="28"/>
  <c r="H1623" i="28"/>
  <c r="H1622" i="28"/>
  <c r="H1621" i="28"/>
  <c r="H1620" i="28"/>
  <c r="H1619" i="28"/>
  <c r="H1618" i="28"/>
  <c r="H1617" i="28"/>
  <c r="H1616" i="28"/>
  <c r="H1615" i="28"/>
  <c r="H1614" i="28"/>
  <c r="H1613" i="28"/>
  <c r="H1612" i="28"/>
  <c r="H1611" i="28"/>
  <c r="H1610" i="28"/>
  <c r="H1609" i="28"/>
  <c r="H1608" i="28"/>
  <c r="H1607" i="28"/>
  <c r="H1606" i="28"/>
  <c r="H1605" i="28"/>
  <c r="H1604" i="28"/>
  <c r="H1603" i="28"/>
  <c r="H1602" i="28"/>
  <c r="H1601" i="28"/>
  <c r="H1600" i="28"/>
  <c r="H1599" i="28"/>
  <c r="H1598" i="28"/>
  <c r="H1597" i="28"/>
  <c r="H1596" i="28"/>
  <c r="H1595" i="28"/>
  <c r="H1594" i="28"/>
  <c r="H1593" i="28"/>
  <c r="H1592" i="28"/>
  <c r="H1591" i="28"/>
  <c r="G1585" i="28"/>
  <c r="H1584" i="28"/>
  <c r="H1583" i="28"/>
  <c r="H1582" i="28"/>
  <c r="H1581" i="28"/>
  <c r="H1580" i="28"/>
  <c r="H1579" i="28"/>
  <c r="H1578" i="28"/>
  <c r="H1577" i="28"/>
  <c r="H1576" i="28"/>
  <c r="H1575" i="28"/>
  <c r="E1575" i="28"/>
  <c r="E1585" i="28" s="1"/>
  <c r="H1574" i="28"/>
  <c r="H1573" i="28"/>
  <c r="H1572" i="28"/>
  <c r="H1571" i="28"/>
  <c r="H1570" i="28"/>
  <c r="H1569" i="28"/>
  <c r="H1568" i="28"/>
  <c r="H1567" i="28"/>
  <c r="H1566" i="28"/>
  <c r="G1558" i="28"/>
  <c r="E1558" i="28"/>
  <c r="H1557" i="28"/>
  <c r="H1556" i="28"/>
  <c r="H1555" i="28"/>
  <c r="H1554" i="28"/>
  <c r="H1553" i="28"/>
  <c r="H1552" i="28"/>
  <c r="H1551" i="28"/>
  <c r="H1550" i="28"/>
  <c r="G1544" i="28"/>
  <c r="E1544" i="28"/>
  <c r="H1543" i="28"/>
  <c r="H1542" i="28"/>
  <c r="H1541" i="28"/>
  <c r="H1540" i="28"/>
  <c r="H1539" i="28"/>
  <c r="H1538" i="28"/>
  <c r="H1537" i="28"/>
  <c r="H1536" i="28"/>
  <c r="H1535" i="28"/>
  <c r="H1534" i="28"/>
  <c r="H1533" i="28"/>
  <c r="H1532" i="28"/>
  <c r="H1531" i="28"/>
  <c r="H1530" i="28"/>
  <c r="H1529" i="28"/>
  <c r="H1528" i="28"/>
  <c r="H1527" i="28"/>
  <c r="H1526" i="28"/>
  <c r="H1525" i="28"/>
  <c r="H1524" i="28"/>
  <c r="H1523" i="28"/>
  <c r="H1522" i="28"/>
  <c r="H1521" i="28"/>
  <c r="H1520" i="28"/>
  <c r="H1519" i="28"/>
  <c r="H1518" i="28"/>
  <c r="H1517" i="28"/>
  <c r="H1516" i="28"/>
  <c r="H1515" i="28"/>
  <c r="H1514" i="28"/>
  <c r="H1513" i="28"/>
  <c r="H1512" i="28"/>
  <c r="H1511" i="28"/>
  <c r="H1510" i="28"/>
  <c r="H1509" i="28"/>
  <c r="H1508" i="28"/>
  <c r="H1507" i="28"/>
  <c r="G1502" i="28"/>
  <c r="E1502" i="28"/>
  <c r="H1501" i="28"/>
  <c r="H1500" i="28"/>
  <c r="H1499" i="28"/>
  <c r="H1498" i="28"/>
  <c r="H1497" i="28"/>
  <c r="H1496" i="28"/>
  <c r="H1495" i="28"/>
  <c r="H1494" i="28"/>
  <c r="H1493" i="28"/>
  <c r="H1492" i="28"/>
  <c r="H1491" i="28"/>
  <c r="H1490" i="28"/>
  <c r="H1489" i="28"/>
  <c r="H1488" i="28"/>
  <c r="H1487" i="28"/>
  <c r="H1486" i="28"/>
  <c r="H1485" i="28"/>
  <c r="H1484" i="28"/>
  <c r="H1483" i="28"/>
  <c r="H1482" i="28"/>
  <c r="G1476" i="28"/>
  <c r="E1476" i="28"/>
  <c r="H1475" i="28"/>
  <c r="H1474" i="28"/>
  <c r="H1473" i="28"/>
  <c r="H1472" i="28"/>
  <c r="H1471" i="28"/>
  <c r="H1470" i="28"/>
  <c r="H1469" i="28"/>
  <c r="H1468" i="28"/>
  <c r="H1467" i="28"/>
  <c r="H1466" i="28"/>
  <c r="H1465" i="28"/>
  <c r="H1464" i="28"/>
  <c r="H1463" i="28"/>
  <c r="H1462" i="28"/>
  <c r="H1461" i="28"/>
  <c r="H1460" i="28"/>
  <c r="H1459" i="28"/>
  <c r="H1458" i="28"/>
  <c r="H1457" i="28"/>
  <c r="H1456" i="28"/>
  <c r="H1455" i="28"/>
  <c r="H1454" i="28"/>
  <c r="H1453" i="28"/>
  <c r="H1452" i="28"/>
  <c r="H1451" i="28"/>
  <c r="H1450" i="28"/>
  <c r="H1443" i="28"/>
  <c r="H1442" i="28"/>
  <c r="H1441" i="28"/>
  <c r="H1440" i="28"/>
  <c r="H1439" i="28"/>
  <c r="E1439" i="28"/>
  <c r="H1438" i="28"/>
  <c r="E1438" i="28"/>
  <c r="H1437" i="28"/>
  <c r="H1436" i="28"/>
  <c r="H1435" i="28"/>
  <c r="G1434" i="28"/>
  <c r="H1434" i="28" s="1"/>
  <c r="G1433" i="28"/>
  <c r="H1433" i="28" s="1"/>
  <c r="H1432" i="28"/>
  <c r="H1431" i="28"/>
  <c r="H1430" i="28"/>
  <c r="H1429" i="28"/>
  <c r="H1428" i="28"/>
  <c r="H1427" i="28"/>
  <c r="H1426" i="28"/>
  <c r="H1425" i="28"/>
  <c r="H1424" i="28"/>
  <c r="H1423" i="28"/>
  <c r="H1422" i="28"/>
  <c r="H1421" i="28"/>
  <c r="H1420" i="28"/>
  <c r="H1419" i="28"/>
  <c r="H1418" i="28"/>
  <c r="H1417" i="28"/>
  <c r="H1416" i="28"/>
  <c r="H1415" i="28"/>
  <c r="H1414" i="28"/>
  <c r="H1413" i="28"/>
  <c r="H1412" i="28"/>
  <c r="H1411" i="28"/>
  <c r="H1410" i="28"/>
  <c r="H1409" i="28"/>
  <c r="H1408" i="28"/>
  <c r="H1407" i="28"/>
  <c r="H1406" i="28"/>
  <c r="H1405" i="28"/>
  <c r="H1404" i="28"/>
  <c r="H1403" i="28"/>
  <c r="H1402" i="28"/>
  <c r="H1401" i="28"/>
  <c r="H1400" i="28"/>
  <c r="H1399" i="28"/>
  <c r="H1398" i="28"/>
  <c r="H1397" i="28"/>
  <c r="H1396" i="28"/>
  <c r="H1395" i="28"/>
  <c r="H1394" i="28"/>
  <c r="H1393" i="28"/>
  <c r="H1392" i="28"/>
  <c r="H1391" i="28"/>
  <c r="H1390" i="28"/>
  <c r="H1389" i="28"/>
  <c r="H1388" i="28"/>
  <c r="H1387" i="28"/>
  <c r="H1386" i="28"/>
  <c r="H1385" i="28"/>
  <c r="H1384" i="28"/>
  <c r="H1383" i="28"/>
  <c r="H1382" i="28"/>
  <c r="H1381" i="28"/>
  <c r="H1380" i="28"/>
  <c r="H1379" i="28"/>
  <c r="H1378" i="28"/>
  <c r="H1377" i="28"/>
  <c r="H1376" i="28"/>
  <c r="H1375" i="28"/>
  <c r="H1374" i="28"/>
  <c r="H1373" i="28"/>
  <c r="H1372" i="28"/>
  <c r="H1371" i="28"/>
  <c r="H1370" i="28"/>
  <c r="H1369" i="28"/>
  <c r="H1368" i="28"/>
  <c r="H1367" i="28"/>
  <c r="H1366" i="28"/>
  <c r="H1365" i="28"/>
  <c r="G1357" i="28"/>
  <c r="H1356" i="28"/>
  <c r="H1355" i="28"/>
  <c r="H1354" i="28"/>
  <c r="H1353" i="28"/>
  <c r="H1352" i="28"/>
  <c r="H1351" i="28"/>
  <c r="H1350" i="28"/>
  <c r="G1341" i="28"/>
  <c r="E1341" i="28"/>
  <c r="H1340" i="28"/>
  <c r="H1339" i="28"/>
  <c r="H1338" i="28"/>
  <c r="H1337" i="28"/>
  <c r="H1336" i="28"/>
  <c r="H1335" i="28"/>
  <c r="H1334" i="28"/>
  <c r="H1333" i="28"/>
  <c r="H1332" i="28"/>
  <c r="H1331" i="28"/>
  <c r="H1330" i="28"/>
  <c r="H1329" i="28"/>
  <c r="H1328" i="28"/>
  <c r="H1327" i="28"/>
  <c r="H1326" i="28"/>
  <c r="H1325" i="28"/>
  <c r="H1324" i="28"/>
  <c r="H1323" i="28"/>
  <c r="H1322" i="28"/>
  <c r="H1321" i="28"/>
  <c r="H1320" i="28"/>
  <c r="H1319" i="28"/>
  <c r="H1318" i="28"/>
  <c r="H1317" i="28"/>
  <c r="H1316" i="28"/>
  <c r="H1315" i="28"/>
  <c r="H1314" i="28"/>
  <c r="H1313" i="28"/>
  <c r="H1312" i="28"/>
  <c r="H1311" i="28"/>
  <c r="H1310" i="28"/>
  <c r="H1309" i="28"/>
  <c r="H1308" i="28"/>
  <c r="H1307" i="28"/>
  <c r="H1306" i="28"/>
  <c r="H1305" i="28"/>
  <c r="H1304" i="28"/>
  <c r="H1303" i="28"/>
  <c r="H1302" i="28"/>
  <c r="H1301" i="28"/>
  <c r="H1300" i="28"/>
  <c r="H1299" i="28"/>
  <c r="H1298" i="28"/>
  <c r="H1297" i="28"/>
  <c r="H1296" i="28"/>
  <c r="H1295" i="28"/>
  <c r="H1294" i="28"/>
  <c r="H1293" i="28"/>
  <c r="H1292" i="28"/>
  <c r="H1291" i="28"/>
  <c r="H1290" i="28"/>
  <c r="H1289" i="28"/>
  <c r="G1281" i="28"/>
  <c r="E1281" i="28"/>
  <c r="H1280" i="28"/>
  <c r="H1279" i="28"/>
  <c r="H1278" i="28"/>
  <c r="H1277" i="28"/>
  <c r="H1276" i="28"/>
  <c r="H1275" i="28"/>
  <c r="H1274" i="28"/>
  <c r="H1273" i="28"/>
  <c r="H1272" i="28"/>
  <c r="H1271" i="28"/>
  <c r="H1270" i="28"/>
  <c r="H1269" i="28"/>
  <c r="H1268" i="28"/>
  <c r="H1267" i="28"/>
  <c r="H1266" i="28"/>
  <c r="H1265" i="28"/>
  <c r="H1264" i="28"/>
  <c r="H1263" i="28"/>
  <c r="H1262" i="28"/>
  <c r="H1261" i="28"/>
  <c r="H1260" i="28"/>
  <c r="H1259" i="28"/>
  <c r="H1258" i="28"/>
  <c r="H1257" i="28"/>
  <c r="H1256" i="28"/>
  <c r="H1255" i="28"/>
  <c r="H1254" i="28"/>
  <c r="H1253" i="28"/>
  <c r="H1252" i="28"/>
  <c r="H1251" i="28"/>
  <c r="H1250" i="28"/>
  <c r="H1249" i="28"/>
  <c r="H1241" i="28"/>
  <c r="H1240" i="28"/>
  <c r="H1239" i="28"/>
  <c r="H1238" i="28"/>
  <c r="H1237" i="28"/>
  <c r="H1236" i="28"/>
  <c r="H1235" i="28"/>
  <c r="H1234" i="28"/>
  <c r="H1233" i="28"/>
  <c r="H1232" i="28"/>
  <c r="H1231" i="28"/>
  <c r="H1230" i="28"/>
  <c r="E1230" i="28"/>
  <c r="H1229" i="28"/>
  <c r="H1228" i="28"/>
  <c r="H1227" i="28"/>
  <c r="H1226" i="28"/>
  <c r="H1225" i="28"/>
  <c r="H1224" i="28"/>
  <c r="H1223" i="28"/>
  <c r="H1222" i="28"/>
  <c r="H1221" i="28"/>
  <c r="H1220" i="28"/>
  <c r="H1219" i="28"/>
  <c r="H1218" i="28"/>
  <c r="H1217" i="28"/>
  <c r="H1216" i="28"/>
  <c r="H1215" i="28"/>
  <c r="H1214" i="28"/>
  <c r="H1213" i="28"/>
  <c r="H1212" i="28"/>
  <c r="H1211" i="28"/>
  <c r="H1210" i="28"/>
  <c r="H1209" i="28"/>
  <c r="H1208" i="28"/>
  <c r="H1202" i="28"/>
  <c r="G1195" i="28"/>
  <c r="E1195" i="28"/>
  <c r="H1194" i="28"/>
  <c r="H1193" i="28"/>
  <c r="H1192" i="28"/>
  <c r="H1191" i="28"/>
  <c r="H1190" i="28"/>
  <c r="H1189" i="28"/>
  <c r="H1188" i="28"/>
  <c r="H1187" i="28"/>
  <c r="H1186" i="28"/>
  <c r="H1185" i="28"/>
  <c r="H1184" i="28"/>
  <c r="H1183" i="28"/>
  <c r="H1182" i="28"/>
  <c r="H1181" i="28"/>
  <c r="H1180" i="28"/>
  <c r="H1179" i="28"/>
  <c r="H1178" i="28"/>
  <c r="H1177" i="28"/>
  <c r="H1176" i="28"/>
  <c r="H1175" i="28"/>
  <c r="H1174" i="28"/>
  <c r="H1173" i="28"/>
  <c r="H1172" i="28"/>
  <c r="H1171" i="28"/>
  <c r="H1170" i="28"/>
  <c r="H1169" i="28"/>
  <c r="H1168" i="28"/>
  <c r="H1167" i="28"/>
  <c r="H1166" i="28"/>
  <c r="H1165" i="28"/>
  <c r="H1164" i="28"/>
  <c r="H1163" i="28"/>
  <c r="H1162" i="28"/>
  <c r="H1161" i="28"/>
  <c r="G1154" i="28"/>
  <c r="E1154" i="28"/>
  <c r="H1153" i="28"/>
  <c r="H1152" i="28"/>
  <c r="H1151" i="28"/>
  <c r="H1150" i="28"/>
  <c r="H1149" i="28"/>
  <c r="H1148" i="28"/>
  <c r="H1147" i="28"/>
  <c r="H1146" i="28"/>
  <c r="H1145" i="28"/>
  <c r="H1144" i="28"/>
  <c r="H1143" i="28"/>
  <c r="H1142" i="28"/>
  <c r="H1141" i="28"/>
  <c r="H1140" i="28"/>
  <c r="H1139" i="28"/>
  <c r="H1138" i="28"/>
  <c r="H1137" i="28"/>
  <c r="H1136" i="28"/>
  <c r="H1135" i="28"/>
  <c r="H1134" i="28"/>
  <c r="H1133" i="28"/>
  <c r="H1132" i="28"/>
  <c r="H1131" i="28"/>
  <c r="H1130" i="28"/>
  <c r="H1129" i="28"/>
  <c r="H1128" i="28"/>
  <c r="H1127" i="28"/>
  <c r="H1126" i="28"/>
  <c r="H1125" i="28"/>
  <c r="H1124" i="28"/>
  <c r="H1123" i="28"/>
  <c r="H1122" i="28"/>
  <c r="H1121" i="28"/>
  <c r="H1120" i="28"/>
  <c r="H1119" i="28"/>
  <c r="H1118" i="28"/>
  <c r="H1117" i="28"/>
  <c r="H1116" i="28"/>
  <c r="H1115" i="28"/>
  <c r="H1114" i="28"/>
  <c r="H1113" i="28"/>
  <c r="H1112" i="28"/>
  <c r="H1111" i="28"/>
  <c r="H1110" i="28"/>
  <c r="H1109" i="28"/>
  <c r="H1108" i="28"/>
  <c r="G1100" i="28"/>
  <c r="E1100" i="28"/>
  <c r="H1099" i="28"/>
  <c r="H1098" i="28"/>
  <c r="H1097" i="28"/>
  <c r="H1096" i="28"/>
  <c r="H1095" i="28"/>
  <c r="H1094" i="28"/>
  <c r="H1093" i="28"/>
  <c r="H1092" i="28"/>
  <c r="H1091" i="28"/>
  <c r="G1085" i="28"/>
  <c r="E1085" i="28"/>
  <c r="H1084" i="28"/>
  <c r="H1083" i="28"/>
  <c r="H1082" i="28"/>
  <c r="H1081" i="28"/>
  <c r="G1074" i="28"/>
  <c r="H1073" i="28"/>
  <c r="H1072" i="28"/>
  <c r="H1071" i="28"/>
  <c r="H1070" i="28"/>
  <c r="H1069" i="28"/>
  <c r="H1068" i="28"/>
  <c r="H1067" i="28"/>
  <c r="H1066" i="28"/>
  <c r="E1066" i="28"/>
  <c r="E1074" i="28" s="1"/>
  <c r="H1065" i="28"/>
  <c r="H1064" i="28"/>
  <c r="H1063" i="28"/>
  <c r="H1062" i="28"/>
  <c r="H1061" i="28"/>
  <c r="H1060" i="28"/>
  <c r="H1059" i="28"/>
  <c r="H1058" i="28"/>
  <c r="H1057" i="28"/>
  <c r="H1056" i="28"/>
  <c r="H1055" i="28"/>
  <c r="H1054" i="28"/>
  <c r="H1053" i="28"/>
  <c r="H1052" i="28"/>
  <c r="H1051" i="28"/>
  <c r="H1050" i="28"/>
  <c r="H1049" i="28"/>
  <c r="H1048" i="28"/>
  <c r="G1041" i="28"/>
  <c r="E1041" i="28"/>
  <c r="H1040" i="28"/>
  <c r="H1039" i="28"/>
  <c r="H1038" i="28"/>
  <c r="H1037" i="28"/>
  <c r="H1036" i="28"/>
  <c r="H1035" i="28"/>
  <c r="H1034" i="28"/>
  <c r="G1028" i="28"/>
  <c r="E1028" i="28"/>
  <c r="H1027" i="28"/>
  <c r="H1026" i="28"/>
  <c r="H1025" i="28"/>
  <c r="H1024" i="28"/>
  <c r="H1023" i="28"/>
  <c r="H1022" i="28"/>
  <c r="H1021" i="28"/>
  <c r="H1020" i="28"/>
  <c r="H1019" i="28"/>
  <c r="H1018" i="28"/>
  <c r="G1011" i="28"/>
  <c r="E1011" i="28"/>
  <c r="H1010" i="28"/>
  <c r="H1009" i="28"/>
  <c r="H1008" i="28"/>
  <c r="H1007" i="28"/>
  <c r="H1006" i="28"/>
  <c r="H1005" i="28"/>
  <c r="H1004" i="28"/>
  <c r="H1003" i="28"/>
  <c r="H1002" i="28"/>
  <c r="H1001" i="28"/>
  <c r="H1000" i="28"/>
  <c r="H999" i="28"/>
  <c r="H998" i="28"/>
  <c r="H997" i="28"/>
  <c r="H996" i="28"/>
  <c r="H995" i="28"/>
  <c r="H994" i="28"/>
  <c r="H993" i="28"/>
  <c r="H992" i="28"/>
  <c r="H991" i="28"/>
  <c r="H990" i="28"/>
  <c r="H989" i="28"/>
  <c r="H988" i="28"/>
  <c r="H987" i="28"/>
  <c r="H986" i="28"/>
  <c r="H985" i="28"/>
  <c r="G978" i="28"/>
  <c r="E978" i="28"/>
  <c r="H977" i="28"/>
  <c r="H976" i="28"/>
  <c r="H975" i="28"/>
  <c r="H974" i="28"/>
  <c r="H973" i="28"/>
  <c r="H972" i="28"/>
  <c r="H971" i="28"/>
  <c r="H970" i="28"/>
  <c r="H969" i="28"/>
  <c r="G964" i="28"/>
  <c r="E964" i="28"/>
  <c r="H963" i="28"/>
  <c r="H962" i="28"/>
  <c r="H961" i="28"/>
  <c r="H960" i="28"/>
  <c r="H959" i="28"/>
  <c r="H958" i="28"/>
  <c r="H957" i="28"/>
  <c r="H956" i="28"/>
  <c r="G946" i="28"/>
  <c r="E946" i="28"/>
  <c r="H945" i="28"/>
  <c r="H944" i="28"/>
  <c r="H943" i="28"/>
  <c r="H942" i="28"/>
  <c r="H941" i="28"/>
  <c r="H940" i="28"/>
  <c r="H939" i="28"/>
  <c r="H938" i="28"/>
  <c r="H937" i="28"/>
  <c r="H936" i="28"/>
  <c r="H935" i="28"/>
  <c r="H934" i="28"/>
  <c r="H933" i="28"/>
  <c r="G928" i="28"/>
  <c r="E928" i="28"/>
  <c r="H927" i="28"/>
  <c r="H926" i="28"/>
  <c r="H925" i="28"/>
  <c r="G918" i="28"/>
  <c r="E918" i="28"/>
  <c r="H917" i="28"/>
  <c r="H916" i="28"/>
  <c r="H915" i="28"/>
  <c r="H914" i="28"/>
  <c r="G908" i="28"/>
  <c r="E908" i="28"/>
  <c r="H907" i="28"/>
  <c r="H906" i="28"/>
  <c r="H905" i="28"/>
  <c r="H904" i="28"/>
  <c r="H903" i="28"/>
  <c r="H902" i="28"/>
  <c r="H901" i="28"/>
  <c r="H900" i="28"/>
  <c r="H899" i="28"/>
  <c r="H898" i="28"/>
  <c r="H897" i="28"/>
  <c r="H896" i="28"/>
  <c r="H895" i="28"/>
  <c r="H894" i="28"/>
  <c r="H893" i="28"/>
  <c r="H892" i="28"/>
  <c r="H891" i="28"/>
  <c r="H890" i="28"/>
  <c r="H889" i="28"/>
  <c r="H888" i="28"/>
  <c r="H887" i="28"/>
  <c r="H886" i="28"/>
  <c r="H885" i="28"/>
  <c r="H884" i="28"/>
  <c r="H883" i="28"/>
  <c r="H882" i="28"/>
  <c r="H881" i="28"/>
  <c r="H880" i="28"/>
  <c r="H879" i="28"/>
  <c r="H878" i="28"/>
  <c r="H877" i="28"/>
  <c r="G871" i="28"/>
  <c r="E871" i="28"/>
  <c r="H870" i="28"/>
  <c r="H869" i="28"/>
  <c r="H868" i="28"/>
  <c r="H867" i="28"/>
  <c r="G863" i="28"/>
  <c r="H862" i="28"/>
  <c r="H861" i="28"/>
  <c r="H860" i="28"/>
  <c r="H859" i="28"/>
  <c r="H858" i="28"/>
  <c r="H857" i="28"/>
  <c r="H856" i="28"/>
  <c r="H855" i="28"/>
  <c r="E855" i="28"/>
  <c r="H854" i="28"/>
  <c r="G846" i="28"/>
  <c r="E846" i="28"/>
  <c r="H845" i="28"/>
  <c r="H844" i="28"/>
  <c r="H843" i="28"/>
  <c r="H842" i="28"/>
  <c r="H841" i="28"/>
  <c r="H840" i="28"/>
  <c r="H839" i="28"/>
  <c r="H838" i="28"/>
  <c r="H837" i="28"/>
  <c r="H836" i="28"/>
  <c r="H835" i="28"/>
  <c r="H834" i="28"/>
  <c r="H833" i="28"/>
  <c r="H832" i="28"/>
  <c r="H831" i="28"/>
  <c r="H830" i="28"/>
  <c r="H829" i="28"/>
  <c r="H828" i="28"/>
  <c r="H827" i="28"/>
  <c r="H826" i="28"/>
  <c r="H825" i="28"/>
  <c r="H824" i="28"/>
  <c r="H823" i="28"/>
  <c r="H822" i="28"/>
  <c r="H821" i="28"/>
  <c r="G815" i="28"/>
  <c r="E815" i="28"/>
  <c r="H814" i="28"/>
  <c r="H813" i="28"/>
  <c r="H812" i="28"/>
  <c r="H811" i="28"/>
  <c r="H810" i="28"/>
  <c r="H809" i="28"/>
  <c r="H808" i="28"/>
  <c r="H807" i="28"/>
  <c r="G801" i="28"/>
  <c r="E801" i="28"/>
  <c r="H800" i="28"/>
  <c r="H799" i="28"/>
  <c r="G793" i="28"/>
  <c r="E793" i="28"/>
  <c r="H792" i="28"/>
  <c r="H791" i="28"/>
  <c r="G784" i="28"/>
  <c r="E784" i="28"/>
  <c r="H783" i="28"/>
  <c r="H782" i="28"/>
  <c r="H781" i="28"/>
  <c r="H780" i="28"/>
  <c r="H779" i="28"/>
  <c r="H778" i="28"/>
  <c r="G771" i="28"/>
  <c r="E771" i="28"/>
  <c r="H770" i="28"/>
  <c r="H769" i="28"/>
  <c r="H768" i="28"/>
  <c r="H767" i="28"/>
  <c r="H766" i="28"/>
  <c r="H765" i="28"/>
  <c r="H764" i="28"/>
  <c r="H763" i="28"/>
  <c r="H762" i="28"/>
  <c r="H761" i="28"/>
  <c r="H760" i="28"/>
  <c r="H759" i="28"/>
  <c r="H758" i="28"/>
  <c r="G752" i="28"/>
  <c r="H751" i="28"/>
  <c r="H750" i="28"/>
  <c r="H749" i="28"/>
  <c r="H748" i="28"/>
  <c r="H747" i="28"/>
  <c r="H746" i="28"/>
  <c r="H745" i="28"/>
  <c r="H744" i="28"/>
  <c r="E744" i="28"/>
  <c r="E752" i="28" s="1"/>
  <c r="G738" i="28"/>
  <c r="E738" i="28"/>
  <c r="H737" i="28"/>
  <c r="H736" i="28"/>
  <c r="G731" i="28"/>
  <c r="E731" i="28"/>
  <c r="H730" i="28"/>
  <c r="H729" i="28"/>
  <c r="H728" i="28"/>
  <c r="H727" i="28"/>
  <c r="H726" i="28"/>
  <c r="H725" i="28"/>
  <c r="H724" i="28"/>
  <c r="H723" i="28"/>
  <c r="H722" i="28"/>
  <c r="G716" i="28"/>
  <c r="E716" i="28"/>
  <c r="H715" i="28"/>
  <c r="H714" i="28"/>
  <c r="H713" i="28"/>
  <c r="H712" i="28"/>
  <c r="H711" i="28"/>
  <c r="H710" i="28"/>
  <c r="H709" i="28"/>
  <c r="H708" i="28"/>
  <c r="H707" i="28"/>
  <c r="H706" i="28"/>
  <c r="H705" i="28"/>
  <c r="H704" i="28"/>
  <c r="H703" i="28"/>
  <c r="H702" i="28"/>
  <c r="H701" i="28"/>
  <c r="H700" i="28"/>
  <c r="H699" i="28"/>
  <c r="H698" i="28"/>
  <c r="H697" i="28"/>
  <c r="H696" i="28"/>
  <c r="H695" i="28"/>
  <c r="H694" i="28"/>
  <c r="G688" i="28"/>
  <c r="E688" i="28"/>
  <c r="H687" i="28"/>
  <c r="H686" i="28"/>
  <c r="G680" i="28"/>
  <c r="E680" i="28"/>
  <c r="H679" i="28"/>
  <c r="H678" i="28"/>
  <c r="H677" i="28"/>
  <c r="H676" i="28"/>
  <c r="G669" i="28"/>
  <c r="E669" i="28"/>
  <c r="H668" i="28"/>
  <c r="H667" i="28"/>
  <c r="H666" i="28"/>
  <c r="H665" i="28"/>
  <c r="H664" i="28"/>
  <c r="H663" i="28"/>
  <c r="H662" i="28"/>
  <c r="H661" i="28"/>
  <c r="H660" i="28"/>
  <c r="H659" i="28"/>
  <c r="H658" i="28"/>
  <c r="H657" i="28"/>
  <c r="H656" i="28"/>
  <c r="H655" i="28"/>
  <c r="H654" i="28"/>
  <c r="H653" i="28"/>
  <c r="H652" i="28"/>
  <c r="H651" i="28"/>
  <c r="G645" i="28"/>
  <c r="E645" i="28"/>
  <c r="H644" i="28"/>
  <c r="H643" i="28"/>
  <c r="H642" i="28"/>
  <c r="H641" i="28"/>
  <c r="H640" i="28"/>
  <c r="H639" i="28"/>
  <c r="H638" i="28"/>
  <c r="H637" i="28"/>
  <c r="H636" i="28"/>
  <c r="H635" i="28"/>
  <c r="H634" i="28"/>
  <c r="H633" i="28"/>
  <c r="H632" i="28"/>
  <c r="H631" i="28"/>
  <c r="H630" i="28"/>
  <c r="G624" i="28"/>
  <c r="E624" i="28"/>
  <c r="H623" i="28"/>
  <c r="H622" i="28"/>
  <c r="H621" i="28"/>
  <c r="H620" i="28"/>
  <c r="H619" i="28"/>
  <c r="H618" i="28"/>
  <c r="H617" i="28"/>
  <c r="H616" i="28"/>
  <c r="H615" i="28"/>
  <c r="H614" i="28"/>
  <c r="H613" i="28"/>
  <c r="H612" i="28"/>
  <c r="H611" i="28"/>
  <c r="H610" i="28"/>
  <c r="H609" i="28"/>
  <c r="H608" i="28"/>
  <c r="H607" i="28"/>
  <c r="H606" i="28"/>
  <c r="H605" i="28"/>
  <c r="H604" i="28"/>
  <c r="H603" i="28"/>
  <c r="H602" i="28"/>
  <c r="H601" i="28"/>
  <c r="H600" i="28"/>
  <c r="H599" i="28"/>
  <c r="G595" i="28"/>
  <c r="E595" i="28"/>
  <c r="H594" i="28"/>
  <c r="H593" i="28"/>
  <c r="H592" i="28"/>
  <c r="H591" i="28"/>
  <c r="H590" i="28"/>
  <c r="H589" i="28"/>
  <c r="H588" i="28"/>
  <c r="H587" i="28"/>
  <c r="H586" i="28"/>
  <c r="H585" i="28"/>
  <c r="H584" i="28"/>
  <c r="H583" i="28"/>
  <c r="H582" i="28"/>
  <c r="H581" i="28"/>
  <c r="H580" i="28"/>
  <c r="H579" i="28"/>
  <c r="H578" i="28"/>
  <c r="H577" i="28"/>
  <c r="H576" i="28"/>
  <c r="H575" i="28"/>
  <c r="H574" i="28"/>
  <c r="H573" i="28"/>
  <c r="H572" i="28"/>
  <c r="G566" i="28"/>
  <c r="E566" i="28"/>
  <c r="H565" i="28"/>
  <c r="H564" i="28"/>
  <c r="H563" i="28"/>
  <c r="H562" i="28"/>
  <c r="H561" i="28"/>
  <c r="H560" i="28"/>
  <c r="H559" i="28"/>
  <c r="H558" i="28"/>
  <c r="H557" i="28"/>
  <c r="H556" i="28"/>
  <c r="H555" i="28"/>
  <c r="H554" i="28"/>
  <c r="H553" i="28"/>
  <c r="H552" i="28"/>
  <c r="H551" i="28"/>
  <c r="H550" i="28"/>
  <c r="G543" i="28"/>
  <c r="E543" i="28"/>
  <c r="H542" i="28"/>
  <c r="H541" i="28"/>
  <c r="H540" i="28"/>
  <c r="H539" i="28"/>
  <c r="H538" i="28"/>
  <c r="H537" i="28"/>
  <c r="H536" i="28"/>
  <c r="H535" i="28"/>
  <c r="H534" i="28"/>
  <c r="H533" i="28"/>
  <c r="H532" i="28"/>
  <c r="H531" i="28"/>
  <c r="H530" i="28"/>
  <c r="H529" i="28"/>
  <c r="H528" i="28"/>
  <c r="H527" i="28"/>
  <c r="H526" i="28"/>
  <c r="H525" i="28"/>
  <c r="H524" i="28"/>
  <c r="H523" i="28"/>
  <c r="H522" i="28"/>
  <c r="H521" i="28"/>
  <c r="H520" i="28"/>
  <c r="H519" i="28"/>
  <c r="H518" i="28"/>
  <c r="H517" i="28"/>
  <c r="H516" i="28"/>
  <c r="H515" i="28"/>
  <c r="H514" i="28"/>
  <c r="H513" i="28"/>
  <c r="H512" i="28"/>
  <c r="H511" i="28"/>
  <c r="H510" i="28"/>
  <c r="H509" i="28"/>
  <c r="H508" i="28"/>
  <c r="H507" i="28"/>
  <c r="H506" i="28"/>
  <c r="H505" i="28"/>
  <c r="H504" i="28"/>
  <c r="H503" i="28"/>
  <c r="H502" i="28"/>
  <c r="H497" i="28"/>
  <c r="G497" i="28"/>
  <c r="E497" i="28"/>
  <c r="G469" i="28"/>
  <c r="E469" i="28"/>
  <c r="H468" i="28"/>
  <c r="H467" i="28"/>
  <c r="H466" i="28"/>
  <c r="H465" i="28"/>
  <c r="H464" i="28"/>
  <c r="H463" i="28"/>
  <c r="H462" i="28"/>
  <c r="H461" i="28"/>
  <c r="H460" i="28"/>
  <c r="H459" i="28"/>
  <c r="G454" i="28"/>
  <c r="E454" i="28"/>
  <c r="H453" i="28"/>
  <c r="H452" i="28"/>
  <c r="H451" i="28"/>
  <c r="H450" i="28"/>
  <c r="H449" i="28"/>
  <c r="H448" i="28"/>
  <c r="H447" i="28"/>
  <c r="H446" i="28"/>
  <c r="H445" i="28"/>
  <c r="H444" i="28"/>
  <c r="H443" i="28"/>
  <c r="H442" i="28"/>
  <c r="H441" i="28"/>
  <c r="H440" i="28"/>
  <c r="G434" i="28"/>
  <c r="E434" i="28"/>
  <c r="H433" i="28"/>
  <c r="H432" i="28"/>
  <c r="H431" i="28"/>
  <c r="H430" i="28"/>
  <c r="H429" i="28"/>
  <c r="H428" i="28"/>
  <c r="H427" i="28"/>
  <c r="H426" i="28"/>
  <c r="H425" i="28"/>
  <c r="H424" i="28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G398" i="28"/>
  <c r="E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G370" i="28"/>
  <c r="E370" i="28"/>
  <c r="H369" i="28"/>
  <c r="H368" i="28"/>
  <c r="H367" i="28"/>
  <c r="H366" i="28"/>
  <c r="H365" i="28"/>
  <c r="H364" i="28"/>
  <c r="H363" i="28"/>
  <c r="H362" i="28"/>
  <c r="G356" i="28"/>
  <c r="E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G306" i="28"/>
  <c r="E306" i="28"/>
  <c r="H305" i="28"/>
  <c r="H304" i="28"/>
  <c r="G298" i="28"/>
  <c r="E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G253" i="28"/>
  <c r="E253" i="28"/>
  <c r="H252" i="28"/>
  <c r="H251" i="28"/>
  <c r="H250" i="28"/>
  <c r="H249" i="28"/>
  <c r="H248" i="28"/>
  <c r="G243" i="28"/>
  <c r="E243" i="28"/>
  <c r="H242" i="28"/>
  <c r="H241" i="28"/>
  <c r="H240" i="28"/>
  <c r="H239" i="28"/>
  <c r="H238" i="28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G220" i="28"/>
  <c r="E220" i="28"/>
  <c r="H219" i="28"/>
  <c r="H218" i="28"/>
  <c r="H217" i="28"/>
  <c r="H216" i="28"/>
  <c r="G209" i="28"/>
  <c r="E209" i="28"/>
  <c r="H208" i="28"/>
  <c r="H207" i="28"/>
  <c r="H206" i="28"/>
  <c r="H205" i="28"/>
  <c r="H204" i="28"/>
  <c r="H203" i="28"/>
  <c r="H202" i="28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G180" i="28"/>
  <c r="E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G150" i="28"/>
  <c r="E150" i="28"/>
  <c r="H149" i="28"/>
  <c r="H148" i="28"/>
  <c r="H147" i="28"/>
  <c r="H122" i="28"/>
  <c r="G122" i="28"/>
  <c r="E122" i="28"/>
  <c r="G102" i="28"/>
  <c r="E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G74" i="28"/>
  <c r="E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3" i="28"/>
  <c r="G53" i="28"/>
  <c r="E53" i="28"/>
  <c r="H36" i="28"/>
  <c r="G36" i="28"/>
  <c r="E36" i="28"/>
  <c r="H24" i="28"/>
  <c r="G24" i="28"/>
  <c r="E24" i="28"/>
  <c r="H102" i="28" l="1"/>
  <c r="H150" i="28"/>
  <c r="H180" i="28"/>
  <c r="H298" i="28"/>
  <c r="H356" i="28"/>
  <c r="H370" i="28"/>
  <c r="H454" i="28"/>
  <c r="H469" i="28"/>
  <c r="H595" i="28"/>
  <c r="H645" i="28"/>
  <c r="H738" i="28"/>
  <c r="H306" i="28"/>
  <c r="H1476" i="28"/>
  <c r="H1502" i="28"/>
  <c r="H978" i="28"/>
  <c r="H1085" i="28"/>
  <c r="H784" i="28"/>
  <c r="H793" i="28"/>
  <c r="H801" i="28"/>
  <c r="H863" i="28"/>
  <c r="H871" i="28"/>
  <c r="H918" i="28"/>
  <c r="H243" i="28"/>
  <c r="H253" i="28"/>
  <c r="H624" i="28"/>
  <c r="H669" i="28"/>
  <c r="H680" i="28"/>
  <c r="H771" i="28"/>
  <c r="H846" i="28"/>
  <c r="H1074" i="28"/>
  <c r="H1154" i="28"/>
  <c r="H1195" i="28"/>
  <c r="H1357" i="28"/>
  <c r="H1444" i="28"/>
  <c r="H1558" i="28"/>
  <c r="H1646" i="28"/>
  <c r="H220" i="28"/>
  <c r="H209" i="28"/>
  <c r="H398" i="28"/>
  <c r="H543" i="28"/>
  <c r="H566" i="28"/>
  <c r="H815" i="28"/>
  <c r="H908" i="28"/>
  <c r="H928" i="28"/>
  <c r="H964" i="28"/>
  <c r="H1100" i="28"/>
  <c r="H74" i="28"/>
  <c r="H434" i="28"/>
  <c r="H688" i="28"/>
  <c r="H716" i="28"/>
  <c r="H731" i="28"/>
  <c r="H752" i="28"/>
  <c r="H946" i="28"/>
  <c r="H1011" i="28"/>
  <c r="H1028" i="28"/>
  <c r="H1041" i="28"/>
  <c r="H1281" i="28"/>
  <c r="H1341" i="28"/>
  <c r="E1444" i="28"/>
  <c r="G1444" i="28"/>
  <c r="H1544" i="28"/>
  <c r="H1585" i="28"/>
  <c r="AF12" i="4" l="1"/>
  <c r="AL5" i="4" l="1"/>
  <c r="AC1046983" i="4" l="1"/>
  <c r="AG12" i="4" l="1"/>
  <c r="J59" i="1" l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3" i="1" l="1"/>
  <c r="L108" i="1"/>
  <c r="M108" i="1"/>
  <c r="N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Alexandre</author>
  </authors>
  <commentList>
    <comment ref="B5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Será executada com o material da obra DMT/13.02662 que foi cancelada</t>
        </r>
      </text>
    </comment>
    <comment ref="B5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Cencelada e material transferido para obra DMT/13.02648.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ENGELETRICA</author>
  </authors>
  <commentList>
    <comment ref="U13" authorId="0" shapeId="0" xr:uid="{CF2E8C9F-3D19-479C-8FEE-890D397C5A1E}">
      <text>
        <r>
          <rPr>
            <b/>
            <sz val="9"/>
            <color indexed="81"/>
            <rFont val="Segoe UI"/>
            <charset val="1"/>
          </rPr>
          <t>ENGELETRICA:</t>
        </r>
        <r>
          <rPr>
            <sz val="9"/>
            <color indexed="81"/>
            <rFont val="Segoe UI"/>
            <charset val="1"/>
          </rPr>
          <t xml:space="preserve">
Estats sempre fixo</t>
        </r>
      </text>
    </comment>
    <comment ref="AI13" authorId="0" shapeId="0" xr:uid="{E31B985C-B4E5-4E3B-9B02-F501FE90350C}">
      <text>
        <r>
          <rPr>
            <b/>
            <sz val="9"/>
            <color indexed="81"/>
            <rFont val="Segoe UI"/>
            <charset val="1"/>
          </rPr>
          <t>ENGELETRICA
Estatus sempre fixo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i9</author>
  </authors>
  <commentList>
    <comment ref="B121" authorId="0" shapeId="0" xr:uid="{77338402-6925-4A8B-8F29-7B016C6C43E6}">
      <text>
        <r>
          <rPr>
            <b/>
            <sz val="9"/>
            <color indexed="81"/>
            <rFont val="Segoe UI"/>
            <family val="2"/>
          </rPr>
          <t>i9:</t>
        </r>
        <r>
          <rPr>
            <sz val="9"/>
            <color indexed="81"/>
            <rFont val="Segoe UI"/>
            <family val="2"/>
          </rPr>
          <t xml:space="preserve">
OBRA COMPLEMENTAR DA OBRA 0121544603, TRAVESSIA DO RIO
</t>
        </r>
      </text>
    </comment>
    <comment ref="B134" authorId="0" shapeId="0" xr:uid="{5E91CBEC-5404-4F5B-9A20-1C898AAE603F}">
      <text>
        <r>
          <rPr>
            <b/>
            <sz val="9"/>
            <color indexed="81"/>
            <rFont val="Segoe UI"/>
            <family val="2"/>
          </rPr>
          <t>i9:</t>
        </r>
        <r>
          <rPr>
            <sz val="9"/>
            <color indexed="81"/>
            <rFont val="Segoe UI"/>
            <family val="2"/>
          </rPr>
          <t xml:space="preserve">
numero da obra trocado para 0122101381
</t>
        </r>
      </text>
    </comment>
    <comment ref="B156" authorId="0" shapeId="0" xr:uid="{66411391-992A-4404-907B-14486F140367}">
      <text>
        <r>
          <rPr>
            <b/>
            <sz val="9"/>
            <color indexed="81"/>
            <rFont val="Segoe UI"/>
            <family val="2"/>
          </rPr>
          <t>i9:</t>
        </r>
        <r>
          <rPr>
            <sz val="9"/>
            <color indexed="81"/>
            <rFont val="Segoe UI"/>
            <family val="2"/>
          </rPr>
          <t xml:space="preserve">
Obra ideferida, Nº trocado para 012.21.01337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ENECOL</author>
  </authors>
  <commentList>
    <comment ref="I462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OBRA SEM PASTA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69" authorId="0" shapeId="0" xr:uid="{00000000-0006-0000-0900-000002000000}">
      <text>
        <r>
          <rPr>
            <b/>
            <sz val="8"/>
            <color indexed="81"/>
            <rFont val="Tahoma"/>
            <family val="2"/>
          </rPr>
          <t>O IVO INFORMOU QUE JÁ É A TERCEIRA TENTATIVA NESSE BAIRRO, DESDE QDO ELE ERA DA CONEL.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<sst xmlns="http://schemas.openxmlformats.org/spreadsheetml/2006/main" count="14591" uniqueCount="5026">
  <si>
    <t>ÍTEM</t>
  </si>
  <si>
    <t>PROJETO</t>
  </si>
  <si>
    <t>NOTA</t>
  </si>
  <si>
    <t>PROCESSO</t>
  </si>
  <si>
    <t>LOCALIDADE</t>
  </si>
  <si>
    <t>ENDEREÇO</t>
  </si>
  <si>
    <t>DMT/13.02666</t>
  </si>
  <si>
    <t>70700.009762/2013</t>
  </si>
  <si>
    <t>CUIABÁ</t>
  </si>
  <si>
    <t>RUA MANOEL FERNANDES GUIMARÃES - DOM AQUINO</t>
  </si>
  <si>
    <t>INSTALAÇÃO DE EQUIPAMENTO</t>
  </si>
  <si>
    <t>DESCRIÇÃO DA OBRA</t>
  </si>
  <si>
    <t>70700.09758/2013</t>
  </si>
  <si>
    <t>VÁRZEA GRANDE</t>
  </si>
  <si>
    <t>NA COORD. 591435 / 8268698 PX A CHAVE 8909238006 - BAIRRO INDEFINIDO</t>
  </si>
  <si>
    <t>DMT/13.02650</t>
  </si>
  <si>
    <t>70700.009812/2013</t>
  </si>
  <si>
    <t>NA COORD. 587544 / 8270234 PX A CHAVE 028113006 - BAIRRO TREVO DO LAGARTO</t>
  </si>
  <si>
    <t>MÃO DE OBRA ORÇADA</t>
  </si>
  <si>
    <t>MÃO DE OBRA EXECUTADA</t>
  </si>
  <si>
    <t>DATA ENVIO DA MEDIÇÃO</t>
  </si>
  <si>
    <t>DMT/13.02693</t>
  </si>
  <si>
    <t>70700.009747/2013</t>
  </si>
  <si>
    <t>RUA JOÃO PAULO DOS SANTOS - COOPHAMIL</t>
  </si>
  <si>
    <t>DMT/13.02663</t>
  </si>
  <si>
    <t>70700.009740/2013</t>
  </si>
  <si>
    <t>RUA 11 - BAIRRO RESID. FLAMBOYANT</t>
  </si>
  <si>
    <t>DMT/13.02642</t>
  </si>
  <si>
    <t>70700.009811/2013</t>
  </si>
  <si>
    <t>NA COORD. 590232 / 8270358 PX A CHAVE 8907348006 - BAIRRO INDEFINIDO</t>
  </si>
  <si>
    <t>DMT/13.02944</t>
  </si>
  <si>
    <t>70700.009738/2013</t>
  </si>
  <si>
    <t>AV. REPUBLICA DO LIBANO - BAIRRO PAIAGUÁS</t>
  </si>
  <si>
    <t>DMT/13.02689</t>
  </si>
  <si>
    <t>70700.009817/2013</t>
  </si>
  <si>
    <t>POCONÉ</t>
  </si>
  <si>
    <t>DMT/13.02691</t>
  </si>
  <si>
    <t>70700.009819/2013</t>
  </si>
  <si>
    <t>NA COORD. 538963 / 8201612 PX A CHAVE 8907182035 - BAIRRO INDEFINIDO</t>
  </si>
  <si>
    <t>NA COORD. 540293 / 8202527 PX A CHAVE 8901036035</t>
  </si>
  <si>
    <t>INÍCIO DA OBRA</t>
  </si>
  <si>
    <t>TÉRMINO DA OBRA</t>
  </si>
  <si>
    <t>EQUIPE</t>
  </si>
  <si>
    <t>IVO</t>
  </si>
  <si>
    <t>VALOR MEDIDO</t>
  </si>
  <si>
    <t>STATUS</t>
  </si>
  <si>
    <t>EM ANDAMENTO</t>
  </si>
  <si>
    <t>CANCELADA</t>
  </si>
  <si>
    <t>EXECUTADA</t>
  </si>
  <si>
    <t>DMT/13.03693</t>
  </si>
  <si>
    <t>70700.009779/2013</t>
  </si>
  <si>
    <t>ROSÁRIO OESTE</t>
  </si>
  <si>
    <t>RUA CEL. ARTUR BORGES, S/N. BAIRRO INDEFINIDO</t>
  </si>
  <si>
    <t>DMT/13.03696</t>
  </si>
  <si>
    <t>70700.009741/2013</t>
  </si>
  <si>
    <t xml:space="preserve">RUA A ESTIVA - BAIRRO CONSIL </t>
  </si>
  <si>
    <t>DMT/13.03691</t>
  </si>
  <si>
    <t>70700.028844/2013</t>
  </si>
  <si>
    <t>AV.MAL FLORIANO PEIXOTO - BAIRRO DUQUE DE CAXIAS</t>
  </si>
  <si>
    <t>DMT/13.03690</t>
  </si>
  <si>
    <t>70700.028842/2013</t>
  </si>
  <si>
    <t xml:space="preserve">RUA M - BAIRRO NOVA CONQUISTA </t>
  </si>
  <si>
    <t>DMT/13.03947</t>
  </si>
  <si>
    <t>70700.009778/2013</t>
  </si>
  <si>
    <t>NOBRES</t>
  </si>
  <si>
    <t>NA ESTRADA PARA MARZAGÃO S/N. - BAIRRO INDEFINIDO</t>
  </si>
  <si>
    <t>DMT/13.02639</t>
  </si>
  <si>
    <t>70700.009795/2013</t>
  </si>
  <si>
    <t>VARZEA GRANDE</t>
  </si>
  <si>
    <t>NA COOD. 596774, 8272539 PROX A CHAVE 8900311006 - BAIRRO SE_CRISTO REI</t>
  </si>
  <si>
    <t>70700.009773/2013</t>
  </si>
  <si>
    <t xml:space="preserve">AVENIDA RUBENS DE MENDONÇA - BAIRRO CPA I </t>
  </si>
  <si>
    <t>DMT/13.02694</t>
  </si>
  <si>
    <t>DMT/13.02627</t>
  </si>
  <si>
    <t>70700.009816/2013</t>
  </si>
  <si>
    <t>CHAPADA DOS GUIMARÃES</t>
  </si>
  <si>
    <t>NA SEM DOMINAÇÃO - BAIRRO INDEFINIDO</t>
  </si>
  <si>
    <t>DMT/13.02695</t>
  </si>
  <si>
    <t>70700.009821/2013</t>
  </si>
  <si>
    <t>BARÃO DE MELGAÇO</t>
  </si>
  <si>
    <t>NA PROXIMO A CHAVE 3309502067 COOD.609368;8207938 - BAIRRO INDEFINIDO</t>
  </si>
  <si>
    <t>DMT/13.03450</t>
  </si>
  <si>
    <t>70700.009781/2013</t>
  </si>
  <si>
    <t>NA SE-011001 - CORD:X:571501 E Y:8372421 - BAIRRO INDEFINIDO</t>
  </si>
  <si>
    <t>DMT/13.02661</t>
  </si>
  <si>
    <t>70700.009744/2013</t>
  </si>
  <si>
    <t>AVENIDA GENERAL MELO - BAIRRO INDEFINIDO</t>
  </si>
  <si>
    <t>DMT/13.02646</t>
  </si>
  <si>
    <t>70700.009743/2013</t>
  </si>
  <si>
    <t>AVENIDA FERNANDO CORREA - BAIRRO COXIPÓ</t>
  </si>
  <si>
    <t>DMT/13.02647</t>
  </si>
  <si>
    <t>70700.009737/2013</t>
  </si>
  <si>
    <t xml:space="preserve">RUA LIMA - BAIRRO JARDIM LEBLON </t>
  </si>
  <si>
    <t>DMT/13.02664</t>
  </si>
  <si>
    <t>70700.009745/2013</t>
  </si>
  <si>
    <t xml:space="preserve">RUA 1º DE MAIO - BAIRRO VISTA ALEGRE </t>
  </si>
  <si>
    <t>DMT/13.02649</t>
  </si>
  <si>
    <t>70700.009687/2013</t>
  </si>
  <si>
    <t>NA COOD 598991, 8248836 -PROXIMO A S/E - BAIRRO INDEFINIDO</t>
  </si>
  <si>
    <t>DMT/13.02644</t>
  </si>
  <si>
    <t>70700.009759/2013</t>
  </si>
  <si>
    <t>NA COORD. 590599, 8269079 PROX A CHAVE 8909246006</t>
  </si>
  <si>
    <t>DMT/13.02652</t>
  </si>
  <si>
    <t>70700.009697/2013</t>
  </si>
  <si>
    <t>NA ESTRADA DA GUIA - (MT 010) - BAIRRO INDEFINIDO</t>
  </si>
  <si>
    <t>DMT/13.02651</t>
  </si>
  <si>
    <t>70700.009696/2013</t>
  </si>
  <si>
    <t>DMT/13.02667</t>
  </si>
  <si>
    <t>70700.009688/2013</t>
  </si>
  <si>
    <t>NA ESTRADA RURAL - BAIRRO ZONA RURAL</t>
  </si>
  <si>
    <t>DMT/13.02670</t>
  </si>
  <si>
    <t>70700.009775/2013</t>
  </si>
  <si>
    <t>NA COORDENADA 601235, 8261201 PQ. PEQUIZEIRO - BAIRRO PARQUE</t>
  </si>
  <si>
    <t>DMT/13.02665</t>
  </si>
  <si>
    <t>70700.014176/2013</t>
  </si>
  <si>
    <t xml:space="preserve">RUA MANOEL FERREIRA DE MENDONÇA - BAIRRO BANDEIRANTES </t>
  </si>
  <si>
    <t>DMT/13.02660</t>
  </si>
  <si>
    <t>70700.014181/2013</t>
  </si>
  <si>
    <t>RUA CEL PEIXOTO BAIRRO CENTRO</t>
  </si>
  <si>
    <t>DMT/13.02607</t>
  </si>
  <si>
    <t>70700.009776/2013</t>
  </si>
  <si>
    <t>PORTO DE FORA</t>
  </si>
  <si>
    <t>NA PROXIMO A CHAVE 3302521009 COOD</t>
  </si>
  <si>
    <t>NA SEM DOMINAÇÃO - BAIRRO SERRA DE SÃO VICENTE</t>
  </si>
  <si>
    <t>70700.009822/2013</t>
  </si>
  <si>
    <t>DMT/13.02669</t>
  </si>
  <si>
    <t>DMT/13.02924</t>
  </si>
  <si>
    <t>70700.009739/2013</t>
  </si>
  <si>
    <t>NA RODOVIA MT 251 - DEPUTADO EMANUEL PINHEIRO - BAIRRO JARDIM FLORIANOPOLIS</t>
  </si>
  <si>
    <t>AVENIDA IPIRANGA - BAIRRO COHAB VELHA</t>
  </si>
  <si>
    <t>70700.009777/2013</t>
  </si>
  <si>
    <t>DMT/13.03543</t>
  </si>
  <si>
    <t>DMT/13.02640</t>
  </si>
  <si>
    <t>70700.009733/2013</t>
  </si>
  <si>
    <t>AVENIDA 01 - BAIRRO OSMAR CABRAL</t>
  </si>
  <si>
    <t>PROXIMO A CHAVE 8900395005 COOD 594384;8272976 BAIRRO PORTO</t>
  </si>
  <si>
    <t>70700.009790/2013</t>
  </si>
  <si>
    <t>DMT/13.02671</t>
  </si>
  <si>
    <t>DMT/13.02668</t>
  </si>
  <si>
    <t>70700.009751/2013</t>
  </si>
  <si>
    <t>RUA  24 DE OUTUBRO BAIRRO POPULAR</t>
  </si>
  <si>
    <t>RUA DR. ARGILIO ALVES CORREA - BAIRRO GOIABEIRAS</t>
  </si>
  <si>
    <t>70700.009748/2013</t>
  </si>
  <si>
    <t>DMT/13.02690</t>
  </si>
  <si>
    <t>DMT/13.01329</t>
  </si>
  <si>
    <t>70700.012499/2013</t>
  </si>
  <si>
    <t>PRESIDENTE GETULIO VARGAS BAIRRO INDEFINIDO</t>
  </si>
  <si>
    <t>EXTENSÃO DE ALIMENTADORES</t>
  </si>
  <si>
    <t>DMT/13.01102</t>
  </si>
  <si>
    <t>70700.002899/2013</t>
  </si>
  <si>
    <t>NA AL 069025 BAIRRO INDEFINIDO</t>
  </si>
  <si>
    <t>STO ANTONIO LEVERGER</t>
  </si>
  <si>
    <t>CONTROLE DE OBRAS CEMAT</t>
  </si>
  <si>
    <t>DMT/13.02648</t>
  </si>
  <si>
    <t>DMT/13.02662</t>
  </si>
  <si>
    <t>DMT/13.01027</t>
  </si>
  <si>
    <t>70700.003680/2013</t>
  </si>
  <si>
    <t>RUA EMEGILDO COSTA Nº179 BAIRRO JARDIM GLORIA</t>
  </si>
  <si>
    <t>DMT/13.04769</t>
  </si>
  <si>
    <t>70700.032097/2013</t>
  </si>
  <si>
    <t>RODOVIA DOS IMIGRANTES - BAIRRO DISTRITO INDUSTRIAL</t>
  </si>
  <si>
    <t>INDEFINIDO</t>
  </si>
  <si>
    <t>VALOR PAGO</t>
  </si>
  <si>
    <t>DATA PAGAMENTO</t>
  </si>
  <si>
    <t>DMT/13.03995</t>
  </si>
  <si>
    <t>70750.000042/2013</t>
  </si>
  <si>
    <t>RUA F BAIRRO AEROPORTO</t>
  </si>
  <si>
    <t>NIVEL DE TENSÃO</t>
  </si>
  <si>
    <t>DMT/13.04076</t>
  </si>
  <si>
    <t>70700.036506/2013</t>
  </si>
  <si>
    <t>RUA SÃO JOAQUIM BAIRRO CENTRO SUL</t>
  </si>
  <si>
    <t>DMT/13.04113</t>
  </si>
  <si>
    <t>70700.032564/2013</t>
  </si>
  <si>
    <t>AVENIDA CASTELO BRANCO BAIRRO AGUA LIMPA</t>
  </si>
  <si>
    <t>DMT/13.04040</t>
  </si>
  <si>
    <t>70700.031886/2013</t>
  </si>
  <si>
    <t>AVENIDA MIGUEL SUTIL BAIRRO JARDIM LEBLON</t>
  </si>
  <si>
    <t>DMT/13.04111</t>
  </si>
  <si>
    <t>70700.033475/2013</t>
  </si>
  <si>
    <t>RUA K BAIRRO ALVORADA</t>
  </si>
  <si>
    <t>DMT/13.04112</t>
  </si>
  <si>
    <t>SEM DENOMINAÇAO BAIRRO INDEFINIDO</t>
  </si>
  <si>
    <t>DMT/13.04908</t>
  </si>
  <si>
    <t>70700.035768/2013</t>
  </si>
  <si>
    <t>70700.035915/2013</t>
  </si>
  <si>
    <t>RUA DIOGO DOMINGOS FERREIRA BAIRRO BANDEIRANTES</t>
  </si>
  <si>
    <t>DMT/13.05095</t>
  </si>
  <si>
    <t>70700.031442/2013</t>
  </si>
  <si>
    <t>ESTRADA RURAL BAIRRO ZONA RURAL SÃO VICENTE</t>
  </si>
  <si>
    <t>DMT/13.04079</t>
  </si>
  <si>
    <t>70700.035849/2013</t>
  </si>
  <si>
    <t>RUA DAS ACACIAS BAIRRO JARDIM CUIABA</t>
  </si>
  <si>
    <t>DMT/13.05078</t>
  </si>
  <si>
    <t>70700.035823/2013</t>
  </si>
  <si>
    <t>NA CHAVE 8900534005 - AL087029 - BAIRRO</t>
  </si>
  <si>
    <t>DMT/13.05098</t>
  </si>
  <si>
    <t>70700.035821/2013</t>
  </si>
  <si>
    <t>NA CHAVE 8902124005 - AL001008 - BAIRRO</t>
  </si>
  <si>
    <t>DMT/13.05056</t>
  </si>
  <si>
    <t>70700.035836/2013</t>
  </si>
  <si>
    <t>RUA SEM DENOMINAÇÃO BAIRRO BANDEIRANTES</t>
  </si>
  <si>
    <t>DMT/13.05096</t>
  </si>
  <si>
    <t>70700.035827/2013</t>
  </si>
  <si>
    <t>NA CHAVE 89000750059 - AL001005 - BAIRRO</t>
  </si>
  <si>
    <t>DMT/13.05076</t>
  </si>
  <si>
    <t>70700.035813/2013</t>
  </si>
  <si>
    <t>NA CHAVE 8900007005 - AL001005 BAIRRO</t>
  </si>
  <si>
    <t xml:space="preserve">DMT/13.03978 </t>
  </si>
  <si>
    <t>70700.035865/2013</t>
  </si>
  <si>
    <t>RUA PRESIDENTE MARQUES BAIRRO SANTA HELENA</t>
  </si>
  <si>
    <t>DMT/13.04912</t>
  </si>
  <si>
    <t>70700.0335896/2013</t>
  </si>
  <si>
    <t>RUA MARECHAL DEODORO DA FONSECA BAIRRO CENTRO</t>
  </si>
  <si>
    <t>DMT/13.04913</t>
  </si>
  <si>
    <t>70700.035834/2013</t>
  </si>
  <si>
    <t>RUA CEL. PEIXOTO BAIRRO BANDEIRANTES</t>
  </si>
  <si>
    <t>DMT/13.04910</t>
  </si>
  <si>
    <t>70700.035909/2013</t>
  </si>
  <si>
    <t>DMT/13.05069</t>
  </si>
  <si>
    <t>70700.036234/2013</t>
  </si>
  <si>
    <t xml:space="preserve">RUA POÇOS DE CALDA BAIRRO JARDIM MARIANA </t>
  </si>
  <si>
    <t>DMT/13.04928</t>
  </si>
  <si>
    <t>70700.035780/2013</t>
  </si>
  <si>
    <t>NA CHAVE 8901738005 BAIRRO INDEFINIDO</t>
  </si>
  <si>
    <t>DMT/13.04932</t>
  </si>
  <si>
    <t>70700.035825/2013</t>
  </si>
  <si>
    <t>NA CHAVE 8900192005 - AL001009 BAIRRO</t>
  </si>
  <si>
    <t>DMT/13.04925</t>
  </si>
  <si>
    <t>70700.035778/2013</t>
  </si>
  <si>
    <t>NA CHAVE 8963528005 BAIRRO INDEFINIDO</t>
  </si>
  <si>
    <t>DMT/13.04926</t>
  </si>
  <si>
    <t>70700.035770/2013</t>
  </si>
  <si>
    <t>AV. SENADOR METELLO BAIRRO JARDIM INDEPENDENCIA</t>
  </si>
  <si>
    <t>DMT/13.04176</t>
  </si>
  <si>
    <t>70700.0009691/2013</t>
  </si>
  <si>
    <t>ESTRADA RURAL BAIRRO COXIPO DO OURO</t>
  </si>
  <si>
    <t>DMT/13.03740</t>
  </si>
  <si>
    <t>70750.000017/2013</t>
  </si>
  <si>
    <t>RUA ESMERALDA BAIRRO BAU</t>
  </si>
  <si>
    <t>DMT/13.04909</t>
  </si>
  <si>
    <t>70700.035828/2013</t>
  </si>
  <si>
    <t>AVENIDA HISTORIADOR RUBENS DE MENDONÇA BAIRRO BAU</t>
  </si>
  <si>
    <t>DMT/13.05137</t>
  </si>
  <si>
    <t>70700.035783/2013</t>
  </si>
  <si>
    <t>.</t>
  </si>
  <si>
    <t>DMT/13.05097</t>
  </si>
  <si>
    <t>70700.035869/2013</t>
  </si>
  <si>
    <t>RUA BARÃO DE MELGAÇO BAIRRO CENTRO</t>
  </si>
  <si>
    <t>DMT/13.05055</t>
  </si>
  <si>
    <t>70700.035844/2013</t>
  </si>
  <si>
    <t>RUA THOGO PEREIRA BAIRRO CENTRO SUL</t>
  </si>
  <si>
    <t>DMT/13.05132</t>
  </si>
  <si>
    <t>70700.035850/2013</t>
  </si>
  <si>
    <t>AVENIDA SÃO SEBASTIAO BAIRRO POPULAR</t>
  </si>
  <si>
    <t>DMT/13.04929</t>
  </si>
  <si>
    <t>70700.035775/2013</t>
  </si>
  <si>
    <t>AV. GENERAL VALLE BAIRRO BANDEIRANTES</t>
  </si>
  <si>
    <t>DMT/13.05134</t>
  </si>
  <si>
    <t>70700.035772/2013</t>
  </si>
  <si>
    <t>DMT/13.04927</t>
  </si>
  <si>
    <t>70700.035764/2013</t>
  </si>
  <si>
    <t>RUA MARECHAL FLORIANO PEIXOTO BAIRRO QUILOMBO</t>
  </si>
  <si>
    <t>DMT/13.05135</t>
  </si>
  <si>
    <t>70700.035859/2013</t>
  </si>
  <si>
    <t>SEM DENOMINAÇAO BAIRRO LIXEIRA</t>
  </si>
  <si>
    <t>DMT/13.04931</t>
  </si>
  <si>
    <t>70700.035875/2013</t>
  </si>
  <si>
    <t>AVENIDA DOM BOSCO  BAIRRO CENTRO</t>
  </si>
  <si>
    <t>DMT/13.04930</t>
  </si>
  <si>
    <t>70700.035769/2013</t>
  </si>
  <si>
    <t>AV. SÃO SEBASTIÃO BAIRRO POPULAR</t>
  </si>
  <si>
    <t>DMT/13.04105</t>
  </si>
  <si>
    <t>70700.035852/2013</t>
  </si>
  <si>
    <t>DMT/13.04110</t>
  </si>
  <si>
    <t>70700.035895/2013</t>
  </si>
  <si>
    <t>AVENIDA DOM BOSCO  BAIRRO POPULAR</t>
  </si>
  <si>
    <t>DMT/13.04109</t>
  </si>
  <si>
    <t>70700.035854/2013</t>
  </si>
  <si>
    <t>AVENIDA DOM BOSCO BAIRRO CENTRO</t>
  </si>
  <si>
    <t>DMT/13.05139</t>
  </si>
  <si>
    <t>70700.035781/2013</t>
  </si>
  <si>
    <t>NA CHAVE 8901360005 BAIRRO INDEFINIDO</t>
  </si>
  <si>
    <t>DMT/13.04058</t>
  </si>
  <si>
    <t>70700.035945/2013</t>
  </si>
  <si>
    <t>MIMOSO</t>
  </si>
  <si>
    <t>RUA PRINCIPAL DO MIMOSO BAIRRO MIMOSO</t>
  </si>
  <si>
    <t>DMT/13.02645</t>
  </si>
  <si>
    <t>DMT/13.04062</t>
  </si>
  <si>
    <t>70700.036209/2013</t>
  </si>
  <si>
    <t>RUA BARÃO DE MELGAÇO BAIRRO PORTO</t>
  </si>
  <si>
    <t>DMT/13.04061</t>
  </si>
  <si>
    <t>70700.036205/2013</t>
  </si>
  <si>
    <t>RUA P BAIRRO VITORIA</t>
  </si>
  <si>
    <t>DMT/13.04137</t>
  </si>
  <si>
    <t>70700.032840/2013</t>
  </si>
  <si>
    <t>RUA NEBLINA BAIRRO ITAMARATI</t>
  </si>
  <si>
    <t>DISTRITO INDUSTRIA CUIABÁ</t>
  </si>
  <si>
    <t>OS</t>
  </si>
  <si>
    <t>MUNICÍPIO</t>
  </si>
  <si>
    <t>BAIRRO</t>
  </si>
  <si>
    <t>SOLICITANTE</t>
  </si>
  <si>
    <t>QTDE POSTES</t>
  </si>
  <si>
    <t>PLACA PT-EQ / CADASTRO</t>
  </si>
  <si>
    <t>INÍCIO FÍSICO DA OBRA</t>
  </si>
  <si>
    <t>DATA TÉRMINO DA OBRA</t>
  </si>
  <si>
    <t>DESLIGAMENTOS PROGRAMADOS</t>
  </si>
  <si>
    <t>OBSERVAÇÕES</t>
  </si>
  <si>
    <t>DATA EMISSÃO DA NF</t>
  </si>
  <si>
    <t>Nº DA NF</t>
  </si>
  <si>
    <t>VALOR BRUTO</t>
  </si>
  <si>
    <t>VALOR LÍQUIDO</t>
  </si>
  <si>
    <t>DATA VENCIMENTO</t>
  </si>
  <si>
    <t>MEDIÇÃO ÚNICA</t>
  </si>
  <si>
    <t>1ª MEDIÇÃO PARCIAL</t>
  </si>
  <si>
    <t>2ª MEDIÇÃO PARCIAL</t>
  </si>
  <si>
    <t>3ª MEDIÇÃO PARCIAL</t>
  </si>
  <si>
    <t>MEDIÇÃO FINAL</t>
  </si>
  <si>
    <t>DATA DA SOLICITAÇÃO</t>
  </si>
  <si>
    <t xml:space="preserve">DATA PROGRAMADA </t>
  </si>
  <si>
    <t>EQUIPAMENTO</t>
  </si>
  <si>
    <t>HORA INICIAL</t>
  </si>
  <si>
    <t>HORA FINAL</t>
  </si>
  <si>
    <t>ODI/ODD/OS</t>
  </si>
  <si>
    <t>LOCAL</t>
  </si>
  <si>
    <t>SERVIÇOS À SEREM EXECUTADOS</t>
  </si>
  <si>
    <t>DATA DE RETIRADA DA PASTA NA CEMAT</t>
  </si>
  <si>
    <t>EXECUTADO</t>
  </si>
  <si>
    <t>MOTIVO</t>
  </si>
  <si>
    <t>OSMÁRIO</t>
  </si>
  <si>
    <t>BAIRRO AREÃO CUIABÁ</t>
  </si>
  <si>
    <t xml:space="preserve">EXT. DE AT COM INST. DE 1 POSTO DE TRANSFORMAÇÃO DE 45 KVA </t>
  </si>
  <si>
    <t>SIM</t>
  </si>
  <si>
    <t>AV NOSSA SRA DE BROTAS EM ACORIZAL</t>
  </si>
  <si>
    <t>ADEQUAÇÃO DE CIRCUITO</t>
  </si>
  <si>
    <t>ESTRADA DO MANSO COMUNIDADE CEDRAL GRANDE - ROSÁRIO OESTE</t>
  </si>
  <si>
    <t>DESLOCAMENTO DE POSTO DE TRANSFORMAÇÃO</t>
  </si>
  <si>
    <t>COMUNIDADE DO ENGENHO EM SANTO ANTONIO</t>
  </si>
  <si>
    <t>INSTALAÇÃO DE UM POSTO DE TRANSFORMAÇÃO DE 30 KVA</t>
  </si>
  <si>
    <t>BAIRRO JARDIM PAULICEIA EM CUIABÁ</t>
  </si>
  <si>
    <t>INSTALAÇÃO DE UM POSTO DE TRANSFORMAÇÃO DE 45 KVA</t>
  </si>
  <si>
    <t>BAIRRO CIDADE ALTA CUIABÁ</t>
  </si>
  <si>
    <t>VERIFICAR</t>
  </si>
  <si>
    <t>BAIRRO JARDIM GUANABARA - CUIABÁ</t>
  </si>
  <si>
    <t>EXT.DE AT COM INS. DE UM POSTO DE TRANS. DE 45 KVA E RECOND.</t>
  </si>
  <si>
    <t>BAIRRO JARDIM UNIÃO EM VÁRZEA GRANDE</t>
  </si>
  <si>
    <t>EXT. DE AT COM INST. DE 1 POSTO DE TRANS. DE 45 KVA E RECOND.</t>
  </si>
  <si>
    <t>PARCIAL</t>
  </si>
  <si>
    <t>FALTA LANÇAR BT</t>
  </si>
  <si>
    <t>RAFAEL/AILTON</t>
  </si>
  <si>
    <t>BAIRRO INDEFINIDO JANGADA - MT</t>
  </si>
  <si>
    <t>ADEQUAÇÃO DE CIRCUITO E SUBSTITUIÇÃO DE CABOS DE BT</t>
  </si>
  <si>
    <t>BAIRRO PRAEIRINHO - CUIABÁ</t>
  </si>
  <si>
    <t>RECONDUTORAMENTO DE BT</t>
  </si>
  <si>
    <t>BAIRRO CRISTO REI - VÁRZEA GRANDE</t>
  </si>
  <si>
    <t>EXT. DE REDE AT COM INST. DE 1 POSTO DE TRANSFORMAÇÃO 45 KVA</t>
  </si>
  <si>
    <t>BAIRRO SÃO GONÇALO - CUIABÁ</t>
  </si>
  <si>
    <t>EXT. DE AT C/ INST DE POSTO DE TRANSF. E REMANEJAMENTO DE POSTO DE TRANSF.</t>
  </si>
  <si>
    <t>CANCELADO</t>
  </si>
  <si>
    <t>BAIRRO JARDIM DAS PALMEIRAS - CUIABÁ</t>
  </si>
  <si>
    <t>EXT. DE AT COM INSTALAÇÃO DE UM POSTO DE TRANSFORMAÇÃO 150 KVA</t>
  </si>
  <si>
    <t>EXT. DE AT COM DESLOCAMENTO DE POSTO DE TRANSFORMAÇÃO</t>
  </si>
  <si>
    <t>BAIRRO JARDIM COSTA VERDE EM VÁRZEA GRANDE</t>
  </si>
  <si>
    <t>PRÓXIMO AO DISTRITO DA GUIA</t>
  </si>
  <si>
    <t>INSTALAÇÃO DEBANCO DEREGULADORES DE TENSÃO NA LINHA 34,5</t>
  </si>
  <si>
    <t>BAIRRO PLANALTO IPIRANGA EM VÁRZEA GRANDE</t>
  </si>
  <si>
    <t>EXTENSÃO DE AT COM INSTALAÇÃO DE 1 POSTO DE TRANSFORMAÇÃO</t>
  </si>
  <si>
    <t>JD. DAS PALMEIRAS EM CUIABÁ</t>
  </si>
  <si>
    <t>BAIRRO RESIDENCIAL MADUREIRA VÁRZEA GRANDE</t>
  </si>
  <si>
    <t>ADEQUAÇÃO DE COIRCUITO E SUBS. DE TRAFO 45 KVA PARA  75 KVA</t>
  </si>
  <si>
    <t>BAIRRO JD DOS IPES EM CUIABÁ</t>
  </si>
  <si>
    <t xml:space="preserve">EXT.DE AT COM INS. DE UM POSTO DE TRANS. DE 45 KVA </t>
  </si>
  <si>
    <t>BAIRRO MONTE LÍBANO CUIABÁ</t>
  </si>
  <si>
    <t>BAIRRO  DOM AQUINO EM CUIABÁ</t>
  </si>
  <si>
    <t>LINHA VIVA</t>
  </si>
  <si>
    <t xml:space="preserve">BAIRRO CAPÃO GRANDE VÁRZEA GRANDE </t>
  </si>
  <si>
    <t>BAIRRO JD ALA EM VG</t>
  </si>
  <si>
    <t>NÃO</t>
  </si>
  <si>
    <t>BAIRRO JD PAULISTA - CUIABÁ</t>
  </si>
  <si>
    <t>ADEQUAÇÃO DE REDE BT</t>
  </si>
  <si>
    <t>BAIRRO SERRAGEM EM NOBRES</t>
  </si>
  <si>
    <t>FALTOU LANÇAR CABO</t>
  </si>
  <si>
    <t>BAIRRO CENTRO NORTE EM CUIABÁ</t>
  </si>
  <si>
    <t>BAIRRO DOM AQUINO EM CUIABÁ</t>
  </si>
  <si>
    <t>BAIRRO CENTRO AMÉRICA EM CUIABÁ</t>
  </si>
  <si>
    <t>BAIRRO JD. COSTA VERDE EM VÁRZEA GRANDE</t>
  </si>
  <si>
    <t>BAIRRO CPAII CUIABÁ</t>
  </si>
  <si>
    <t>BAIRRO RIBEIRÃO DO LIPA CUIABÁ</t>
  </si>
  <si>
    <t>BAIRRO JARDIM ITALIA EM CUIABÁ</t>
  </si>
  <si>
    <t>INSTALAÇÃO DE POSTO DE TRANSFORMAÇÃO DE 45 KVA</t>
  </si>
  <si>
    <t>BAIRRO PRINCESA DO SOL EM VÁRZEA GRANDE</t>
  </si>
  <si>
    <t>ADEQUAÇÃO DE BT</t>
  </si>
  <si>
    <t>URBANO/AILTON CIENTE - VENDAVAL</t>
  </si>
  <si>
    <t>BAIRRO COSTA VERDE EM V.G.</t>
  </si>
  <si>
    <t>EXTENÇÃO DE REDE BT</t>
  </si>
  <si>
    <t>BAIRRO CENTRO EM ACORIZAL</t>
  </si>
  <si>
    <t>CHUVA</t>
  </si>
  <si>
    <t>BAIRRO DISTRITO INDUSTRIAL EM CUIABÁ</t>
  </si>
  <si>
    <t>EXTENÇÃO DE AT COM INSTALAÇÃO DE TRANSFORMADORDE 75 KVA</t>
  </si>
  <si>
    <t>BAIRRO JARDIM BRASIL EM CUIABÁ</t>
  </si>
  <si>
    <t>EXTENÇÃO DE AT COM INSTALAÇÃO DE TRANSFORMADORDE 45 KVA</t>
  </si>
  <si>
    <t>BAIRRO JARDIM AEROPORTO EM VÁRZEA GRANDE</t>
  </si>
  <si>
    <t>ADEQUAÇÃO DE BT COM SUBSTITUIÇÃO DE CONDUTORES</t>
  </si>
  <si>
    <t>ADEQUAÇÃO DE REDE BT COM SUBSTITUIÇÃO DE CONDUTORES</t>
  </si>
  <si>
    <t>BAIRRO QUILOMBO EM CUIABÁ</t>
  </si>
  <si>
    <t>EXTENÇÃO DE AT COM INSTALAÇÃO DE POSTO DE TRANSFORMAÇÃO DE 45 KVA</t>
  </si>
  <si>
    <t>BAIRRO PARQUE CUIABÁ EM CUIABÁ</t>
  </si>
  <si>
    <t>BAIRRO JD PETROPOLIS EM CUIABÁ</t>
  </si>
  <si>
    <t>BAIRRO CRISTO REI EM VÁRZEA GRANDE</t>
  </si>
  <si>
    <t>ADEQUAÇÃO DE BT COM INSTAAÇÃO DE TRANSFORMADOR 75 KVA</t>
  </si>
  <si>
    <t>BAIRRO VILA ROSA EM CUIABÁ</t>
  </si>
  <si>
    <t xml:space="preserve">ADEQUAÇÃO DE CIRCUITO DE BT DO PT 4086 </t>
  </si>
  <si>
    <t>BAIRRO GETULIO VARGAS EM CUIABÁ</t>
  </si>
  <si>
    <t>SUBSTITUIÇÃO DE TRANSFORMADORES</t>
  </si>
  <si>
    <t>RODOVIA EMANOEL PINHEIRO</t>
  </si>
  <si>
    <t>EXTENÇÃO DE BT NA RODOVIA EMANOEL PINHEIRO</t>
  </si>
  <si>
    <t>BAIRRO COHAB VELHA EM CUIABÁ</t>
  </si>
  <si>
    <t>EXTENÇÃO DE AT COM INSTALAÇÃO DE TRAFO DE 45 KVA</t>
  </si>
  <si>
    <t>BAIRRO JD. CALIFÓRNIA EM CUIABÁ</t>
  </si>
  <si>
    <t>EXTENÇÃO DE AT COM INSTALAÇÃO DE TRAFO DE 75 KVA</t>
  </si>
  <si>
    <t>BAIRRO ARAES EM CUIABÁ</t>
  </si>
  <si>
    <t>MARCADO ERRADO</t>
  </si>
  <si>
    <t>BAIRRO CENTRO EM CUIABÁ</t>
  </si>
  <si>
    <t>BAIRRO VERDÃO EM CUIABÁ</t>
  </si>
  <si>
    <t>FALTA BATER ESTRIBO DO PT, FICOU B1 N1</t>
  </si>
  <si>
    <t>OSMÁRIO ANTECIPOU PRO DIA 14/12/10</t>
  </si>
  <si>
    <t>BAIRRO CENTRO EM VÁRZEA GRANDE</t>
  </si>
  <si>
    <t>FALTA ATERRAMENTO BARRAMENTO DE ALUMINIO FALTA 1 PARA RAIO</t>
  </si>
  <si>
    <t>ACORIZAL</t>
  </si>
  <si>
    <t>REGULADOR DE TENSÃO</t>
  </si>
  <si>
    <t>BAIRRO JOQUEI CLUB EM CUIABÁ</t>
  </si>
  <si>
    <t>TRAFO DE 75 KVA PROVISÓRIO</t>
  </si>
  <si>
    <t>BAIRRO TRES BARRAS EM CUIABÁ</t>
  </si>
  <si>
    <t>BAIRRO REAL PARQUE EM CUIABÁ</t>
  </si>
  <si>
    <t>BAIRRO PORTO</t>
  </si>
  <si>
    <t xml:space="preserve">SUBSTITUIÇÃO DE TRAFO E CONDUTORES </t>
  </si>
  <si>
    <t>FALTA LANÇAR CABO</t>
  </si>
  <si>
    <t>BAIRRO PORTO JOAQUIM MURTINHO</t>
  </si>
  <si>
    <t>ADEQUAÇÃO DE AT</t>
  </si>
  <si>
    <t>S/E VÁRZEA GRANDE</t>
  </si>
  <si>
    <t>RETIRADA DE REGULADORES DE TENSÃO PARA TESTE NA S/E DE VG</t>
  </si>
  <si>
    <t>DEOYNDELSON</t>
  </si>
  <si>
    <t>AV. DAS TORRES</t>
  </si>
  <si>
    <t>IMPLANTAR POSTE 12/300</t>
  </si>
  <si>
    <t>DESLOCAMENTO DE AT E BT</t>
  </si>
  <si>
    <t>BAIRRO JD. PAULA III VÁRZEA GRANDE</t>
  </si>
  <si>
    <t>EXT. DE AT COM INSTALAÇÃO DE UM PT DE 45 KVA + RECONDUTORAMENTO DE BT</t>
  </si>
  <si>
    <t>OSMÁRIO PASSOU PARA CONEL</t>
  </si>
  <si>
    <t>BAIRRO CENTRO SUL EM VÁRZEA GRANDE</t>
  </si>
  <si>
    <t>ADEQUAÇÃO DO CIRCUITO DE BT DO PT-2826</t>
  </si>
  <si>
    <t>BAIRRO JD. UMUARAMA - CUIABÁ</t>
  </si>
  <si>
    <t>EXTENSÃO DE AT E BT</t>
  </si>
  <si>
    <t>BAIRRO NOVO HORIZONTE EM VÁRZEA GRANDE</t>
  </si>
  <si>
    <t>EXT. DE AT COM INST. DE POSTO DE TRANS. 45 KVA + RECONDUTORAMENTO</t>
  </si>
  <si>
    <t>BAIRRO TANCREDO NEVES EM CUIABÁ</t>
  </si>
  <si>
    <t xml:space="preserve"> </t>
  </si>
  <si>
    <t>BAIRRO SERRA DOURADA EM CUIABÁ</t>
  </si>
  <si>
    <t>FALTA DE MATERIAL</t>
  </si>
  <si>
    <t>BAIRRO TIJUCAL EM CUIABÁ</t>
  </si>
  <si>
    <t>CANCELADO, MARACADO PARA O DIA 01/02/11.</t>
  </si>
  <si>
    <t>RURAL CHAPADA DOS GUIMARÃES</t>
  </si>
  <si>
    <t>EXT. DE AT COM INST. DE POSTO DE TRANS. 5 KVA + RECONDUTORAMENTO</t>
  </si>
  <si>
    <t>CHUVA, REPROGRAMADO PARA O DIA 02/02/11</t>
  </si>
  <si>
    <t>DIVISÃO DO CIRCUITO DE BT DO PT 2476</t>
  </si>
  <si>
    <t>OSMÁRIO MARCOU PARA O DIA 08/01/11</t>
  </si>
  <si>
    <t>BAIRRO SANTA ROSA EM CUIABÁ</t>
  </si>
  <si>
    <t>EXTENÇÃO DE AT COM INSTALAÇÃO DE TRAFO</t>
  </si>
  <si>
    <t>MONIQUE</t>
  </si>
  <si>
    <t>BAIRRO JD DAS FLORES - VÁRZEA GRANDE</t>
  </si>
  <si>
    <t>DIVISÃO DE CIRCUITO COM INSTALAÇÃO DE TRAFO DE 45 KVA</t>
  </si>
  <si>
    <t>REMARCADO PARA LANÇAR BT 24/01/11</t>
  </si>
  <si>
    <t>BAIRRO INDEFINIDO NOBRES</t>
  </si>
  <si>
    <t>IMPLANTAÇÃO DE POSTO DE TRANSFORMAÇÃO E SUBSTITUIÇÃO DE COND.</t>
  </si>
  <si>
    <t>BAIRRO POÇÃO EM CUIABÁ</t>
  </si>
  <si>
    <t>EXT. DE AT COM INST. DE POSTO DE TRANS.+ RECONDUTORAMENTO</t>
  </si>
  <si>
    <t>EXT. DE AT COM INST. DE POSTO DE TRANS. 45 KVA</t>
  </si>
  <si>
    <t>RESOLVER PENDENCIA</t>
  </si>
  <si>
    <t>BAIRRO JD. UNIÃO EM VÁRZEA GRANDE</t>
  </si>
  <si>
    <t>EXT. DE AT COM INST. DE POSTO DE TRANS. 45 KVA + RECONDUTORAMENTO DE BT</t>
  </si>
  <si>
    <t>DIVISÃO DE CIRCUITO COM INSTALAÇÃO DO ISOLADOR CASTANHA</t>
  </si>
  <si>
    <t>FALTA COLOCAR ISOLADOR CASTANHA</t>
  </si>
  <si>
    <t>BAIRRO JD. DAS FLORES - VÁRZEA GRANDE MT</t>
  </si>
  <si>
    <t>LANÇAR BT</t>
  </si>
  <si>
    <t>BAIRRO JD. BRASIL</t>
  </si>
  <si>
    <t>TROCA DE BARAMENTO</t>
  </si>
  <si>
    <t>RESOLVER PENDENCIA / falta de barramento</t>
  </si>
  <si>
    <t>BAIRRO CPAIII EM CUIABÁ</t>
  </si>
  <si>
    <t>DESLOCAMENTO DE POSTE NA REDE DE BT</t>
  </si>
  <si>
    <t>MARCADO PARA O DIA 03/02/11</t>
  </si>
  <si>
    <t>BAIRRO PEDREGAL EM CUIABÁ</t>
  </si>
  <si>
    <t>DESLOCAMENTO DE RDU AT</t>
  </si>
  <si>
    <t>Osmário remarcou para dia 07/02/11</t>
  </si>
  <si>
    <t>ROSÁRIO OESTE - MT</t>
  </si>
  <si>
    <t>EXTENSÃO DE AT E INSTALAÇÃO DE POSTE</t>
  </si>
  <si>
    <t>BAIRRO CABO MICHEL EM VÁRZEA GRANDE</t>
  </si>
  <si>
    <t>EXT. DE AT COM INSTALAÇÃO DE TRANSF. DE 45 KVA E REC. DE BT</t>
  </si>
  <si>
    <t>ESTÁ COM TRAFO DE 112,5 TROCAR PARA 45 KVA</t>
  </si>
  <si>
    <t>FALTA INSTALAR TRANSFORMADOR</t>
  </si>
  <si>
    <t>RESOLVER PENDECIA</t>
  </si>
  <si>
    <t>BAIRRO JOSÉ PINTO</t>
  </si>
  <si>
    <t>DIVISÃO DE CIRCUITO DE BT</t>
  </si>
  <si>
    <t>BAIRRO NOVA VÁRZEA GRANDE - VG</t>
  </si>
  <si>
    <t>OSMÁRIO ANTECIPOU PARA O DIA 13/02/11</t>
  </si>
  <si>
    <t>BAIRRO JD. IPASE EM VÁRZEA GRANDE</t>
  </si>
  <si>
    <t xml:space="preserve">IMPLANTAÇÃO DE POSTO DE TRANSFORMAÇÃO </t>
  </si>
  <si>
    <t>BAIRRO NOVA ESPERANÇA EM CUIABÁ</t>
  </si>
  <si>
    <t>BANCO DE CAPACITOR</t>
  </si>
  <si>
    <t>BAIRRO JARDIM TROPICAL EM CUIABÁ</t>
  </si>
  <si>
    <t>REPROGRAMAR</t>
  </si>
  <si>
    <t>BAIRRO CPA IV EM CUIABÁ</t>
  </si>
  <si>
    <t>EXECUTADA DIA 26/02/11</t>
  </si>
  <si>
    <t>BAIRRO PEDRA 90 EM CUIABÁ</t>
  </si>
  <si>
    <t>EXECUTADO DIA 26/02/11</t>
  </si>
  <si>
    <t>SEM ACESSO PARA O CAMINHÃO FEITO METADE DA OBRA</t>
  </si>
  <si>
    <t>BAIRRO LOTEAMENTO CIDADE NOVA HOLLYWOOD EM VÁRZEA GRANDE</t>
  </si>
  <si>
    <t>EQUIPE ATRAZOU</t>
  </si>
  <si>
    <t>BAIRRO JD. ELDORADO EM VÁRZEA GRANDE</t>
  </si>
  <si>
    <t>EXTENSÃO DE BT</t>
  </si>
  <si>
    <t>BAIRRO GONÇALO BOTELHO EM VÁRZEA GRANDE</t>
  </si>
  <si>
    <t>OSMÁRIO MARCOU PARA DIA20/03/11</t>
  </si>
  <si>
    <t>BAIRRO JARDIM ACLIMAÇÃO CUIABÁ</t>
  </si>
  <si>
    <t>DESLOCAMENTO DE REDE DE AT</t>
  </si>
  <si>
    <t>BAIRRO NOSSA SRA APARECIDA EM CUIABÁ</t>
  </si>
  <si>
    <t>TROCA DE TRAFO</t>
  </si>
  <si>
    <t>BAIRRO CARUMBÉ CUIABÁ</t>
  </si>
  <si>
    <t>BAIRRO FLORADA DA SERRA CHAPADA DOS GUIMARÃES</t>
  </si>
  <si>
    <t>BAIRRO JARDIM FLORIANOPOLIS EM CUIABÁ</t>
  </si>
  <si>
    <t>DIVISÃO DO CIRCUITO DE BT DO PT 64595</t>
  </si>
  <si>
    <t>PASSOU PARA O DIA 27/02/11</t>
  </si>
  <si>
    <t>DESLOCAMENTO DE REDE DE AT E BT</t>
  </si>
  <si>
    <t>ABRIR JUMPER</t>
  </si>
  <si>
    <t>IMPLANTAÇÃO DE UM POSTE NA REDE DE AT</t>
  </si>
  <si>
    <t>NÃO FOI INFORMADA, FALTA CONCLUIR OBRA</t>
  </si>
  <si>
    <t>BAIRRO NOVA JD. ELDORADO EM VÁRZEA GRANDE</t>
  </si>
  <si>
    <t>IMPLANTAÇÃO DE UM POSTO DE TRANSFORMAÇÃO</t>
  </si>
  <si>
    <t>BAIRRO CONSTRUMAT EM VÁRZEA GRANDE</t>
  </si>
  <si>
    <t>IMPLANTAÇÃO DE POSTO DE TRANSFORMAÇÃO DE 75 KVA</t>
  </si>
  <si>
    <t>NÃO FOI APROVADO DESLIGAMENTO</t>
  </si>
  <si>
    <t>BAIRRO NOVA VARZEA GRANDE EM VARZEA GRANDE</t>
  </si>
  <si>
    <t>BAIRRO NOVO TERCEIRO EM CUIABÁ</t>
  </si>
  <si>
    <t>OSMÁRIO ALTEROU PROJETO</t>
  </si>
  <si>
    <t>FALTA TERMINAR</t>
  </si>
  <si>
    <t>TRIFASEAMENTO DE REDE DE AT</t>
  </si>
  <si>
    <t>DIVISÃO DE CIRCUITO</t>
  </si>
  <si>
    <t>SUBSTITUIÇÃO DE 01 POSTE NO TIJUCAL</t>
  </si>
  <si>
    <t>BAIRRO 1° DE MARÇO EM CUIABÁ</t>
  </si>
  <si>
    <t>BAIRRO CPA III EM CUIABÁ</t>
  </si>
  <si>
    <t>EXTENSÃO DE REDE COM INST. DE UM POSTO DE TRANSFORMAÇÃO</t>
  </si>
  <si>
    <t>IMPLANTAÇÃO DE POSTO DE TRANSFORMAÇÃO DE 45 KVA</t>
  </si>
  <si>
    <t>JÁ ESTÁ EXECUTADA</t>
  </si>
  <si>
    <t>BAIRRO JD IMPERIAL</t>
  </si>
  <si>
    <t>RAFAEL</t>
  </si>
  <si>
    <t xml:space="preserve">BAIRRO JD CALIFÓRNIA </t>
  </si>
  <si>
    <t>DIVISÃO DO CIRCUITO DO PT 7847</t>
  </si>
  <si>
    <t xml:space="preserve">BAIRRO PARQUE DO LAGO EM VG. </t>
  </si>
  <si>
    <t>EXTENSÃO DE REDE DE AT E INS. DE TRAFO</t>
  </si>
  <si>
    <t>BAIRRO NOVO MUNDO EM VÁRZEA GRANDE</t>
  </si>
  <si>
    <t>IMPLANTAÇÃO DE UM POSTE E CONDUTORES NA REDE DE AT E BT</t>
  </si>
  <si>
    <t>BAIRRO CENTRO JANGADA EM JAGADA</t>
  </si>
  <si>
    <t>EXTENSÃO DE REDE DE BT</t>
  </si>
  <si>
    <t>BAIRRO NOVA JANGADA EM JANGADA</t>
  </si>
  <si>
    <t>IMPLSNTSÇÃO DE UM POSTO DE TRANSFORMAÇÃO DE 45 KVA</t>
  </si>
  <si>
    <t>NÃO FOI POSSIVEL EXECUTAR, SEM ACESSO</t>
  </si>
  <si>
    <t>TERMINAR OBRA; SERÁ APROVEITADO DESLIGAMENTO DA CONEL E L.V.</t>
  </si>
  <si>
    <t>SUBSTITUIÇÃO DE TRAFO E COND. COM TRIFASEAMENTO DE REDE DE AT</t>
  </si>
  <si>
    <t>CANCELADO DEVIDO TER SIDO DESLIGADO DOMINGO 1 DIA ANTES</t>
  </si>
  <si>
    <t>BAIRRO BOA ESPERANÇA EM CUIABÁ</t>
  </si>
  <si>
    <t>INSTALAÇÃO DE TRAFO</t>
  </si>
  <si>
    <t>SUBSTITUIÇÃO DE TRAFO DE 45 POR 112,5 KVA</t>
  </si>
  <si>
    <t>RUA ARTUR BERNARDES EM VÁRZEA GRANDE</t>
  </si>
  <si>
    <t>DESLOCAMENTO DE REDE DE AT COM INSTALAÇÃO DE TRAFO DE 45 KVA</t>
  </si>
  <si>
    <t>BAIRRO BELA VISTA EM CUIABÁ</t>
  </si>
  <si>
    <t>SUBSTITUIÇÃO DE TRANSFORMADOR</t>
  </si>
  <si>
    <t>BAIRRO BOSQUE DA SAÚDE EM CUIABÁ</t>
  </si>
  <si>
    <t>SUBSTITUIÇÃO DE CONDUTORES NA REDE DE BT</t>
  </si>
  <si>
    <t>REGIÃO DO MANSO EM NOBRES</t>
  </si>
  <si>
    <t>REMOÇÃO DE REDE DE AT</t>
  </si>
  <si>
    <t>RURAL SANTO ANTONIO DE LEVERGER</t>
  </si>
  <si>
    <t>REMANEJAMENTO DE REDE DE AT</t>
  </si>
  <si>
    <t>CONEL</t>
  </si>
  <si>
    <t>BAIRRO NOVA ESPERANCA III EM CUIABÁ</t>
  </si>
  <si>
    <t>BAIRRO JARDIM MARINGÁ II</t>
  </si>
  <si>
    <t>INST. DE POSTO DE TRANS. DE 45 KVA</t>
  </si>
  <si>
    <t>BAIRRO IPASE</t>
  </si>
  <si>
    <t>APOIO LINHA VIVA</t>
  </si>
  <si>
    <t>PENDENCIA</t>
  </si>
  <si>
    <t>RETIRADA DE POSTE DA REDE DE AT E BT</t>
  </si>
  <si>
    <t>BAIRRO CENTRO EM JANGADA</t>
  </si>
  <si>
    <t>BAIRRO JARDIM PARQUE UNIVERSITÁRIO EM CUIABÁ</t>
  </si>
  <si>
    <t>BAIRRO SÃO MATHEUS EM VÁRZEA GRANDE</t>
  </si>
  <si>
    <t>IMPLANTAÇÃO DE POSTES E EXTENSÃO DE REDE DE BT</t>
  </si>
  <si>
    <t>BAIRRO BOM CLIMA EM CUIABÁ</t>
  </si>
  <si>
    <t>BAIRRO JARDIM DOS ESTADO EM VÁRZEA GRANDE</t>
  </si>
  <si>
    <t>BAIRRO CIDADE ALTA EM CUIABÁ</t>
  </si>
  <si>
    <t>BAIRRO JD. ELDORADO EM CUIABÁ</t>
  </si>
  <si>
    <t>REMOÇÃO DE POSTO DE TRANSFORMAÇÃO DE 150 KVA</t>
  </si>
  <si>
    <t>BAIRRO JD. AEROPORTO EM VÁRZEA GRANDE</t>
  </si>
  <si>
    <t>BAIRRO NOVA CONQUISTA EM CUIABÁ</t>
  </si>
  <si>
    <t>SUBS. DE TRAFO COM RECONDUTORAMENTO</t>
  </si>
  <si>
    <t>CANCELADO REMARCADO PARA 26/5/11</t>
  </si>
  <si>
    <t>MUDAR EST. DE AT E EXT. DE REDE</t>
  </si>
  <si>
    <t>BAIRRO CIDADE VERDE EM CUIABÁ</t>
  </si>
  <si>
    <t>BAIRRO CENTRO SANTO ANTONIO DO LEVERGER</t>
  </si>
  <si>
    <t>INST. DE POSTO DE TRANS.</t>
  </si>
  <si>
    <t>BAIRRO JD. PAULICEIA EM CUIABÁ</t>
  </si>
  <si>
    <t>BAIRRO NOVO MILENIO EM CUIABÁ</t>
  </si>
  <si>
    <t xml:space="preserve">IMPLANTAÇÃO DE POSTES E EXTENSÃO DE REDE BT </t>
  </si>
  <si>
    <t>DESLOCAMENTO DE POSTE NA AT</t>
  </si>
  <si>
    <t>BAIRRO SÃO SIMÃO EM VÁRZEA GRANDE</t>
  </si>
  <si>
    <t>BAIRRO PQ. BOA VISTA EM VÁRZEA GRANDE</t>
  </si>
  <si>
    <t>BAIRRO CPA I EM CUIABÁ</t>
  </si>
  <si>
    <t>SUBSTITUIÇÃO DE TRAFO DE 45 PARA 75 KVA</t>
  </si>
  <si>
    <t>REMOÇÃO DE POSTO DE TRANSFORMAÇÃO DE 75 KVA</t>
  </si>
  <si>
    <t>EXT. DE AT COM INSTALAÇÃO DE 2 POSTO DE TRANSFORMAÇÃO</t>
  </si>
  <si>
    <t>BAIRRO JD.GUANABARA EM CUIABÁ</t>
  </si>
  <si>
    <t>CANCELADA E REMARCADA PARA O DIA 22/05/11</t>
  </si>
  <si>
    <t>RURAL SANTO ANTONIO DE LEVERGER( CRISTO REI VÁRZEA GRANDE )</t>
  </si>
  <si>
    <t>BAIRRO JD. IMPERIAL EM CUIABÁ</t>
  </si>
  <si>
    <t>BAIRRO CENTRO AV ULISSES POMPEU DE CAMPOS CUIABÁ</t>
  </si>
  <si>
    <t>BAIRRO JD. INDUSTRIARIO II EM CUIABÁ</t>
  </si>
  <si>
    <t>COND. MORRO DOS VENTOS EM CHAPADA</t>
  </si>
  <si>
    <t>EXT. DE REDE COM INST. DE POSTO DE TRANSF.</t>
  </si>
  <si>
    <t>BAIRRO SÃO FRANCISCO EM CUIABÁ</t>
  </si>
  <si>
    <t>APOIO DA LINHA VIVA</t>
  </si>
  <si>
    <t>BAIRRO CRISTO REI EM VARZEA GRANDE</t>
  </si>
  <si>
    <t>BAIRRO AREÃO EM POCONÉ</t>
  </si>
  <si>
    <t>SUBST. DE TRANSFORMADOR</t>
  </si>
  <si>
    <t xml:space="preserve">BAIRRO JD. ELDORADO </t>
  </si>
  <si>
    <t>BAIRRO CENTRO EM SANTO ANTONIO DE LEVERGER</t>
  </si>
  <si>
    <t>BAIRRO SÃO JOÃO DEL REI EM CUIABÁ</t>
  </si>
  <si>
    <t>IMPLANTAÇÃO DE POSTO DE TRANSF. DE 45 KVA</t>
  </si>
  <si>
    <t>BAIRRO ARAÉS EM CUIABÁ</t>
  </si>
  <si>
    <t>ESTAVA MARCADO PARA DIA 03/06/11 MAIS FOI ANTECIPADO PARA 29/5/11 DESLIGAMENTO GERAL</t>
  </si>
  <si>
    <t xml:space="preserve">BAIRRO SERRAGEM EM NOBRES </t>
  </si>
  <si>
    <t>RECONDUTORAMENTO DE BT COM SUBS. DE ESTRUTURAS DE AT</t>
  </si>
  <si>
    <t>BAIRRO JD. ELDORADO</t>
  </si>
  <si>
    <t>BAIRRO JD AEROPORTO EM VARZEA GRANDE</t>
  </si>
  <si>
    <t>BAIRRO FLOR DO CERRADO EM CUIABÁ</t>
  </si>
  <si>
    <t>INST. DE POSTO DE TRANSF. DE 45 KVA</t>
  </si>
  <si>
    <t>BAIRRO COXIPÓ DA PONTE EM CUIABA</t>
  </si>
  <si>
    <t>BAIRRO JD. DAS PALMEIRAS EM CUIABÁ</t>
  </si>
  <si>
    <t>DESLOCAMENTO DE 1 POSTE NA RUA ALVES NOGUEIRA</t>
  </si>
  <si>
    <t>BAIRRO JD. OURO FINO</t>
  </si>
  <si>
    <t>RUA R QDA 48 N 6</t>
  </si>
  <si>
    <t>BAIRRO COOPHEMA EM CUIABÁ</t>
  </si>
  <si>
    <t>BAIRRO MORADA DO SOL EM CUIABÁ</t>
  </si>
  <si>
    <t>SUBSTITUIÇÃO DE TRAFO DE 75 KVA PARA 112,5 KVA</t>
  </si>
  <si>
    <t>BAIRRO NOVO MATO GROSSO EM CUIABÁ</t>
  </si>
  <si>
    <t>BAIRRO MAPIM EM VÁRZEA GRANDE</t>
  </si>
  <si>
    <t>DESLOCAMENTO DE POSTE E REDE DE BT</t>
  </si>
  <si>
    <t>BAIRRO JD. MARINGÁ I</t>
  </si>
  <si>
    <t>BAIRRO VILA SADIA</t>
  </si>
  <si>
    <t>CONSTRUÇÃO DE 03 ALIM DE REDE COMPACTA S/E CPA</t>
  </si>
  <si>
    <t>SERVIÇOS PROGRAMADOS FORAM EXECUTADOS</t>
  </si>
  <si>
    <t>BAIRRO ARAES (MARINGÁ I)</t>
  </si>
  <si>
    <t>SERÁ ABERTO JUMPER COM L.V. PROX. A CF 0202916006</t>
  </si>
  <si>
    <t>TREVO DO LAGARTO EM VÁRZEA GRANDE</t>
  </si>
  <si>
    <t>CONSTRUÇÃO DE 02 ALIM DE REDE COMPACTA S/E V.G.</t>
  </si>
  <si>
    <t>CENTRO EM CUIABÁ</t>
  </si>
  <si>
    <t>FAZER OBRA JÁ INFORMADA</t>
  </si>
  <si>
    <t>FALTA OSMÁRIO MANDAR L. V. PADRONIZAR ESTRUTURAS B1</t>
  </si>
  <si>
    <t>BAIRRO COMUNIDADE AGUAÇÚ</t>
  </si>
  <si>
    <t>DESLOCAMENTO DE RD NA AV. OVÍCIO PAULO DOS SANTOS</t>
  </si>
  <si>
    <t>BOM JARDIM EM NOBRES</t>
  </si>
  <si>
    <t>SUBSTITUIÇÃO DE POSTE EM RDU EM AT E BT</t>
  </si>
  <si>
    <t>BAIRRO INDEFINIDO EM JANGADA</t>
  </si>
  <si>
    <t>ESTAVA MARCADO PARA DIA 16/6/11 OSMÁRIO ANTECIPOU PARA APROVEITAR DESLIGAMENTO</t>
  </si>
  <si>
    <t>BAIRRO NOVA FRONTEIRA EM VARZEA GRANDE</t>
  </si>
  <si>
    <t>DESLOCAMENTO DE POSTE</t>
  </si>
  <si>
    <t>ESTAVA MARCADO PARA O DIA 09/06/11 E OSMÁRIO REMARCOU PARA DIA 10/6/11</t>
  </si>
  <si>
    <t>BAIRRO PQ DEL REI EM VARZEA GRANDE</t>
  </si>
  <si>
    <t>CONSTRUÇÃO DE 03 ALIMENTADORES REDE COMPACTA S/E CPA.</t>
  </si>
  <si>
    <t>BAIRRO IPASE EM VÁRZEA GRANDE</t>
  </si>
  <si>
    <t>EXTENSÃO DE REDE DE AT</t>
  </si>
  <si>
    <t xml:space="preserve">CANCELADO, NÃO TINHA PROGRAMAÇÃO, FOI REMARCADO PARA 19/6/11 </t>
  </si>
  <si>
    <t>BAIRRO CENTRO SUL EM CUIABÁ</t>
  </si>
  <si>
    <t>NÃO TINHA PROGRAMAÇÃO NO COD</t>
  </si>
  <si>
    <t>OSMÁRIO PASSOU PARA O DIA 20/06/11</t>
  </si>
  <si>
    <t>BAIRRO RECANTO DOS PASSÁROS EM CUIABÁ</t>
  </si>
  <si>
    <t>SEM PROGRAMAÇÃO</t>
  </si>
  <si>
    <t>BAIRRO PQ. CUIABÁ EM CUIABÁ</t>
  </si>
  <si>
    <t>REMARCADO</t>
  </si>
  <si>
    <t>OSMÁRIO MARCOU PARA DIA 04/07/11</t>
  </si>
  <si>
    <t>BAIRRO CPA II EM CUIABÁ</t>
  </si>
  <si>
    <t>REPROGRAMADO PA DIA 21/6/11</t>
  </si>
  <si>
    <t>EXTENSÃO DE REDE DE AT COM INST. DE TRAO DE 45 KVA</t>
  </si>
  <si>
    <t>BAIRRO JD. LEBLON EM CUIABÁ</t>
  </si>
  <si>
    <t>BAIRRO BANDEIRANTES EM CUIABÁ</t>
  </si>
  <si>
    <t>ESTAVA MARCADO PARA 13/6/11 OSMARIO PASOU PARA DIA 20/6/11</t>
  </si>
  <si>
    <t>EXECUTADA DIA 13/6/11</t>
  </si>
  <si>
    <t>BAIRRO JD. ELDORADO EM VARZEA GRANDE</t>
  </si>
  <si>
    <t>BAIRRO COOPHAMIL EM CUIABÁ</t>
  </si>
  <si>
    <t>REMOÇÃO DE POSTO DE TRANSFORMÇÃO</t>
  </si>
  <si>
    <t>EXTENSÃO DE REDE AT COM INST. DE TRAFO DE 45 KVA</t>
  </si>
  <si>
    <t>LORIVAL</t>
  </si>
  <si>
    <t>BAIRRO SANTA MARIA II EM VARZEA GRANDE</t>
  </si>
  <si>
    <t>PADRONIZAR ESTRUTURA DE AT</t>
  </si>
  <si>
    <t>COMUNIDADE DO AGUAÇU EM CUIABÁ</t>
  </si>
  <si>
    <t>BAIRRO ACLIMAÇÃO EM CHAPADA DOS GUIMARÃES</t>
  </si>
  <si>
    <t>DESLOCAMENTO DE REDE DE BT</t>
  </si>
  <si>
    <t>BAIRRO VILLAGE II EM CHAPADA DOS GUIMARÃES</t>
  </si>
  <si>
    <t>BAIRRO VISTA ALEGRE EM CUIABÁ</t>
  </si>
  <si>
    <t>BAIRRO SOL NASCENTE</t>
  </si>
  <si>
    <t>BAIRRO JD. BRASIL EM CUIABÁ</t>
  </si>
  <si>
    <t>BAIRRO OSMAR CABRAL EM CUIABÁ</t>
  </si>
  <si>
    <t>estava marcado para dia 01/07/11 foi antecipado para 30/6/11 pelo Osmário</t>
  </si>
  <si>
    <t xml:space="preserve">DIVISÃO DE CIRCUITO </t>
  </si>
  <si>
    <t>BAIRRO PASCOAL RAMOS EM CUIABÁ</t>
  </si>
  <si>
    <t>ESTAVA MARCADO PARA 29/6/11 JONATAN REMARCOU PARA 02/07/11</t>
  </si>
  <si>
    <t>REMARCAR</t>
  </si>
  <si>
    <t>CONSTRUÇÃO DOS ALIMENTADORES REDE COMPACTA S/E CPA</t>
  </si>
  <si>
    <t>BAIRRO PORTO EM CUIABÁ</t>
  </si>
  <si>
    <t>MUANÇA DE ESTRUTURA DE AT</t>
  </si>
  <si>
    <t>BAIRRO JD. CERRADO EM VÁRZEA GRANDE</t>
  </si>
  <si>
    <t>ESTAVA MARCADO PARA DIA 15/6/11 OSMÁRIO REMARCOU PARA DIA 4/7/11</t>
  </si>
  <si>
    <t>EXTENSÃO DE REDE</t>
  </si>
  <si>
    <t>BAIRRO MANGABEIRAS EM VARZEA GRANDE</t>
  </si>
  <si>
    <t>SUBSTITUIÇÃO DE CABOS DE BT</t>
  </si>
  <si>
    <t>BAIRRO INDEFINIDO EM NOBRES</t>
  </si>
  <si>
    <t>RETIRAR PENDENCIA</t>
  </si>
  <si>
    <t>BAIRRO CENTRO EM CHAPAD DOS GUIMARÃES</t>
  </si>
  <si>
    <t>DESLOCAMENTO DE POSTE NA REDE DE AT</t>
  </si>
  <si>
    <t>AGUARDANDO OSMÁRIO PROGRAMAR L.V.</t>
  </si>
  <si>
    <t>EXTENSÃO DE REDE COMINS.DE POSTO DE TRANSF. DE 45 KVA</t>
  </si>
  <si>
    <t>NÃO TINHA PROGRAMAÇÃO</t>
  </si>
  <si>
    <t>BAIRRO JD. DAS AMÉRICAS EM CUIABÁ</t>
  </si>
  <si>
    <t>CONSTRUÇÃO DE ALIMENTADORES DE REDE COMPACTA NO DISTRITO</t>
  </si>
  <si>
    <t>BAIRRO DA MANGA EM VÁRZEA GRANDE</t>
  </si>
  <si>
    <t xml:space="preserve">EXTENSÃO DE AT E INSTALAÇÃO DE TRAFO DE 45 KVA </t>
  </si>
  <si>
    <t>BAIRRO JD. MARINGÁ I EM VÁRZEA GRANDE</t>
  </si>
  <si>
    <t>BAIRRO JD. MARINGÁ III EM VÁRZEA GRANDE</t>
  </si>
  <si>
    <t>ETENSÃO DE AT COM INSTALÃO DE POSTO DE TRANSFORMAÇÃO</t>
  </si>
  <si>
    <t>BAIRRO JD. IMPERADOR EM VARZEA GRANDE</t>
  </si>
  <si>
    <t>REPROGRAMADO PA RA DIA 23/07/11</t>
  </si>
  <si>
    <t xml:space="preserve">CANCELADO </t>
  </si>
  <si>
    <t>CONSTRUÇÃO DE ALIMENTADORES DE REDE COMPACTA S/E DISTRITO INDUSTRIAL</t>
  </si>
  <si>
    <t>ROD. MARIO ANDREAZA EM VARZEA GRANDE</t>
  </si>
  <si>
    <t>CONSTRUÇÃO DE ALIMENTADORES DE REDE COMPACTA NO TREVO DO LAGARTO</t>
  </si>
  <si>
    <t>BAIRRO JARDIM IMPERIAL EM CUIABÁ</t>
  </si>
  <si>
    <t>BAIRRO SANTA MARTA EM CUIABÁ</t>
  </si>
  <si>
    <t>DESLOCAMENTO DE POSTE REDE DE BT</t>
  </si>
  <si>
    <t>IMPLANTAÇÃO DE POSTO DE TRANSTOMAÇÃO</t>
  </si>
  <si>
    <t>BAIRRO JD. PETROPOLIS EM NOBRES</t>
  </si>
  <si>
    <t>SUBSTITUIÇÃO DE POSTES</t>
  </si>
  <si>
    <t>BAIRRO MANGA EM VARZEA GRANDE</t>
  </si>
  <si>
    <t>BAIRRO ITAMATARI EM CUIABÁ</t>
  </si>
  <si>
    <t>SUBSTITUIÇÃO DE CONDUTORES DE BT</t>
  </si>
  <si>
    <t>FALTA LANÇAR BT E INSTALAR 1 PT</t>
  </si>
  <si>
    <t>BAIRRO SÃO SEBASTIÃO EM CUIABÁ</t>
  </si>
  <si>
    <t>ESTAVA MARCADA PARA DIA 23/7/11 MAS CHRISTIANO DSO MANDOU PARA 24/7/11 NO MESMO HORÁRIO</t>
  </si>
  <si>
    <t>BAIRRO COHAB SANTA TEREZA EM POCONÉ</t>
  </si>
  <si>
    <t>DESLOCAMENTO DE REDE</t>
  </si>
  <si>
    <t>BAIRRO MANGA EM VÁRZEA GRANDE</t>
  </si>
  <si>
    <t>REPROGRAMAR. CHAVE TELECOMANDADA NÃO PODE SER ABERTA</t>
  </si>
  <si>
    <t>INFORMADA FALTA REPROGRAMAR PARA EXECUTAR O RETO DO SERV.</t>
  </si>
  <si>
    <t>BAIRRO PQ. DO LAGO EM VARZEA GRANDE</t>
  </si>
  <si>
    <t>IMPLANTAÇÃO DE POSTO DE TRANSFORMAÇÃO</t>
  </si>
  <si>
    <t>BAIRRO FIGUEIRINHA EM VARZEA GRANDE</t>
  </si>
  <si>
    <t xml:space="preserve">DESLOCAMENTO DE POSTE </t>
  </si>
  <si>
    <t>BAIRRO CAMPO VELHO EM CUIABÁ</t>
  </si>
  <si>
    <t>NÃO TEVE TEMPO SUFICIENTE, FALTOU 4 POSTES</t>
  </si>
  <si>
    <t>RPROGRAMADO PARA O DIA 10/8/11</t>
  </si>
  <si>
    <t>BAIRRO JD. MOSSORÓ EM CUIABÁ</t>
  </si>
  <si>
    <t>BAIRRO CENTRO EM SANTO ANTONIO DO LEVERGER</t>
  </si>
  <si>
    <t>INSTALAÇÃO DE POSTO DE TRANSFORMAÇÃO DE 75 KVA</t>
  </si>
  <si>
    <t>sim</t>
  </si>
  <si>
    <t>foi reprogramada para dia 29/7/11 com apoio da l.v.</t>
  </si>
  <si>
    <t>INSTALAR TRANSFOMADOR</t>
  </si>
  <si>
    <t>BAIRRO 3 LAGOAS EM CUIABÁ</t>
  </si>
  <si>
    <t>NÃO TEVE TEMPO SUFICIENTE PARA TROCAR TODOS OS POSTES</t>
  </si>
  <si>
    <t>PASSOU PARA DIA 27/7/11 COM APOIO DA LINHA VIVA</t>
  </si>
  <si>
    <t>LINHA DE 34,5 KV POSTO GIL EM NOBRES</t>
  </si>
  <si>
    <t>INSTALAÇÃO DE BANCO DE REGULADORES</t>
  </si>
  <si>
    <t>JÁ ESTAVA EXECUTADA</t>
  </si>
  <si>
    <t>BAIRRO ALVORADA EM CUIABÁ</t>
  </si>
  <si>
    <t>BAIRRO RESIDENCIAL ALBERTO CANELAS EM VÁRZEA GRANDE</t>
  </si>
  <si>
    <t>BAIRRO SÃO SEBASTIÃO  EM CHAPADA</t>
  </si>
  <si>
    <t>BAIRRO JD. GUANABARA EM CUIABÁ</t>
  </si>
  <si>
    <t>PROGRAMAR COM L.V. PARA SUBIR ESTRUTURA DA COMPACTA PARA INSTALAR TRAFO E BATER ESTRIBO</t>
  </si>
  <si>
    <t>BAIRRO COHAB EM CHAPADA DOS GUIMARÃES</t>
  </si>
  <si>
    <t>AV. MIGUEL SUTIL CENTRO DE EVENTOS DO PANTANAL</t>
  </si>
  <si>
    <t>CONSTRUÇÃO DE 02 ALIMENTADORES S/E TREVO DO LAGARTO EM VG</t>
  </si>
  <si>
    <t>BAIRRO GOIABEIRAS EM CUIABÁ</t>
  </si>
  <si>
    <t>BAIRRO BARBADO EM CUIABÁ</t>
  </si>
  <si>
    <t>EXT. DE AT COM INS. DE TRAFO</t>
  </si>
  <si>
    <t>SUBSTITUIÇÃO DE ESTRUTURA</t>
  </si>
  <si>
    <t>COMUNIDADE LAGINHA EM LIVRAMENTO</t>
  </si>
  <si>
    <t>INST. DE REGULADOR DE TENSÃO</t>
  </si>
  <si>
    <t>COMUNIDADE QUILOMBO EM LIVRAMENTO</t>
  </si>
  <si>
    <t>INSTALAÇÃO DE REG DE TENSÃO</t>
  </si>
  <si>
    <t>BAIRRO JD. CUIABÁ EM CUIABÁ</t>
  </si>
  <si>
    <t>BAIRRO DESPRAIADO EM CUIABÁ</t>
  </si>
  <si>
    <t>BAIRRO OURO FINO EM CUIABÁ</t>
  </si>
  <si>
    <t>DESLOCAMENTO DE POSTE COM AT</t>
  </si>
  <si>
    <t>DESLOCAMENTO DE POSTE COM TRANSTOMADOR</t>
  </si>
  <si>
    <t>CANCELADO - E-MAIL LORIVAL - DIRETOR ADRIANO</t>
  </si>
  <si>
    <t>BAIRRO CENTRO EM VARZEA GRANDE</t>
  </si>
  <si>
    <t>INSTALAÇÃO DE POSTO DE TRANSFORMAÇÃO EM CUIABÁ</t>
  </si>
  <si>
    <t>CONSTRUÇÃO DE 03 ALIEMTADORES DE REDE COMPACTA S/E DISTRITO</t>
  </si>
  <si>
    <t>CENTRO EM LIVRAMENTO</t>
  </si>
  <si>
    <t>EXTENSÃO DE AT COMINST. DE TRAFO</t>
  </si>
  <si>
    <t>JARDIM BELA VISTA EM CUIABÁ</t>
  </si>
  <si>
    <t>REMOÇÃO DE POSTO DE TRANSFORMAÇÃO</t>
  </si>
  <si>
    <t>LOTEAMENTO JARDIM SANTO ANTONIO EM SANTO ANTONIO</t>
  </si>
  <si>
    <t>DISTRITO INDUSTRIAL EM CUIABÁ</t>
  </si>
  <si>
    <t>INSTALAÇÃO DE POSTO DE TRANSFORMAÇÃO</t>
  </si>
  <si>
    <t>IMPLANTAÇÃO DE POSTE PARA ATENDER NIVEL DE TENSÃO</t>
  </si>
  <si>
    <t>BAIRRO BOM PASTOR EM POCONÉ</t>
  </si>
  <si>
    <t>EXTENSÃO DE AT COM INST. DE POSTO DE TRANSFORMAÇÃO</t>
  </si>
  <si>
    <t>REPROGRAMADA PARA DIA 26/06/11</t>
  </si>
  <si>
    <t>Reprogramar</t>
  </si>
  <si>
    <t xml:space="preserve">REPROGRAMAR 2 PTS </t>
  </si>
  <si>
    <t>BAIRRO JARDIM CUIABÁ EM CUIABÁ</t>
  </si>
  <si>
    <t>PASSOU PARA O DIA 21/08/11</t>
  </si>
  <si>
    <t>CANCELADO DIA DOS PAIS</t>
  </si>
  <si>
    <t>RODOVIA BR 163 - NOBRES ROSÁRIO OESTE</t>
  </si>
  <si>
    <t>DESLOCAMENTO DE ALIMENTADOR</t>
  </si>
  <si>
    <t>BAIRRO PQ. UNIVERSITÁRIO EM CUIABÁ</t>
  </si>
  <si>
    <t>EXTENSÃO DE REDE DE AT E BT</t>
  </si>
  <si>
    <t>CANCELADO DIA DOS PAIS - REPROGRAMADA PARA DIA 27/8/11</t>
  </si>
  <si>
    <t>BAIRRO ARUEIRA EM CUIABÁ</t>
  </si>
  <si>
    <t>CANCELADO DIA DOS PAIS - REPROGRAMADA PARA DIA 28/8/11</t>
  </si>
  <si>
    <t>CONSTRUÇÃO DE 3 ALIMENTADORES DE REDE COMPACTA S/E DISTRITO</t>
  </si>
  <si>
    <t>BAIRRO JOAQUIM AGOSTINHO EM VÁRZEA GRANDE</t>
  </si>
  <si>
    <t>RODOVIA 364 KM 381 EM CUIABÁ</t>
  </si>
  <si>
    <t>RETIRAR PENDENCIA DE BT</t>
  </si>
  <si>
    <t>BAIRRO DOS PEQUIZEIROS EM SANTO ANTONIO</t>
  </si>
  <si>
    <t>BAIRRO AREÃO EM CUIABA</t>
  </si>
  <si>
    <t>CENTRO EM VARZEA GRANDE</t>
  </si>
  <si>
    <t>BAIRRO CENTRO EM LIVRAMENTO</t>
  </si>
  <si>
    <t>BAIRRO SANTA MARIA I EM VARZEA GRANDE</t>
  </si>
  <si>
    <t>EXTENSÃO DE AT COM INST. DE TRAFO</t>
  </si>
  <si>
    <t>BAIRRO JD. MARAJOARA EM VÁRZEA GRANDE</t>
  </si>
  <si>
    <t>HOTEL ODARA - EXECUTADA</t>
  </si>
  <si>
    <t>BAIRRO RIBEIRÃO DA PONTE EM CUIABÁ</t>
  </si>
  <si>
    <t>EXTENSÃO DE REDE DE AT PARA ATENDER O HOTEL GRAN ODARA EM CUIABÁ</t>
  </si>
  <si>
    <t>DUQUE DE CAXIAS EM CUIABÁ</t>
  </si>
  <si>
    <t>BAIRRO MARINGÁ II EM CUIABÁ</t>
  </si>
  <si>
    <t>BAIRRO COXIPÓ DA PONTE EM CUIABÁ</t>
  </si>
  <si>
    <t>aproveitar esse desligamento para retirar as pendencias da os 2011863410689</t>
  </si>
  <si>
    <t>BAIRRO MARINGÁ III EM VARZEA GRANDE</t>
  </si>
  <si>
    <t>CANCELADO - SEM EQUIPE PARA EXECUTAR</t>
  </si>
  <si>
    <t>NOSSA SENHORA DA GUIA</t>
  </si>
  <si>
    <t>SUBSTITUIÇÃO DE OCNDUTORES E TRAFO</t>
  </si>
  <si>
    <t>BAIRRO TRÊS LAGOAS EM CUIABÁ</t>
  </si>
  <si>
    <t>RETIRAR PENDENCIA DE BT, TROCAR TRAFO</t>
  </si>
  <si>
    <t>FALTALANÇAR CABO DE BT</t>
  </si>
  <si>
    <t>SAÍDA DA SUB-ESTAÇÃO DE POCONÉ</t>
  </si>
  <si>
    <t>IMPLANTAÇÃO DE POSTE</t>
  </si>
  <si>
    <t>BAIRRO BOM PASTRO EM POCONÉ</t>
  </si>
  <si>
    <t>FALTA RETIRAR BAIXA CONVENCIONAL</t>
  </si>
  <si>
    <t>JARDIM GUANABARA</t>
  </si>
  <si>
    <t>TERMINAR NIVEL DE TENSÃO</t>
  </si>
  <si>
    <t>INSTALAR POSTO DE TRANSFORMAÇÃO</t>
  </si>
  <si>
    <t>CRISTO REI EM VARZEA GRANDE</t>
  </si>
  <si>
    <t>BAIRRO ARAES</t>
  </si>
  <si>
    <t>DESLOCAMENTO DE UM POSTE</t>
  </si>
  <si>
    <t>BAIRRO DISTRITO DE NOSSA SRA DA GUIA EM CUIABÁ</t>
  </si>
  <si>
    <t>Informada dia 26/08/2011</t>
  </si>
  <si>
    <t>BAIRRO CHÁCARA DOS PINHEIROS - RUA NOSSA SRA APARECIDA EM CUIABÁ</t>
  </si>
  <si>
    <t>BAIRRO DETRAN EM CUIABÁ</t>
  </si>
  <si>
    <t>APOIO DA LINHA VIVA, SERÁ REALIMENTADO O PT 0906 PELA BAIXA DO PT 16411.</t>
  </si>
  <si>
    <t>EXTENSÃO DE REDE AT PARA POSSIBILITAR DESLOCAMENTO DE CARGA</t>
  </si>
  <si>
    <t>OBRA DE NIVEL DE TENSÃO CRITICO</t>
  </si>
  <si>
    <t>BAIRRO BOM CLIMA EM CHAPADA DOS GUIMARÃES</t>
  </si>
  <si>
    <t>BAIRRO JARDIM MARAJOARA  EM VARZEA GRANDE</t>
  </si>
  <si>
    <t>BAIRRO SÃO GONÇALO EM CUIABÁ</t>
  </si>
  <si>
    <t>Remarcado para 08/09/2011, Cliente não deixou desligar, informando que não foi avisado na data correta.</t>
  </si>
  <si>
    <t xml:space="preserve">APOIO DA LINHA VIVA, SERÁ REALIMENTADO </t>
  </si>
  <si>
    <t>BAIRRO CENTRO RUA COMANDANTE COSTA C/ GETULIO VARGAS EM CUIABÁ</t>
  </si>
  <si>
    <t>VENCE DIA 25/09/2011</t>
  </si>
  <si>
    <t>EXTENSÃO DE AT C/ INST DE POSTO DE TRANSFORMAÇÃO DE 75 KVA</t>
  </si>
  <si>
    <t>JARDIM VITÓRIA EM CUIABÁ</t>
  </si>
  <si>
    <t>REMOÇÃO DE POSTE</t>
  </si>
  <si>
    <t xml:space="preserve">BAIRRO ALTOS DA SERRA </t>
  </si>
  <si>
    <t>VENCEU NO DIA 09/09/2011 - NÃO HOUVE APROVAÇÃO SD</t>
  </si>
  <si>
    <t xml:space="preserve">AVENIDA GENERAL RAMIRO DE NORONHA BAIRRO JARDIM CUIABÁ </t>
  </si>
  <si>
    <t>DESLOCAMENTO DE POSTE, COM TROCA DE CRUZETA</t>
  </si>
  <si>
    <t xml:space="preserve"> POSTE À SER DESLOCADO É O QUE FICA AO LADO DA CHAVE 0207066005 - 11/200 CIRC. N1</t>
  </si>
  <si>
    <t>VENCE DIA 20/09/2011</t>
  </si>
  <si>
    <t xml:space="preserve">ALTOS DA SERRA </t>
  </si>
  <si>
    <t>VENCE 01/10/2011</t>
  </si>
  <si>
    <t xml:space="preserve">BAIRRO AREÃO EM CUIABÁ </t>
  </si>
  <si>
    <t>DESLIGAMENTO APROVADO 2011.891.084.562</t>
  </si>
  <si>
    <t>DESLIGAMENTO APROVADO 2011.891.085.564</t>
  </si>
  <si>
    <t>DESLIGAMENTO APROVADO 2011.891.085.169 - VENCE 19/10/2011</t>
  </si>
  <si>
    <t>JD. ELDORADO EM V.G.</t>
  </si>
  <si>
    <t>EXECUTADA DIA 29/08/11</t>
  </si>
  <si>
    <t>BAIRRO SÃO SEBASTIÃO EM CHAPADA DOS GUIMARÃES</t>
  </si>
  <si>
    <t>DESLIGAMENTO APROVADO 2011.891.461.311</t>
  </si>
  <si>
    <t>DESLIGAMENTO APROVADO 2011.891.461.061</t>
  </si>
  <si>
    <t>LOCALIDADE DE BARRANCO ALTO EM SANTO ANTONIO DO LEVERGER</t>
  </si>
  <si>
    <t>EXTENÃO DE AT C/ INST DE POSTO DE TRANSFORMAÇÃO DE 25 KVA</t>
  </si>
  <si>
    <t>VENCE DIA 03/11/2011</t>
  </si>
  <si>
    <t>DESLIGAMENTO APROVADO 2011.891.471.856</t>
  </si>
  <si>
    <t>LOCALIDADE DE MUTUM EM JANGADA</t>
  </si>
  <si>
    <t>EXTENSÃO DE REDE AT C/ INSTALAÇÃO DE POSTO DE TRANSFORMAÇÃO DE 25 KVA</t>
  </si>
  <si>
    <t>DESLIGAMENTO APROVADO 2011.891.967.075</t>
  </si>
  <si>
    <t>BAIRRO CENTRO EM NOBRES</t>
  </si>
  <si>
    <t>DESLIGAMENTO APROVADO 2011.892.004.444</t>
  </si>
  <si>
    <t xml:space="preserve"> AV. ARI LEITE DE CAMPOS  EM NOBRES</t>
  </si>
  <si>
    <t>EXTENSÃO DE REDE AT COM INSTALAÇÃO DE TRAFO 45 KVA - NÍVEL DE TENSÃO</t>
  </si>
  <si>
    <t>DESLIGAMENTO APROVADO 2011.891.999.265</t>
  </si>
  <si>
    <t>BAIRRO JARDIM DAS PALMEIRAS EM CUIABÁ</t>
  </si>
  <si>
    <t>EXTENSÃO DE REDE AT C/ INSTALAÇÃO DE POSTO DE TRANSFORMAÇÃO DE 45 KVA</t>
  </si>
  <si>
    <t>OBRA SEM PASTA - CANCELADA</t>
  </si>
  <si>
    <t>BAIRRO CIDADE DE JANGADA</t>
  </si>
  <si>
    <t>DESLOCAMENTO DE REDE DE AT 34,5 KV</t>
  </si>
  <si>
    <t>OBRA SEM PASTA</t>
  </si>
  <si>
    <t>RUA JESSE PINTO FREIRE NO BAIRRO CENTRO SUL DE CUIABÁ  - CUIABÁ/MT</t>
  </si>
  <si>
    <t>DESLOCAMENTO DE UM POSTE  COM ESTRUTURA TIPO B2 COM TRAFO.</t>
  </si>
  <si>
    <t xml:space="preserve">Desligamento Aprovado 2011.891.471.522 </t>
  </si>
  <si>
    <t>PARQUE BOA VISTA EM VARZEA GRANDE</t>
  </si>
  <si>
    <t>SUBSTITUIÇÃO DE TRAFO DE 45 P/75KVA</t>
  </si>
  <si>
    <t>Christiano pediu para remarcar para o dia 21/09/2011</t>
  </si>
  <si>
    <t xml:space="preserve">RUA JESSE BAIRRO CENTRO EM CUIABÁ </t>
  </si>
  <si>
    <t xml:space="preserve">REMOÇÃO DE POSTO DE TRANSFORMAÇÃO </t>
  </si>
  <si>
    <t xml:space="preserve">OBRA SEM PASTA </t>
  </si>
  <si>
    <t>BAIRRO CANJICA EM CUIABÁ.</t>
  </si>
  <si>
    <t>RECONDUTORAMENTO DE BT E SUBSTITUIÇÃO DE TRAFO DE 45 P/ 75 KVA-NIVEL DE TENSÃO CRITICO</t>
  </si>
  <si>
    <t>BAIRRO CENTRO EM POCONÉ</t>
  </si>
  <si>
    <t>EXTENSÃO DE AT COM TRAFO 75 KVA</t>
  </si>
  <si>
    <t>ABRIR GRAMPO DE L.V.</t>
  </si>
  <si>
    <t>BAIRRO LOTEAMENTO SÃO PAULO</t>
  </si>
  <si>
    <t>AV.: DOM BOSCO NO BAIRRO GOIABEIRAS  - CUIABÁ/MT</t>
  </si>
  <si>
    <t>INSTALAÇÃO DE 01 POSTO DE TRANSFORMAÇÃO COM REMANEJAMENTO DE TRAFO.</t>
  </si>
  <si>
    <t>BAIRRO VILA MIGUEL EM NOSSA SENHORA DA GUIA</t>
  </si>
  <si>
    <t>INSTAL. PT 45 KVA - NÍVEL DE TENSÃO CRÍTICO</t>
  </si>
  <si>
    <t>INSTAL. PT 75 KVA - NÍVEL DE TENSÃO</t>
  </si>
  <si>
    <t>VENCE DIA 25/10/2011</t>
  </si>
  <si>
    <t>RODOVIA BR 163/364 - NOBRES A POSTO GIL</t>
  </si>
  <si>
    <t xml:space="preserve">DESLOCAMENTO DE ALIMENTADOR </t>
  </si>
  <si>
    <t>CANCELADO - FALTA DE MATERIAL</t>
  </si>
  <si>
    <t>CONSTRUÇÃO DE 03 ALIMENTADORES REDE COMPACTA S/E DISTRITO</t>
  </si>
  <si>
    <t>BAIRRO JARDIM VITORIA EM CUIABÁ</t>
  </si>
  <si>
    <t>EXTENSÃO DE AT com PT 45 KVA - NÍVEL DE TENSÃO</t>
  </si>
  <si>
    <t>VENCE 04/10/2011</t>
  </si>
  <si>
    <t>VENCE DIA 18/10/2011</t>
  </si>
  <si>
    <t>VENCE DIA 25/10/2011 - APOIO DA LINHA VIVA</t>
  </si>
  <si>
    <t>BAIRRO NOVA ESPERANÇA EM CUIABA</t>
  </si>
  <si>
    <t>BAIRRO GRANDE TERCEIRO EM CUIABÁ</t>
  </si>
  <si>
    <t xml:space="preserve">RECONDUTORAMENTO DE REDE BT </t>
  </si>
  <si>
    <t>VENCE DIA 27/10/2011</t>
  </si>
  <si>
    <t>BAIRRO SHANGRILA EM CUIABÁ</t>
  </si>
  <si>
    <t>OBRA SEM PASTA - REPROGRAMAR</t>
  </si>
  <si>
    <t>BAIRRO SOL NASCENTE EM CUIABÁ</t>
  </si>
  <si>
    <t>BAIRRO RIBEIRÃO DO LIPA</t>
  </si>
  <si>
    <t>EXTENSÃO DE AT COM INST. DE TRAFO DE 45 KVA</t>
  </si>
  <si>
    <t>OBRA VENCE DIA 30/06/11</t>
  </si>
  <si>
    <t>INTELIGAÇÃO DO AL 06 S/E TREVO DO LAGARTO</t>
  </si>
  <si>
    <t>AV. FERNANDO CORREA DACOSTA</t>
  </si>
  <si>
    <t>LANÇAMENTO DE CONDUTORES NA TRAVESSIA DA AVENIDA</t>
  </si>
  <si>
    <t>REPROGRAMADO PARA DIA 09/10/11</t>
  </si>
  <si>
    <t>OBRA SEM PASTA - APOIO DA LINHA VIVA</t>
  </si>
  <si>
    <t>EXTENSÃO DE AT COM INST. DE POSTO DE TRANSF. DE 75 KVA</t>
  </si>
  <si>
    <t>INSTAL. PT 45 KVA - NÍVEL DE TENSÃO</t>
  </si>
  <si>
    <t>OBRA SEM PASTA - APOIO LINHA VIVA-NÃO VEIO CROQUI</t>
  </si>
  <si>
    <t>INSTAL. PT 112,5 KVA - NÍVEL DE TENSÃO CRÍTICO</t>
  </si>
  <si>
    <t>VENCE DIA 24/10/2011 - REPROGRAMAR - REPROGRAMADA PARA DIA 16/10/11</t>
  </si>
  <si>
    <t>VENCE DIA 12/10/2012</t>
  </si>
  <si>
    <t>VEMCE DIA 23/10/11</t>
  </si>
  <si>
    <t>BAIRRO AGUA LIMPA EM CUIABÁ</t>
  </si>
  <si>
    <t>VENCE DIA 20/10/2011</t>
  </si>
  <si>
    <t>EXTENSÃO DE AT com PT 45 KVA - NÍVEL DE TENSÃO CRÍTICO</t>
  </si>
  <si>
    <t>REPROGRAMADA PARA DIA 22/10/11</t>
  </si>
  <si>
    <t>BAIRRO SOL  NASCENTE EM CUIABÁ</t>
  </si>
  <si>
    <t>VENCE DIA 25/10/11</t>
  </si>
  <si>
    <t>DESLOCAMENTO DE REDE DE AT DA BR 163/364</t>
  </si>
  <si>
    <t>BAIRRO JARDIM MARINGÁ EM VÁRZEA GRANDE</t>
  </si>
  <si>
    <t>EXTENSÃO DE AT COM INSTALAÇÃO DE TRAFO DE 75 KVA</t>
  </si>
  <si>
    <t>BAIRRO MARINGÁ EM VÁRZEA GRANDE</t>
  </si>
  <si>
    <t>EXTENSÃO DE AT COM INST. DE TRAFO DE 75 KVA</t>
  </si>
  <si>
    <t>VENCE DIA 24/10/11</t>
  </si>
  <si>
    <t>BAIRRO JD. PAULA EM VARZEA GRANDE</t>
  </si>
  <si>
    <t>OBRA SEM PASTA - APOIO LINHA VIVA</t>
  </si>
  <si>
    <t>BAIRRO SÃO BENEDITO EM POCONÉ</t>
  </si>
  <si>
    <t>RECONDUTORAMENTO COM SUBSTITUIÇÃO DE TRAFO DE 75 PARA 45 KVA</t>
  </si>
  <si>
    <t>ÁDEQUAÇÃO DE BT</t>
  </si>
  <si>
    <t>EXTENSÃO DE AT COM INSTALAÇÃO DE TRAFO DE 45 KVA</t>
  </si>
  <si>
    <t>BAIRRO DOM BOSCO EM CUIABÁ</t>
  </si>
  <si>
    <t>VENCE DIA 24/10/11 - REPROGRAMAR</t>
  </si>
  <si>
    <t>BAIRRO NOVO COLORADO EM CUIABÁ</t>
  </si>
  <si>
    <t>BAIRRO INDEFINIDO EM BARÃO DE MELGAÇO</t>
  </si>
  <si>
    <t>DESLOCAMENTO DE 2 POSTES</t>
  </si>
  <si>
    <t>OBRA SEM PASTA ESTAVA MARCADA PARA DIA 01/10/11 OSMÁRIO PASSOU PARA 15/10/11</t>
  </si>
  <si>
    <t>BAIRRO VIDA SAUDAVEL EM BARÃO DE MELGAÇO</t>
  </si>
  <si>
    <t>RECONDUTORAMENTO DE BT E INSTALAÇÃO DE TRAFO DE 45 KVA</t>
  </si>
  <si>
    <t>EXTENSÃO DE AT COM INST. DE TRAFO DE 112,5 KVA</t>
  </si>
  <si>
    <t>VENCE DIA 24/10/2011 - RETIRAR PENDENCIA</t>
  </si>
  <si>
    <t>BAIRRO JARDIM VITÓRIA EM CUIABÁ</t>
  </si>
  <si>
    <t>REPROGRAMAR - REPROGRAMAR PT 5705883006</t>
  </si>
  <si>
    <t>EQUIPE FALTOU</t>
  </si>
  <si>
    <t>BAIRRO INDEFINIDO EM NOSSA SRA DA GUIA</t>
  </si>
  <si>
    <t>RETIRADA DE REDE DE AT COM REMANEJAMENTO DE TRAFO</t>
  </si>
  <si>
    <t>EQUIPE ESTEVE NO LOCAL E O NUMERO DA CHAVE ESTAVA ERRADO</t>
  </si>
  <si>
    <t>PARAÍSO DO MANSO</t>
  </si>
  <si>
    <t>OPERADOR NÃO LIBEROU DESLIGAMENTO</t>
  </si>
  <si>
    <t>JARDIM ARAÇA EM CUIABÁ</t>
  </si>
  <si>
    <t>JARDIM FORTALEZA EM CUIABÁ</t>
  </si>
  <si>
    <t>JARDIM PETROPOLIS EM NOBRES</t>
  </si>
  <si>
    <t>NÃO TEVE EQUIPE PARA EXECUTAR O SERVIÇO E SERÁ REALIZADO NO DIA 23/10/11</t>
  </si>
  <si>
    <t>JARDIM MOSSORÓ EM NOBRES</t>
  </si>
  <si>
    <t>BAIRRO RESIDENCIAL COXIPÓ</t>
  </si>
  <si>
    <t>RECONDUTORAMENTO DE BT COM INSTALAÇÃO DE TRAFO DE 45 KVA</t>
  </si>
  <si>
    <t>EXTENSÃO DE AT COM INS.DE TRAFO DE 75 KVA</t>
  </si>
  <si>
    <t>VOLTAR DIA 21/10/11 PARA TERMINAR</t>
  </si>
  <si>
    <t>VENCE DIA 26/10/11</t>
  </si>
  <si>
    <t>BAIRRO JARDIM ELDORADO EM CUIABÁ</t>
  </si>
  <si>
    <t>OBRA SEM PASTA  - CANCELADO</t>
  </si>
  <si>
    <t>BAIRRO BOM JARDIM EM NOBRES</t>
  </si>
  <si>
    <t>DESLOCAMENTO DE REDE DE AT NA ESTRADA MUNICIPAL DE NOBRES</t>
  </si>
  <si>
    <t>OPERADOR VILSON NÃO AUTORIZOU, ALEGANDO NÃO TER PROGRAMAÇÃO</t>
  </si>
  <si>
    <t>VENCE DIA 31/10/11</t>
  </si>
  <si>
    <t>VENCE DIA 30/10/11</t>
  </si>
  <si>
    <t>BAIRRO INDEFINIDO EM CUIABÁ - BANCO DE REGULADORES</t>
  </si>
  <si>
    <t>INSTALAR BANCO DE REGULADORES</t>
  </si>
  <si>
    <t>BAIRRO JARDIM MONTE LÍBANO EM CUIABÁ</t>
  </si>
  <si>
    <t>ENEM</t>
  </si>
  <si>
    <t>VENCE DIA 29/10/11</t>
  </si>
  <si>
    <t>VENCE DIA 15/10/11</t>
  </si>
  <si>
    <t>BAIRRO JARDIM CALIFÓRNIA EM CUIABÁ</t>
  </si>
  <si>
    <t>BAIRRO JARDIM DAS AMÉRICAS EM CUIABÁ</t>
  </si>
  <si>
    <t>PADRONIZAÇÃO DE ESTRUTURAS DE AT</t>
  </si>
  <si>
    <t>OBRA VENCE DIA 25/10/11</t>
  </si>
  <si>
    <t>COMUNIDADE PEQUIZEIRO EM SANTO ANTONIO</t>
  </si>
  <si>
    <t>EXTENSÃO DE AT COM INST. DE TRAFO DE 15 KVA</t>
  </si>
  <si>
    <t>VENCE DIA 07/11/11</t>
  </si>
  <si>
    <t>BAIRRO CAPELA DO PIÇARRÃO EM VARZEA GRANDE</t>
  </si>
  <si>
    <t>OBRA VENCE DIA 28/10/11</t>
  </si>
  <si>
    <t>COMUNIDADEPEQUIZEIRO EM SANTO ANTONIO DO LEVERGER</t>
  </si>
  <si>
    <t>EXTENSÃO DE ATCOM INSTALAÇÃO DE TRAFO DE 15 KVA</t>
  </si>
  <si>
    <t>INSTALAÇÃO DE TRAFO DE 45 KVA</t>
  </si>
  <si>
    <t>REMANEJAMENTO DE POSTE</t>
  </si>
  <si>
    <t>EM EXECUÇÃO</t>
  </si>
  <si>
    <t>BR 163/364 POSTO XAXIM</t>
  </si>
  <si>
    <t>REMANEJAMENTO DE TRAVESSIA</t>
  </si>
  <si>
    <t>JD.SANTO ANTONIO EM SANTO ANTONIO</t>
  </si>
  <si>
    <t>JD. UNIVERSITÁRIO EM CUIABÁ</t>
  </si>
  <si>
    <t>BR 163 PRÓXIMO A ELETRONORTE</t>
  </si>
  <si>
    <t>REMANEJAMENTO DA TRAVESSIA</t>
  </si>
  <si>
    <t>OBRA VENCE DIA 17/11/11</t>
  </si>
  <si>
    <t>JARDIM ELDORADO SEDE DO GRUPO A MAGGI EM CUIABÁ</t>
  </si>
  <si>
    <t>DERIVAÇÃO DA ENTRADA SUBTERRANEA DO GRUPO AMAGGI</t>
  </si>
  <si>
    <t>EXTENSÃO DE AT COM INSTALAÇÃO DE TRAFO DE 112,5 KVA</t>
  </si>
  <si>
    <t xml:space="preserve">DESLOCAMENTO DE REDE DE AT </t>
  </si>
  <si>
    <t>OBRA VENCE DIA 08/08/11</t>
  </si>
  <si>
    <t>BAIRRO ALTOS DO COXIPÓ EM CUIABÁ</t>
  </si>
  <si>
    <t>EXTENSÃO DE AT E INST.DE TRAFO DE 112,5 KVA</t>
  </si>
  <si>
    <t>BAIRRO JARDIM LEBLOM EM CUIABÁ</t>
  </si>
  <si>
    <t>VENCE DIA 21/12/11</t>
  </si>
  <si>
    <t>BAIRRO SANTA IZABEL EM CUIABÁ</t>
  </si>
  <si>
    <t>EXTENSÃO DE AT REDE COMPACTA 03 NOVOS AL. SE DISTRITO</t>
  </si>
  <si>
    <t>OBRA VENCE DIA 20/11/11</t>
  </si>
  <si>
    <t>BAIRRO AGUA VERMELHA EM VARZEA GRANDE</t>
  </si>
  <si>
    <t>OBRA VENCE DIA 20/10/11 - PENDENCIA</t>
  </si>
  <si>
    <t>CONSTRUÇÃO DE 03 ALIMENTADORES REDE COMPACTA</t>
  </si>
  <si>
    <t>EXTENSAO DE AT E INST. DE TRAFO DE 45 KVA</t>
  </si>
  <si>
    <t>BAIRRO NOVO HORIZONTE EM CUIABÁ</t>
  </si>
  <si>
    <t>BAIRRO MORADA DO OURO EM CUIABÁ</t>
  </si>
  <si>
    <t>BAIRRO COHAB PRIMAVERA EM VARZEA GRANDE</t>
  </si>
  <si>
    <t>EXTENSÃO DE AT E INST. DE TRAFO</t>
  </si>
  <si>
    <t>COMUNIDADE PARAÍSO DO MANSO</t>
  </si>
  <si>
    <t>EXTENSÃO DE REDE E INST. DE TRAFO DE 45 KVA</t>
  </si>
  <si>
    <t>BAIRRO JARDIM PASSAREDO EM CUIABÁ</t>
  </si>
  <si>
    <t>BAIRRO INDUSTRIARIO EM CUIABÁ</t>
  </si>
  <si>
    <t>EXTENSÃO DE BT COM SUBS.TRAFO DE 45 PATA 75 KVA</t>
  </si>
  <si>
    <t>SEM EQUIPE PARA EXECUÇÃO DO SERVIÇO</t>
  </si>
  <si>
    <t>MANOEL / GILMAR</t>
  </si>
  <si>
    <t>EXTENSÃO DE AT COM INST. DE 2 TRAFOSDE 45 KVA</t>
  </si>
  <si>
    <t>GILMAR</t>
  </si>
  <si>
    <t>EXECUTADA DIA 13/11/11</t>
  </si>
  <si>
    <t>REPROGRAMADA PARA 26/11/11</t>
  </si>
  <si>
    <t>DISTRITO AGROVILA DAS PALMEIRAS EM SANTO ANTONIO</t>
  </si>
  <si>
    <t>NÃO FOI ABERTO CHAVE MOTIVO DE CHUVA</t>
  </si>
  <si>
    <t>REPROGRAMADO PARA 6/12/11</t>
  </si>
  <si>
    <t>DESLOCAMENTO DE POSTE COM RECONDUTORAMENTO DE BT</t>
  </si>
  <si>
    <t>BAIRRO CASTELO BRANCO EM CUIABÁ</t>
  </si>
  <si>
    <t>BAIRRO JARDIM NOVO MUNDO EM VARZEA GRANDE</t>
  </si>
  <si>
    <t>BAIRRO PICO DO AMOR EM CUIABÁ</t>
  </si>
  <si>
    <t>BAIRRO INDEFINIDO EM ACORIZAL</t>
  </si>
  <si>
    <t>BAIRRO ESTORIL EM SANTO ANTONIO</t>
  </si>
  <si>
    <t>SUBSTITUIÇÃO DE POSTE QUEBRADO</t>
  </si>
  <si>
    <t>BAIRRO DUQUE DE CAXIAS EM CUIABÁ</t>
  </si>
  <si>
    <t>VERIFICAR - FALTA TERMINAR</t>
  </si>
  <si>
    <t>EXTENSÃO DE AT COM INST. DE TRAFO DE 30 KVA</t>
  </si>
  <si>
    <t>PENDENCIA DE OBRA</t>
  </si>
  <si>
    <t>FOI PARA 29/11/11 COM APOIO DA LINHA VIVA</t>
  </si>
  <si>
    <t>FEITO PELA LINHA VIVA</t>
  </si>
  <si>
    <t>BAIRRO COHAB NOVA EM CUIABÁ</t>
  </si>
  <si>
    <t>EXTENSÃO DE AT COM INSTALAÇÃO DE 2 TRAFOS DE 75 KVA</t>
  </si>
  <si>
    <t>BAIRRO CENTRO</t>
  </si>
  <si>
    <t>ESTAVA MARCADO PARA 21/11/11 FOI PARA 27/11/11</t>
  </si>
  <si>
    <t>ESTAVA MARCADO PARA DIA 25/11/11 FOI PARA 27/11/11</t>
  </si>
  <si>
    <t>DESLOCAMENTO DE AT E RECONDUTORAMENTO DE BT</t>
  </si>
  <si>
    <t>BAIRRO SAN MARCOS EM VARZEA GRANDE</t>
  </si>
  <si>
    <t>DIVISÃO DE CIRCUITO E REMANEJAMENTO DE TRAFO</t>
  </si>
  <si>
    <t>INST. DE BANCO DE REGULADORES</t>
  </si>
  <si>
    <t>EXTENSÃO DE AT E INSTALAÇÃO DETRAFO DE 45 KVA</t>
  </si>
  <si>
    <t>EXTENSÃO DE AT E INST.DE TRAFO DE 75 KVA</t>
  </si>
  <si>
    <t>BAIRRO VILA IPASE EM VARZEA GRANDE</t>
  </si>
  <si>
    <t>BAIRRO ITAPAJÉ E MOSSORÓ EM CUIABÁ</t>
  </si>
  <si>
    <t>CONSTRUÇÃO DOS ALIMENTADORES REDE COMPACTA S/E DISTRITO CUIABÁ</t>
  </si>
  <si>
    <t>BAIRRO JD. PAULISTA EM CUIABÁ</t>
  </si>
  <si>
    <t>BAIRRO CPAI EM CUIABÁ</t>
  </si>
  <si>
    <t>EXTENSÃO DE AT COM INSTALAÇÃO DE TRAFO</t>
  </si>
  <si>
    <t>BAIRRO JUCELINO KUBICHEK EM CUIABÁ</t>
  </si>
  <si>
    <t>EXTENSÃO DE AT E INST. DE POSTO DE TRANSFORMAÇÃO</t>
  </si>
  <si>
    <t>DESLOCAMENTO DE POSTE E RECONDUTORAMENTO DE BT</t>
  </si>
  <si>
    <t>BAIRRO PARQUE PAIAGUAS EM VARZEA GRANDE</t>
  </si>
  <si>
    <t>BAIRRO SHANGRI-LA EM CUIABÁ</t>
  </si>
  <si>
    <t>BAIRRO SANTA CRUZ EM CUIABÁ</t>
  </si>
  <si>
    <t>BAIRRO NOVA ESPERANÇA I EM CUIABÁ</t>
  </si>
  <si>
    <t>DIVISÃO DE CIRCUITO DE BT DO PT 5448</t>
  </si>
  <si>
    <t>MUDANÇA DE ESTRUTURA</t>
  </si>
  <si>
    <t>passou para dia 16/12/11</t>
  </si>
  <si>
    <t>AVENIDA JUSCELINO KUBISCHEK EM NOBRES</t>
  </si>
  <si>
    <t>BAIRRO PARQUE AMPOERCO EM CUIABÁ</t>
  </si>
  <si>
    <t>EXTENSÃO DE ATCOM INSTALAÇÃO DE TRAFO DE 45 KVA</t>
  </si>
  <si>
    <t>SUBSTITUIÇÃO DE CONDUTORES RD COMPACTA</t>
  </si>
  <si>
    <t>cancelado - para dia 16/12/11</t>
  </si>
  <si>
    <t>JOÉLCIO</t>
  </si>
  <si>
    <t>COQUEIRAL EM NOBRES</t>
  </si>
  <si>
    <t>EXTRENSÃO DE REDE BT</t>
  </si>
  <si>
    <t>BAIRRO RESIDENCIAL SÃO JOSE EM CUIABÁ</t>
  </si>
  <si>
    <t>EXTENSÃO DE AT COM INSTALAÇÃO DE  DOIS TRAFOS DE 75 KVA</t>
  </si>
  <si>
    <t>VILA BALEARES EM POCONÉ</t>
  </si>
  <si>
    <t>POSTO GIL , POSTO DA SERRA E REGIÃO - RODOVIA BR 163/364 - NOBRES A POSTO GIL</t>
  </si>
  <si>
    <t>DESLOCAMENTO DE ALIMENTADOR  PARA POSSIBILITAR ALARGAMENTO DA RODOVIA</t>
  </si>
  <si>
    <t>SERÁ FEITA COM APOIO DA LINHA VIVA</t>
  </si>
  <si>
    <t>BAIRRO JARDIM SHANGRILÁ EM CUIABÁ</t>
  </si>
  <si>
    <t>DESLOCAMENTO COM SUBSTITUIÇÃO DE POSTES</t>
  </si>
  <si>
    <t>AGUARDANDO INDENIZAÇÕES DOS CLIENTES</t>
  </si>
  <si>
    <t>EXTENSÃO DE AT COM INST. DE 2 TRAFOS DE 75 KVA</t>
  </si>
  <si>
    <t>CANCELADO - REPROGRAMAR PARA DIA 19/12/11</t>
  </si>
  <si>
    <t>BAIRRO RESIDENCIAL ALBERT CANELAS EM VARZEA GRANDE</t>
  </si>
  <si>
    <t>BAIRRO JARDIM PAULA II EM VARZEA GRANDE</t>
  </si>
  <si>
    <t>BAIRRO NOVA ESPERANÇA EM VARZEAGRANDE</t>
  </si>
  <si>
    <t>RUA ANTONIO JOÃO DE ARRUDA EM POCONÉ</t>
  </si>
  <si>
    <t>BAIRRO PEDRA NOVENTA EM CUIABÁ</t>
  </si>
  <si>
    <t>EXTENSÃO DE REDE BT</t>
  </si>
  <si>
    <t>BAIRRO VALE DA CHAPADA E CHAPADA DOS GUIMARÃES</t>
  </si>
  <si>
    <t>PASSOU PARA DIA 30/12/11</t>
  </si>
  <si>
    <t>BAIRRO VALE DOS LIRIOS EM CUIABÁ</t>
  </si>
  <si>
    <t>BAIRRO BALNEARIO LETICIA EM CUIABÁ</t>
  </si>
  <si>
    <t>EXTENSÃO DE AT COM INSTALAÇÃO DE TRAFO DE 05 KVA</t>
  </si>
  <si>
    <t>BAIRRO JARDIM POTIGUAR EM VÁRZEA GRANDE</t>
  </si>
  <si>
    <t>BAIRRO VILA VITÓRIA II EM VARZEA GRANDE</t>
  </si>
  <si>
    <t>BAIRRO TARUMÃ ESTRADA RURAL EM CUIABÁ</t>
  </si>
  <si>
    <t>BAIRRO JARDIM DAS PALMEIRAS</t>
  </si>
  <si>
    <t>REMOÇÃO DE POSTES</t>
  </si>
  <si>
    <t>BAIRRO JARDIM UNIÃO EM CUIABÁ</t>
  </si>
  <si>
    <t>EXECUTADA 03/12/11</t>
  </si>
  <si>
    <t>PRAÇA RACHID JAUDY EM CUIABÁ</t>
  </si>
  <si>
    <t>SD COM PT ERRADO, AGUARDANDO CEMAT REPROGRAMAR.</t>
  </si>
  <si>
    <t>BAIRRO SANTA HELENA EM CUIABÁ</t>
  </si>
  <si>
    <t>EXECUTADA DIA 14/12/11</t>
  </si>
  <si>
    <t>VISTA ALEGRE EM CUIABÁ</t>
  </si>
  <si>
    <t>RELOCAÇÃO DE POSTE COM LINHA VIVA</t>
  </si>
  <si>
    <t>BAIRRO JARDIM UNIÃO EM VARZEA GRANDE</t>
  </si>
  <si>
    <t>BAIRRO JARDIM GLÓRIA II EM VARZEA GRANDE</t>
  </si>
  <si>
    <t>BAIRRO PARQUE GEORGIA EM CUIABÁ</t>
  </si>
  <si>
    <t>BAIRRO JARDIM PARANÁ EM NOBRES</t>
  </si>
  <si>
    <t>DESLOCAMENTO DE POSTE DE AT</t>
  </si>
  <si>
    <t>BAIRRO RESIDENCIAL CELESTINO EM VÁRZEA GRANDE</t>
  </si>
  <si>
    <t>DESLOCAMENTO DE POSTE COM REDE DE AT</t>
  </si>
  <si>
    <t>DIVISÃO DE CIRCUITO DO PT 17029</t>
  </si>
  <si>
    <t>BAIRRO DOM BOSCO EM VARZEA GRANDE</t>
  </si>
  <si>
    <t>EXTENSÃO DE AT COM INST.DE TRAFO DE 75 KVA</t>
  </si>
  <si>
    <t>DESLOCAMENTO DE POSTE COM PT</t>
  </si>
  <si>
    <t>EXTENSÃO DE REDE COM INST.DE TRAFO DE 45 KVA</t>
  </si>
  <si>
    <t>BAIRRO JARDIM ELDORADO EM VARZEA GRANDE</t>
  </si>
  <si>
    <t>DIVISÃO DE CIRCUITO DE BT DO PT 6779</t>
  </si>
  <si>
    <t>INSTALAÇÃO DE PT</t>
  </si>
  <si>
    <t>FALTA INSTALAR TRANSFORMADOR - MATERIAL NÃO SAIU DA CEMAT</t>
  </si>
  <si>
    <t>BAIRRO JD.ITAPAJÉ E MOSSORÓ</t>
  </si>
  <si>
    <t>SUBSTITUIÇÃO DE CONDUTORES DE REDE DE AT</t>
  </si>
  <si>
    <t>PARQUE DAS NAÇÕES EM CUIABÁ</t>
  </si>
  <si>
    <t>INSTALAÇÃO DE 02 POSTOS TRANSFORMAÇÃO</t>
  </si>
  <si>
    <t>2908357006/8900335006</t>
  </si>
  <si>
    <t>BAIRRO JARDIM AEROPORTO EM VARZEA GRANDE</t>
  </si>
  <si>
    <t>EXTENSÃO DE REDE AT</t>
  </si>
  <si>
    <t>BAIRRO VITÓRIA RÉGIA EM VARZEA GRANDE</t>
  </si>
  <si>
    <t>SUBSTITUIÇÃO DE TRAFO</t>
  </si>
  <si>
    <t>ESTRADA RURAL INDEFINIDA EM S. ANTONIO LEVERGER</t>
  </si>
  <si>
    <t>S/E TREVO DO LAGARTO EM VARZEA GRANDE</t>
  </si>
  <si>
    <t>EXTENSÃO DE AT REDE COMPACTA</t>
  </si>
  <si>
    <t>VERIFICAR COM FISCAL ALTERAÇÕES ANTES DE EXECUTAR O SERVIÇO</t>
  </si>
  <si>
    <t>ESTANCIA DO JAMAICA EM CHAPADA DOS GUIMARÃES</t>
  </si>
  <si>
    <t>BAIRRO JARDIM ITÁLIA EM CUIABA</t>
  </si>
  <si>
    <t xml:space="preserve">DESLOCAMENTO DE POSTO DE TRANSFORMAÇÃO </t>
  </si>
  <si>
    <t>RECONDUTORAMENTO DE BT E INST. DE TRAFO DE 45 KVA</t>
  </si>
  <si>
    <t>BAIRRO CENTRO EM SANTO ANTONIO</t>
  </si>
  <si>
    <t>DIVISÃO DE CIRCUITO COM INST. DE TRAFO DE 45 KVA</t>
  </si>
  <si>
    <t>DOM AQUINO EM CUIABÁ</t>
  </si>
  <si>
    <t>BAIRRO JARDIM POTIGUAR EM VARZEA GRANDE</t>
  </si>
  <si>
    <t>BAIRRO CENTRO EM CHAPADA DOS GUIMARÃES</t>
  </si>
  <si>
    <t>aproveitar desligamento da os 2011899655216</t>
  </si>
  <si>
    <t>BAIRRO SANTA CRUZ EMCHAPADA DOS GUIMARÃES</t>
  </si>
  <si>
    <t>BAIRRO ALTOS DA SERRA EM CUIABÁ</t>
  </si>
  <si>
    <t>EXTENSÃO DE AT E INSTALAÇÃO DE TRAFO DE 75 KVA</t>
  </si>
  <si>
    <t>8906108006/5716909006</t>
  </si>
  <si>
    <t>BAIRRO JARDIM POTIGUA EM VARZEA GRANDE</t>
  </si>
  <si>
    <t>EXTENSÃO DE AT E INST. DE TRAFO DE 75 KVA</t>
  </si>
  <si>
    <t>EXTENSÃO DE AT E INST. DE TRAFO DE 30 KVA</t>
  </si>
  <si>
    <t>8902721006/8907527006</t>
  </si>
  <si>
    <t>BAIRRO PASSAGEM DA CONCEIÇÃO EM VARZEA GRANDE</t>
  </si>
  <si>
    <t>BAIRRO ALBERTO CANELAS EM VARZEA GRANDE</t>
  </si>
  <si>
    <t>9003140005/57062925005</t>
  </si>
  <si>
    <t>89153970ME / 8900332006</t>
  </si>
  <si>
    <t>BAIRRO BOA VISTA EM VARZEA GRANDE</t>
  </si>
  <si>
    <t>FOI EXECUTADA DIA 12/01/12</t>
  </si>
  <si>
    <t>FOI EXECUTADA DIA 18/1/12</t>
  </si>
  <si>
    <t>8903499006/8903456006 / 5702048006/570243006</t>
  </si>
  <si>
    <t>8902750006 / 5705859006</t>
  </si>
  <si>
    <t>BAIRRO JARDIM GLORIA II EM VARZEA GRANDE</t>
  </si>
  <si>
    <t>8902750006 / 5705857006</t>
  </si>
  <si>
    <t>03119577ME / 57119568ME</t>
  </si>
  <si>
    <t xml:space="preserve">BAIRRO SELA DOURADA EM NOBRES </t>
  </si>
  <si>
    <t>EXTENSÃO DE AT COM INSTALAÇÃO DE TRAFO DE 5 KVA</t>
  </si>
  <si>
    <t>8908815065 / 570895005</t>
  </si>
  <si>
    <t>BAIRRO PARQUE NOVA ESPERANÇA EM CUIABÁ</t>
  </si>
  <si>
    <t>INSTALAÇAO DE POSTO DE TRANSFORMAÇÃO DE 30 KVA</t>
  </si>
  <si>
    <t>FALTA CEMAT FORNECER TRAFO DE 30 KVA</t>
  </si>
  <si>
    <t>BAIRRO BANDEIRANTES CUIABÁ</t>
  </si>
  <si>
    <t>EXTENSÃO DE AT COM INSTALAÇÃO DE TRAFO DE 150 KVA</t>
  </si>
  <si>
    <t>89186980006 / 8964692006</t>
  </si>
  <si>
    <t>03014715005 / 5714702005</t>
  </si>
  <si>
    <t>308330008 / 5704434008</t>
  </si>
  <si>
    <t>TROCA DE TRANSFORMADOR DE 75 KVA PARA 112,5 KVA</t>
  </si>
  <si>
    <t>0301576005/5701453005</t>
  </si>
  <si>
    <t>BAIRRO SANTA CRUZ EM CHAPADA DOS GUIMARÃES</t>
  </si>
  <si>
    <t>DIVISÃO DE CIRCUITO DE BT DO PT 11732</t>
  </si>
  <si>
    <t>8915042005,8912538005 / 5705473005,5705476005</t>
  </si>
  <si>
    <t>FALTA TERMINAR - PASSAR AT PARA O POSTE NOVO</t>
  </si>
  <si>
    <t>8909376005/8908843005/8909605005/8909604005 / 5703006005</t>
  </si>
  <si>
    <t>DESLOCAMENTO DE POSTO DE TRANSFORMAÇÃO DE 112,5 KVA</t>
  </si>
  <si>
    <t>8903499006 / 5702043006</t>
  </si>
  <si>
    <t>DIVISÃO DE CIRCUITO DE BT DO PT 2043</t>
  </si>
  <si>
    <t>BAIRRO JARDIM GLÓRIA I EM VÁRZEA GRANDE</t>
  </si>
  <si>
    <t>EXTENSÃO DE AT E INST. DE TRAFO DE 45 KVA</t>
  </si>
  <si>
    <t>8902549005 / 890640005</t>
  </si>
  <si>
    <t>BAIRRO CENTRO EM BARÃO DE MELGAÇO</t>
  </si>
  <si>
    <t>8991883035 / 5710754035</t>
  </si>
  <si>
    <t>0304870008 / 57153934008</t>
  </si>
  <si>
    <t>BAIRRO INDEFINIDO EM VARZEA GRANDE</t>
  </si>
  <si>
    <t>INSTALAÇÃO DE TRANSFORMADOR DE 45 KVA</t>
  </si>
  <si>
    <t>COMUNIDADE TERRA VERMELHA EM CUIABÁ</t>
  </si>
  <si>
    <t>EXTENSÃO DE AT MONOFÁSICA</t>
  </si>
  <si>
    <t>0301892006 / 0300861006</t>
  </si>
  <si>
    <t>BAIRRO CENTRO NORTE EM VARZEA GRANDE</t>
  </si>
  <si>
    <t>EXTENSÃO DE AT COM INSTALAÇÃO DE  02 TRAFOS DE 75 KVA</t>
  </si>
  <si>
    <t>BAIRRO SANTA AMALIA EM CUIABÁ</t>
  </si>
  <si>
    <t>8912240005 / 5704185005</t>
  </si>
  <si>
    <t>BAIRO PEDREGAL EM CUIABÁ</t>
  </si>
  <si>
    <t>8900667021/8952001021/8907247020</t>
  </si>
  <si>
    <t>BAIRRO DUQUE DE CAXIAS  EM CUIABÁ</t>
  </si>
  <si>
    <t xml:space="preserve">EXTENSÃO DE AT COM INSTALAÇÃO DE TRAFO 45 KVA </t>
  </si>
  <si>
    <t>300556005 / 5701508005</t>
  </si>
  <si>
    <t>TROCA DE POSTE COM DESLOCAMENTO</t>
  </si>
  <si>
    <t>CANCELADO - CHUVA</t>
  </si>
  <si>
    <t>AV. GETULIO VARGAS EM CUIABÁ</t>
  </si>
  <si>
    <t>RECONDUTORAMENTO DE AT</t>
  </si>
  <si>
    <t>DISTRITO DA GUIA EM CUIABÁ</t>
  </si>
  <si>
    <t>DESLOCAMENTO DE AT E EXTENSÃO DE BT</t>
  </si>
  <si>
    <t>ANTES DE INFORMAR, AGUARDAR ALTERAÇÕES DO OSMÁRIO</t>
  </si>
  <si>
    <t>8915042005/36584105/5705476005</t>
  </si>
  <si>
    <t>ALIMENTADOR DISTRITO E OBRA RESIDENCIAL COXIPÓ OS 2011915562278</t>
  </si>
  <si>
    <t>BAIRRO JARDIM PAULISTA EM CUIABÁ</t>
  </si>
  <si>
    <t>BAIRRO VILA RICA EM VARZEA GRANDE</t>
  </si>
  <si>
    <t>MUCK DO CAMINHÃO QUEBROU</t>
  </si>
  <si>
    <t>REMOÇÃO DE POSTO DE TRANSF. DE 75 KVA</t>
  </si>
  <si>
    <t>5717315008/0307932008</t>
  </si>
  <si>
    <t>COND. VILLAGE II EM CHAPADA DOS GUIMARÃES</t>
  </si>
  <si>
    <t>8901602005/8901748005</t>
  </si>
  <si>
    <t>BAIRRO JARDIM GLÓRIA II EM VÁRZEA GRANDE</t>
  </si>
  <si>
    <t>8915824005 / 8977042005</t>
  </si>
  <si>
    <t>BAIRRO ALTOS DA BOA VISTA EM CUIABÁ</t>
  </si>
  <si>
    <t>8908607005 / 5704604005</t>
  </si>
  <si>
    <t>DIVISÃO DE CIRCUITO DE BT DO PT 4979</t>
  </si>
  <si>
    <t>ANTONIO</t>
  </si>
  <si>
    <t>8909717005/0303143005/5702670005</t>
  </si>
  <si>
    <t>BAIRRO JARDIM UNIVERSITÁRIO EM CUIABÁ</t>
  </si>
  <si>
    <t>BAIRRO SANTA AMÁLIA EM CUIABÁ</t>
  </si>
  <si>
    <t>8906508005 / 5702115005</t>
  </si>
  <si>
    <t>BAIRRO NOVO TEMPO EM CUIABÁ</t>
  </si>
  <si>
    <t>EXECUTADA DIA 12/02/12</t>
  </si>
  <si>
    <t>BAIRRO VILA BALEARES EM POCONÉ</t>
  </si>
  <si>
    <t>SUBSTITUIÇÃO DE CONDUTORES</t>
  </si>
  <si>
    <t>5705526005/03000819005</t>
  </si>
  <si>
    <t>BAIRRO JARDIM GRAMADO EM CUIABÁ</t>
  </si>
  <si>
    <t>DESLOCAMENTO DE REDE BT E AT</t>
  </si>
  <si>
    <t>TROCA DE CABO DE BT</t>
  </si>
  <si>
    <t>BAIRRO JD. INDEPENDENCIA EM CUIABÁ</t>
  </si>
  <si>
    <t>5700832006/0318611006</t>
  </si>
  <si>
    <t>BAIRRO ELAINE GOMES EM VARZEA GRANDE</t>
  </si>
  <si>
    <t>8921968006/8964801006/5763597006</t>
  </si>
  <si>
    <t>BAIRRO JD. NOVO MUNDO EM VÁRZEA GRANDE</t>
  </si>
  <si>
    <t>BAIRRO JD. OURO BRANCO EM VARZEA GRANDE</t>
  </si>
  <si>
    <t>EXTENSÃO DE REDE DE BT E INST. DE TRAFO DE 45 KVA</t>
  </si>
  <si>
    <t>5723615006/0364937005</t>
  </si>
  <si>
    <t>BAIRRO CINTURÃO VERDE EM CUIABÁ</t>
  </si>
  <si>
    <t>INSTALAÇÃO DE TRAFO DE 5 KVA</t>
  </si>
  <si>
    <t>MORADA DA SERRA EM CUIABA</t>
  </si>
  <si>
    <t>SUBSTITUIÇÃO DE TRAFO DE 45 PARA 75</t>
  </si>
  <si>
    <t>8909304006/5706864006</t>
  </si>
  <si>
    <t>8909262006/8909251006</t>
  </si>
  <si>
    <t>BAIRRO JD. DAS OLIVEIRAS EM VARZEA GRANDE</t>
  </si>
  <si>
    <t>DISTROTO DE MIMOSO EM SANTO ANTONIO DO LEVERGER</t>
  </si>
  <si>
    <t>COMUNIDADE FORQUILHA EM ROSÁRIO OESTE</t>
  </si>
  <si>
    <t>REPROGRAMADA PARA 20/3/12</t>
  </si>
  <si>
    <t>ESTANCIA FAZENDINHA EM NOSSA SRA DA GUIA EM CUIABÁ</t>
  </si>
  <si>
    <t>BAIRRO SANTA CRUZ EM VARZEA GRANDE</t>
  </si>
  <si>
    <t>BAIRRO RES. COXIPÓ EM CUIABÁ</t>
  </si>
  <si>
    <t>EXTENSÃO DE REDE COM INST. DE TRAFO DE 75 KV</t>
  </si>
  <si>
    <t>BAIRRO JD.INDEPENDENCIA EM CUIABÁ</t>
  </si>
  <si>
    <t>RECONDUTORAMENTOD E BT</t>
  </si>
  <si>
    <t>57146058ME</t>
  </si>
  <si>
    <t>DESLOCAMENTOD E REDE DE BT</t>
  </si>
  <si>
    <t>SUBSTITUIÇÃO DE COND. DE AT</t>
  </si>
  <si>
    <t>BAIRRO 3 AMÉRICAS EM CUIABÁ</t>
  </si>
  <si>
    <t>03169798ME</t>
  </si>
  <si>
    <t>BAIRRO MARINGÁ I EM VÁRZEA GRANDE</t>
  </si>
  <si>
    <t>ESTRADA RURAL - AGROVILA DAS PALMEIRAS SANTO ANTONIO</t>
  </si>
  <si>
    <t>BAIRRO JARDIM IMPERADOR EM VARZEA GRANDE</t>
  </si>
  <si>
    <t>301533005/5701548005</t>
  </si>
  <si>
    <t>TROCA DE 2 POSTES</t>
  </si>
  <si>
    <t>FALTA INSTALAR TRAFO</t>
  </si>
  <si>
    <t>04128355ME</t>
  </si>
  <si>
    <t>BAIRRO JD. TARUMÃ EM VARZEA GRANDE</t>
  </si>
  <si>
    <t>BAIRRO VALE DAS AGUAS CLARAS EM CHAPADA DOS GUIMARÃES</t>
  </si>
  <si>
    <t>EXTENSÃO DE AT COM INSTALAÇÃO DE TRAFO DE 10 KVA</t>
  </si>
  <si>
    <t>BAIRRO MARINGÁ I EM VARZEA GRANDE</t>
  </si>
  <si>
    <t>5703147005, 57031446005, 5607603005, 5703157005, 5703154005, 5703149005, 560796005, 5607960005</t>
  </si>
  <si>
    <t>08706005/08705005/8900732005/8906707005</t>
  </si>
  <si>
    <t>REDE COMPACTA</t>
  </si>
  <si>
    <t>IMPLANTAÇÃO DE POSTE NA REDE DE AT E BT</t>
  </si>
  <si>
    <t>FALTA RETIRAR CABO DE BT</t>
  </si>
  <si>
    <t>BAIRRO JARDIM UBIRAJARA EM CUIABÁ</t>
  </si>
  <si>
    <t>OK</t>
  </si>
  <si>
    <t>BAIRRO SOUZA LIMA EM VARZEA GRANDE</t>
  </si>
  <si>
    <t>BAIRRO JD. ITÁLIA EM CUIABÁ</t>
  </si>
  <si>
    <t>AV. FERNANDO CORREA DA COSTA EM CUIABÁ</t>
  </si>
  <si>
    <t>RECONDUTORAMENTO DE BT, RETIRADA DE CP-REDE E RETIRADA DE POSTE</t>
  </si>
  <si>
    <t>5704848005/5704850005</t>
  </si>
  <si>
    <t>JD. MONTE LÍBANO</t>
  </si>
  <si>
    <t>RETIRADA DE PENDENCIA</t>
  </si>
  <si>
    <t>57128953ME</t>
  </si>
  <si>
    <t>04128990ME</t>
  </si>
  <si>
    <t>BAIRRO RESIDENCIAL PAIAGUÁS EM CUIABÁ</t>
  </si>
  <si>
    <t>DESLOCAMENTO DE POSTE REDE DE AT E BT</t>
  </si>
  <si>
    <t>BAIRRO NOVO PARAÍSO EM CUIABÁ</t>
  </si>
  <si>
    <t>AV. DO CPA EM CUIABÁ</t>
  </si>
  <si>
    <t>CHAVE NÃO ISOLOU O TRECHO</t>
  </si>
  <si>
    <t>NOVA ESPERANÇA II EM CUIABÁ</t>
  </si>
  <si>
    <t>CCHAVE NÃO SISOLOU O TRECHO</t>
  </si>
  <si>
    <t>RETIRADA DE POSTES COM SUBS. DE CHAVE FUSIVEL</t>
  </si>
  <si>
    <t>FALTA INSTALAR 1 TRAFO</t>
  </si>
  <si>
    <t>5711107006ME</t>
  </si>
  <si>
    <t>8923595005/5713397005</t>
  </si>
  <si>
    <t>5703147005/57031446005/5707603005/5703157005/5703154005/5703149005</t>
  </si>
  <si>
    <t>EXTENSÃO DE BT COM INSTALAÇÃO DE TRAFO DE 30 KVA</t>
  </si>
  <si>
    <t>BAIRRO JARDIM PETROPOLIS EM CUIABÁ</t>
  </si>
  <si>
    <t>8902471021/5702476021</t>
  </si>
  <si>
    <t>BAIRRO SÃO JOÃO EM NOBRES</t>
  </si>
  <si>
    <t>BAIRRO SÃO JOSÉ EM NOBRES</t>
  </si>
  <si>
    <t>BAIRRO JD. PAULA I EM VARZEA GRANDE</t>
  </si>
  <si>
    <t>8906501005/8906544005/8906706005/8922878005</t>
  </si>
  <si>
    <t>CONSTRUÇÃO DOS ALIMENTADORES REDE COMPACTA CIDADE ALTA CUIABÁ</t>
  </si>
  <si>
    <t>8900303006/89153970ME</t>
  </si>
  <si>
    <t>BAIRRO ALAMEDA EM VARZEA GRANDE</t>
  </si>
  <si>
    <t>JARDIM MARIANA EM CUIABÁ</t>
  </si>
  <si>
    <t>SUBSTITUIÇÃO DE TRAFO DE 30 PARA 45 KVA</t>
  </si>
  <si>
    <t>2011907927780 E 2012942477071</t>
  </si>
  <si>
    <t>JARDIM PARANÁ EM NOBRES</t>
  </si>
  <si>
    <t>8906706005/8970004005</t>
  </si>
  <si>
    <t>BAIRRO CIADAE ALTA EM CUIABÁ</t>
  </si>
  <si>
    <t>REPROGRAMAR - OK</t>
  </si>
  <si>
    <t>0300728005/5704205005</t>
  </si>
  <si>
    <t>DESLOCAMENTO DE POSTE COM TRAFO</t>
  </si>
  <si>
    <t>JARDIM IMPERIAL EM VÁRZEA GRANDE</t>
  </si>
  <si>
    <t>RECOND. DE BT E INSTALAÇÃO DE TRAFO DE 45 KVA</t>
  </si>
  <si>
    <t>5618614005/5716420005</t>
  </si>
  <si>
    <t>JARDIM INDUSTRIARIO EM CUIABÁ</t>
  </si>
  <si>
    <t>3309575046/5712323046</t>
  </si>
  <si>
    <t>VILA RIBEIRÃO DOS COCAIS</t>
  </si>
  <si>
    <t>89130891ME</t>
  </si>
  <si>
    <t>8902143005/8914121005</t>
  </si>
  <si>
    <t>REMANEJAMENTO DE REDE DE AT PARA ATENDER O SUPERMERCADO COMPER</t>
  </si>
  <si>
    <t>COND. FLOR DO CERRADO EM CUIABÁ</t>
  </si>
  <si>
    <t>INSTALAÇÃO DE 1 POSTO DE TRANSFORMAÇÃO DE 45 KVA</t>
  </si>
  <si>
    <t>ACERTADO COM OSMÁRIO E JONATAN - E- MAIL</t>
  </si>
  <si>
    <t>0409805005/0409803005</t>
  </si>
  <si>
    <t>DISTRITO DE NOSSA SRA DA GUIA</t>
  </si>
  <si>
    <t>IMPLANTAÇÃO DE UM PT DE 45 KVA</t>
  </si>
  <si>
    <t>REDE PARTICULAR, CLIENTE NÃO DEIXOU INSTALAR TRAFO NA REDE DELE</t>
  </si>
  <si>
    <t>IMPLANTAÇÃO DE UM PT DE 05 KVA</t>
  </si>
  <si>
    <t>0300691005/5705025005</t>
  </si>
  <si>
    <t>BAIRRO NOVA ESPERANÇA III EM CUIABÁ</t>
  </si>
  <si>
    <t>5703154005/5703149005/5607960005</t>
  </si>
  <si>
    <t>SUBSTITUIÇÃO DE CONDUTORES NA REDE DE AT</t>
  </si>
  <si>
    <t>VÁRIOS PTS</t>
  </si>
  <si>
    <t>307587005/571460170ME</t>
  </si>
  <si>
    <t>INSTALAÇÃO DE 1 POSTO DE TRANSFORMAÇÃO DE 150 KVA</t>
  </si>
  <si>
    <t>EXTENSÃO DA REDE DE BT</t>
  </si>
  <si>
    <t>BAIRRO INDEFINIDO EM SANTO ANTONIO</t>
  </si>
  <si>
    <t>BAIRRO JD. OURO FINO EM CUIABÁ</t>
  </si>
  <si>
    <t>INSTALAÇÃO DE 1 POSTO DE TRANSFORMAÇÃO DE 112,5 KVA</t>
  </si>
  <si>
    <t>RECOND. DE BT COM INST. DE TRAFO DE 45 KVA</t>
  </si>
  <si>
    <t>BAIRRO SÃO ROQUE EM CUIABÁ</t>
  </si>
  <si>
    <t>0314463006/5705859006</t>
  </si>
  <si>
    <t>BAIRRO JD. GLÓRIA EM VÁRZEA GRANDE</t>
  </si>
  <si>
    <t>BAIRRO RODOVIÁRIA EM CUIABÁ</t>
  </si>
  <si>
    <t>DESLOCAMENDO DE POSTE</t>
  </si>
  <si>
    <t>BAIRRO NOVA ESPERANÇA II EM CUIABÁ</t>
  </si>
  <si>
    <t>8902589005/8952065005</t>
  </si>
  <si>
    <t>SUBSTIUIÇÃO DE CONDOTORES</t>
  </si>
  <si>
    <t>BAIRRO JARDIM PRESIDENTE</t>
  </si>
  <si>
    <t>BAIRRO INDEFINIDO EM POCONÉ</t>
  </si>
  <si>
    <t>falta aterramento e instalar Regulador</t>
  </si>
  <si>
    <t>parcial</t>
  </si>
  <si>
    <t>falta trocar bt</t>
  </si>
  <si>
    <t>INSTALAÇÃO DE 1 POSTO DE TRANSFORMAÇÃO</t>
  </si>
  <si>
    <t>CLIENTE JÁ ESTAVA ATENDIDO</t>
  </si>
  <si>
    <t>CONSTRUÇÃO DE 2 ALIMENTADORES NO CIDADE ALTA</t>
  </si>
  <si>
    <t>5704207005/5703535005</t>
  </si>
  <si>
    <t>BAIRRO PQ CUIABÁ EM CUIABÁ</t>
  </si>
  <si>
    <t>3358091008/5710914009</t>
  </si>
  <si>
    <t xml:space="preserve">BAIRRO AGUA VERMELHA EM VÁRZEA GRANDE </t>
  </si>
  <si>
    <t>EXTENSÃO DE REDE DE BT COM TROCA DE TRAFO</t>
  </si>
  <si>
    <t>BAIRRO PQ. ATALAIA EM CUIABÁ</t>
  </si>
  <si>
    <t>BAIRRO JD. CAROLINA EM NOBRES</t>
  </si>
  <si>
    <t>8903180005/8909648005/5711495005</t>
  </si>
  <si>
    <t>BAIRRO JD. INDUSTRIÁRIO EM CUIABÁ</t>
  </si>
  <si>
    <t>BAIRRO PQ GEORGIA EM CUIABÁ</t>
  </si>
  <si>
    <t>0310848008/5716145008</t>
  </si>
  <si>
    <t>BAIRRO NOVO PARAISO I EM CUIABÁ</t>
  </si>
  <si>
    <t>INST. DE 1 POSTO DE TRANSFORMAÇÃO</t>
  </si>
  <si>
    <t>0301525005/5702145005</t>
  </si>
  <si>
    <t>EXTENSÃO DE REDE COM TROCA DE TRAFO</t>
  </si>
  <si>
    <t>BAIRRO GLÓRIA I EM VÁRZEA GRANDE</t>
  </si>
  <si>
    <t>TROCA DE TRAFO DE 75 PARA 112,5 KVA</t>
  </si>
  <si>
    <t>BAIRRO 24 DE DEZEMBRO EM VÁRZEA GRANDE</t>
  </si>
  <si>
    <t>RECOND. DE BT COM TROCA DE TRAFO DE 75 PARA 112,5 KVA</t>
  </si>
  <si>
    <t>8902017022/5700512022</t>
  </si>
  <si>
    <t>BAIRRO COHAB EM ROSÁRIO OESTE</t>
  </si>
  <si>
    <t>BAIRRO NOSSA SRA DA GUIA EM CUIABÁ</t>
  </si>
  <si>
    <t>8907524006/9000898006</t>
  </si>
  <si>
    <t>BAIRRO MARINGÁI EM VARZEA GRANDE</t>
  </si>
  <si>
    <t>BAIRRO JD. SÃO JOÃO EM VÁRZEA GRANDE</t>
  </si>
  <si>
    <t>BAIRRO TERCEIRO EM CUIABÁ</t>
  </si>
  <si>
    <t>030405005/5707132005</t>
  </si>
  <si>
    <t>BAIRRO PRAEIRO EM CUIABÁ</t>
  </si>
  <si>
    <t>CONSTRUÇÃO DE ALIMENTADORES</t>
  </si>
  <si>
    <t>8907358006/5706785006</t>
  </si>
  <si>
    <t>BAIRRO JD PAULA EM VÁRZEA GRANDE</t>
  </si>
  <si>
    <t>5703947005/5702252005</t>
  </si>
  <si>
    <t>BAIRRO CENTRO SUL EM</t>
  </si>
  <si>
    <t>INSTALAÇÃO DE 1 POSTO DE TRANSFORMAÇÃO DE 75 KVA</t>
  </si>
  <si>
    <t>APOIO DA EQUIPE DE LINHA VIVA</t>
  </si>
  <si>
    <t>8991893006/72746590/89169822ME/89169821ME/52218380</t>
  </si>
  <si>
    <t>BAIRRO SÃO SEBASTIÃO EM VÁRZEA GRANDE</t>
  </si>
  <si>
    <t>BAIRRO JD. KENED EM CUIABÁ</t>
  </si>
  <si>
    <t>CHAVE ERRADA</t>
  </si>
  <si>
    <t>BAIRRO PLANALTO IPIRANGA EM VARZEA GRANDE</t>
  </si>
  <si>
    <t>BAIRRO CONSIL EM CUIABÁ</t>
  </si>
  <si>
    <t>0409805005/0401028005</t>
  </si>
  <si>
    <t>RETIRADA E INSTALAÇÃO DE POSTE COM AT</t>
  </si>
  <si>
    <t>10DJ09/10DJ04/8922896005/89125288ME/89131577ME</t>
  </si>
  <si>
    <t>AV. DAS TORRES COXIPÓ EM CUIABÁ</t>
  </si>
  <si>
    <t>CONSTRUÇÃO DE AL COMPACTA</t>
  </si>
  <si>
    <t>BAIRRO LIXA EM STO ANTONIO DO LEVERGER</t>
  </si>
  <si>
    <t>5707815005/5718816005</t>
  </si>
  <si>
    <t>8905207006/5716937006</t>
  </si>
  <si>
    <t>BAIRRO NOVA ESPERANÇA EM VARZEA GRANDE</t>
  </si>
  <si>
    <t>BAIRRO LIXEIRA EM CUIABÁ</t>
  </si>
  <si>
    <t>1746/COS/12</t>
  </si>
  <si>
    <t>FEITO DIA 11/05/12</t>
  </si>
  <si>
    <t>0300064005/5716909006</t>
  </si>
  <si>
    <t>BAIRRO BAIRRO ITAMATARI EM CUIABÁ</t>
  </si>
  <si>
    <t>BAIRRO DISTRITO DA GUIA EM CUIABÁ</t>
  </si>
  <si>
    <t>1755/COS/12</t>
  </si>
  <si>
    <t>DJ5208705005/DJ5208706005/8900732005/8906707005</t>
  </si>
  <si>
    <t>1857/COS/12</t>
  </si>
  <si>
    <t>NÃO APROVADO</t>
  </si>
  <si>
    <t>BAIRRO JD. KENNEDY EM CUIABÁ</t>
  </si>
  <si>
    <t>1863/COS/12</t>
  </si>
  <si>
    <t>3º PD/1º APROV. E CANCEL.(CH.INCORR)/2º Ñ APROV.</t>
  </si>
  <si>
    <t>1804/COS/12</t>
  </si>
  <si>
    <t>1806/COS/12</t>
  </si>
  <si>
    <t>BAIRRO FRONTERIA EM SANTO ANTONIO DO LEVERGER</t>
  </si>
  <si>
    <t>1814/COS/12</t>
  </si>
  <si>
    <t>BAIRRO MORADA DOS NOBRES EM CUIABÁ</t>
  </si>
  <si>
    <t>1838/COS/12</t>
  </si>
  <si>
    <t>1985/COS/12</t>
  </si>
  <si>
    <t>032596022/0316554022</t>
  </si>
  <si>
    <t>BR 163 ENTRADA DE ROSÁRIO A NOBRES</t>
  </si>
  <si>
    <t>1845/COS/12</t>
  </si>
  <si>
    <t>1847/COS/12</t>
  </si>
  <si>
    <t>21480/118196</t>
  </si>
  <si>
    <t>2011890114349; 2011890114101</t>
  </si>
  <si>
    <t>EXTENSÃO DE AT COM INSTALAÇÃO DE 02 TRAFO DE 75 KVA E 02 TRAFO DE 112.5 KVA</t>
  </si>
  <si>
    <t>1868/COS/12</t>
  </si>
  <si>
    <t>BAIRRO SUCURI EM CUIABÁ</t>
  </si>
  <si>
    <t>1954/COS/12</t>
  </si>
  <si>
    <t>57167095ME</t>
  </si>
  <si>
    <t>ADEQUAÇÃO DE CIRCUITO DE BT DO PT 167095</t>
  </si>
  <si>
    <t>DESLOCAMENTO DE POSTO DE TRANSFORMAÇÃO DE 75 KVA</t>
  </si>
  <si>
    <t>BAIRRO JD. GRAMADO EM CUIABÁ</t>
  </si>
  <si>
    <t>DIVISÃO DE CIRCUITO DE RD/BT</t>
  </si>
  <si>
    <t>1882/COS/12</t>
  </si>
  <si>
    <t>BAIRRO TERRA NOVA EM VÁRZEA GRANDE</t>
  </si>
  <si>
    <t>1897/COS/12</t>
  </si>
  <si>
    <t>2099/COS/12</t>
  </si>
  <si>
    <t>2101/COS/12</t>
  </si>
  <si>
    <t>BAIRRO PORTAL DA AMAZÔNIA EM VÁRZEA GRANDE</t>
  </si>
  <si>
    <t>1927/COS/12</t>
  </si>
  <si>
    <t>AV. AGRÍCOLA PAES DE BARROS - BAIRRO VERDÃO EM CUIABÁ</t>
  </si>
  <si>
    <t>ADEQUAÇÃO DE CIRCUITO DE RD/BT</t>
  </si>
  <si>
    <t>1933/COS/12</t>
  </si>
  <si>
    <t>COMUNIDADE DE ALDEIA EM ACORIZAL</t>
  </si>
  <si>
    <t>2157/COS/12</t>
  </si>
  <si>
    <t>NOVO TERCEIRO EM CUIABÁ</t>
  </si>
  <si>
    <t>2005/COS/12</t>
  </si>
  <si>
    <t>1995/COS/12</t>
  </si>
  <si>
    <t>BAIRRO PARQUE UNIVERSITÁRIO EM CUIABÁ</t>
  </si>
  <si>
    <t>2008/COS/12</t>
  </si>
  <si>
    <t>DESLOCAMENTO DE POSTES</t>
  </si>
  <si>
    <t>BAIRRO GETÚLIO VARGAS EM CUIABÁ</t>
  </si>
  <si>
    <t>2055/COS/12</t>
  </si>
  <si>
    <t>BAIRRO JOCKEY CLUBE EM CUIABÁ</t>
  </si>
  <si>
    <t>2054/COS/12</t>
  </si>
  <si>
    <t>INSTALAÇÃO DE POSTES</t>
  </si>
  <si>
    <t>2066/COS/12</t>
  </si>
  <si>
    <t>2067/COS/12</t>
  </si>
  <si>
    <t>DESLOCAMENTO DE RD/BT</t>
  </si>
  <si>
    <t>2107/COS/12</t>
  </si>
  <si>
    <t>PD CANCELADO, POIS, OBRA EXECUTADA.</t>
  </si>
  <si>
    <t>SUBSTITUIÇÃO DE TRAFO COM RECONDUTORAMENTO DE RD/BT</t>
  </si>
  <si>
    <t>2303/COS/12</t>
  </si>
  <si>
    <t>300091005/5705086005</t>
  </si>
  <si>
    <t>2158/COS/12</t>
  </si>
  <si>
    <t>várias chaves</t>
  </si>
  <si>
    <t>CONSTRUÇÃO DE 02 ALIMENTADORES REDE COMPACTA</t>
  </si>
  <si>
    <t>89.00849.035/57.06015.035</t>
  </si>
  <si>
    <t>2002/COS/12</t>
  </si>
  <si>
    <t>0303105005/5705453005</t>
  </si>
  <si>
    <t>2253/COS/12</t>
  </si>
  <si>
    <t>AV. COUTO MAGALHÃES - CENTRO EM VÁRZEA GRANDE</t>
  </si>
  <si>
    <t>2051/COS/12</t>
  </si>
  <si>
    <t>8958028005/8964759005</t>
  </si>
  <si>
    <t>AV. ARQUIMEDES PEREIRA LIMA EM CUIABÁ</t>
  </si>
  <si>
    <t>2068/COS/12</t>
  </si>
  <si>
    <t>DESLOCAMENTO DE TRAFO</t>
  </si>
  <si>
    <t>2110/COS/12</t>
  </si>
  <si>
    <t>8968439022/3368482022</t>
  </si>
  <si>
    <t>ESTÂNCIA PRAIA RICA SENTIDO MANSO EM CHAPADA DOS GUIMARÃES</t>
  </si>
  <si>
    <t>2156/COS/12</t>
  </si>
  <si>
    <t>BAIRRO CAPÃO GRANDE EM VÁRZEA GRANDE</t>
  </si>
  <si>
    <t>EXTENSÃO DE RD/BT</t>
  </si>
  <si>
    <t>2154/COS/12</t>
  </si>
  <si>
    <t>DESLIGAR APENAS O TRAFO E TERÁ APOIO DA LINHA VIVA</t>
  </si>
  <si>
    <t>BAIRRO JARDIM DOS IPÊS EM VÁRZEA GRANDE</t>
  </si>
  <si>
    <t>PD CANCELADO</t>
  </si>
  <si>
    <t>PD CANCELADO - OBRA ENCONTRADA PRONTA</t>
  </si>
  <si>
    <t>8902928006/8963529006</t>
  </si>
  <si>
    <t>BAIRRO JARDIM PAULA I EM VÁRZEA GRANDE</t>
  </si>
  <si>
    <t>2165/COS/12</t>
  </si>
  <si>
    <t>BAIRRO PARQUE PEQUIZEIRO CAMPUS II UFMT EM CUIABÁ</t>
  </si>
  <si>
    <t>INSTALAÇÃO DE REGULADOR DE TENSÃO</t>
  </si>
  <si>
    <t>2161/COS/12</t>
  </si>
  <si>
    <t>RECONDUTORAMENTO DE RD/BT</t>
  </si>
  <si>
    <t>1867/COS/12</t>
  </si>
  <si>
    <t>1866/COS/12</t>
  </si>
  <si>
    <t>COMUNIDADE DO MORRO GRANDE EM LIVRAMENTO</t>
  </si>
  <si>
    <t>DESLOCAMENTO DE RD</t>
  </si>
  <si>
    <t>2092/COS/12</t>
  </si>
  <si>
    <t>2108/COS/12</t>
  </si>
  <si>
    <t>BAIRRO SÃO JOSÉ EM CUIABÁ</t>
  </si>
  <si>
    <t>2249/COS/12</t>
  </si>
  <si>
    <t>2302/COS/12</t>
  </si>
  <si>
    <t>RES. ANA MARIA - CPA EM CUIABÁ</t>
  </si>
  <si>
    <t>DESLOCAMENTO DE RD/AT</t>
  </si>
  <si>
    <t>2065/COS/12</t>
  </si>
  <si>
    <t>2413/COS/12</t>
  </si>
  <si>
    <t>8909242006/57.06301.006</t>
  </si>
  <si>
    <t>BAIRRO JARDIM MARAJOARA EM V. GRANDE</t>
  </si>
  <si>
    <t>2243/COS/12</t>
  </si>
  <si>
    <t>8900668021/8900419021</t>
  </si>
  <si>
    <t>ROD. BR 163 - NOBRES/POSTO GIL EM NOBRES</t>
  </si>
  <si>
    <t>2138/COS/12</t>
  </si>
  <si>
    <t>AV. DOS TRABALHADORES PRÓXIMO AO BARRO DURO EM CUIABÁ</t>
  </si>
  <si>
    <t>89643890461/89643920351</t>
  </si>
  <si>
    <t>BR 070 - CANGAS EM POCONÉ</t>
  </si>
  <si>
    <t>REMOÇÃO DE BANCO DE REGULADORES</t>
  </si>
  <si>
    <t>2363/COS/12</t>
  </si>
  <si>
    <t>57169761ME</t>
  </si>
  <si>
    <t>2162/COS/12</t>
  </si>
  <si>
    <t>BAIRRO PLANALTO EM CUIABÁ</t>
  </si>
  <si>
    <t>2164/COS/12</t>
  </si>
  <si>
    <t>8906553005/8906564005</t>
  </si>
  <si>
    <t>8907578005/8918597005</t>
  </si>
  <si>
    <t>RODOVIA EMANOEL PINHEIRO - BAIRRO JARDIM VITÓRIA EM CUIABÁ</t>
  </si>
  <si>
    <t>2286/COS/12</t>
  </si>
  <si>
    <t>0321480005/03118196005</t>
  </si>
  <si>
    <t>2011919790491/2011919792159/2011919791065</t>
  </si>
  <si>
    <t>BAIRRO RESIDENCIAL PARQUE DAS NAÇÕES EM CUIABÁ</t>
  </si>
  <si>
    <t>EXTENSÃO DE RD/AT COM INSTALAÇÃO DE TRAFO</t>
  </si>
  <si>
    <t>2293/COS/12</t>
  </si>
  <si>
    <t>2289/COS/12</t>
  </si>
  <si>
    <t>8903974005/8966270005(NA)</t>
  </si>
  <si>
    <t>DESLOCAMENTO DE 01 POSTE</t>
  </si>
  <si>
    <t>2294/COS/12</t>
  </si>
  <si>
    <t>5702746005/5702745005</t>
  </si>
  <si>
    <t>2301/COS/12</t>
  </si>
  <si>
    <t>BAIRRO JARDIM ITÁLIA EM CUIABÁ</t>
  </si>
  <si>
    <t>2361/COS/12</t>
  </si>
  <si>
    <t>BAIRRO CENTRO EM V. GRANDE</t>
  </si>
  <si>
    <t>2252/COS/12</t>
  </si>
  <si>
    <t>BAIRRO BOM SUCESSO EM V. GRANDE</t>
  </si>
  <si>
    <t>2244/COS/12</t>
  </si>
  <si>
    <t>BAIRRO BANDEIRA EM CUIABÁ</t>
  </si>
  <si>
    <t>REGULARIZAÇÃO DE RD/AT COM INSTALAÇÃO DE TRAFO</t>
  </si>
  <si>
    <t>2281/COS/12</t>
  </si>
  <si>
    <t>2280/COS/12</t>
  </si>
  <si>
    <t>BAIRRO CIDADE ALTA EM CUIABÁ - TRINCHEIRA CIRÍACO CÂNDIA - SANTA IZABEL</t>
  </si>
  <si>
    <t>2256/COS/12</t>
  </si>
  <si>
    <t>AV. MIGUEL SUTIL CRUZAMENTO COM R. JOÃO GOMES SOBRINHO</t>
  </si>
  <si>
    <t>2257/COS/12</t>
  </si>
  <si>
    <t>BAIRRO PARQUE BOA VISTA EM VÁRZEA GRANDE</t>
  </si>
  <si>
    <t>2376/COS/12</t>
  </si>
  <si>
    <t>BAIRRO PARQUE OHARA EM CUIABÁ</t>
  </si>
  <si>
    <t>2447/COS/12</t>
  </si>
  <si>
    <t>02137013ME</t>
  </si>
  <si>
    <t>2488/COS/12</t>
  </si>
  <si>
    <t>BAIRRO JARDIM AEROPORTO EM V. GRANDE</t>
  </si>
  <si>
    <t>2562/COS/12</t>
  </si>
  <si>
    <t>COMUNIDADE DE MIMOSO EM S. A . DO LEVERGER</t>
  </si>
  <si>
    <t>2471/COS/12</t>
  </si>
  <si>
    <t>DESLOCAMENTO DE RD/AT PRÓXIMO A PONTE DO RIO MUTUM</t>
  </si>
  <si>
    <t>2470/COS/12</t>
  </si>
  <si>
    <t>2375/COS/12</t>
  </si>
  <si>
    <t>2624/COS/12</t>
  </si>
  <si>
    <t>CANCELADO GREVE</t>
  </si>
  <si>
    <t>RECOMDUTORAMENTO DE RD/BT</t>
  </si>
  <si>
    <t>2650/COS/12</t>
  </si>
  <si>
    <t>AV. MIGUEL SUTIL TREVO SANTA ROSA EM CUIABÁ</t>
  </si>
  <si>
    <t>2366/COS/12</t>
  </si>
  <si>
    <t>2306/COS/12</t>
  </si>
  <si>
    <t>BAIRRO CENTRO DE ACORIZAL</t>
  </si>
  <si>
    <t>2377/COS/12</t>
  </si>
  <si>
    <t>RUA 18 - BAIRRO BOM CLIMA EM CHAPADA DOS GUIMARÃES</t>
  </si>
  <si>
    <t>AV. PRES. PRUDENTE DE MORAES EM VÁRZEA GRANDE</t>
  </si>
  <si>
    <t xml:space="preserve">EXTENSÃO DE RD/AT </t>
  </si>
  <si>
    <t>RUA TV NAVIRAÍ NO BAIRRO COHAB NOVA EM CUIABÁ</t>
  </si>
  <si>
    <t>2427/COS/12</t>
  </si>
  <si>
    <t>CANCELADO- SERÁ EXECUTADO SEM DESLIGAMENTO</t>
  </si>
  <si>
    <t>APROVEITAMENTO DE DESLIGAMENTO B.GETÚLIO VARGAS</t>
  </si>
  <si>
    <t>AV. GENEROSO PONCE NO BAIRRO CENTRO EM CUIABÁ</t>
  </si>
  <si>
    <t>2433/COS/12</t>
  </si>
  <si>
    <t>2453/COS/12</t>
  </si>
  <si>
    <t>BAIRRO DO PORTO EM CUIABÁ</t>
  </si>
  <si>
    <t>2550/COS/12</t>
  </si>
  <si>
    <t>8900116005/CP34900842</t>
  </si>
  <si>
    <t>B. JARDIM LEBLON EM CUIABÁ-TRINCHEIRA AV. DOS TRABALHADORES</t>
  </si>
  <si>
    <t>2362/COS/12</t>
  </si>
  <si>
    <t>8902365022/8912669022</t>
  </si>
  <si>
    <t>BAIRRO INDEFINIDO EM ROSÁRIO OESTE</t>
  </si>
  <si>
    <t>2398/COS/12</t>
  </si>
  <si>
    <t>APROVEITAMENTO DE DESLIGAMENTO DA MANUTENÇÃO</t>
  </si>
  <si>
    <t>RECONDUTORAMENTO DE RD/AT</t>
  </si>
  <si>
    <t>2545/COS/12</t>
  </si>
  <si>
    <t>BAIRRO SANTA CRUZ II EM CUIABÁ</t>
  </si>
  <si>
    <t>2548/COS/12</t>
  </si>
  <si>
    <t>BAIRRO JD. LEBLON EM CUIABÁ-TRINCHEIRA AV. DOS TRABALHADORES</t>
  </si>
  <si>
    <t>2425/COS/12</t>
  </si>
  <si>
    <t>APROVEITAMENTO DE DESLIGAMENTO</t>
  </si>
  <si>
    <t>2428/COS/12</t>
  </si>
  <si>
    <t>AV.MIGUEL SUTIL/MÃE BONIFÁCIA-VIADUTO DESPRAIADO/SECOPA</t>
  </si>
  <si>
    <t>2472/COS/12</t>
  </si>
  <si>
    <t>2374/COS/12</t>
  </si>
  <si>
    <t>2380/COS/12</t>
  </si>
  <si>
    <t>4369/COS/12</t>
  </si>
  <si>
    <t>4570/COS/12 (19/12 - 14H / 18H )</t>
  </si>
  <si>
    <t>BAIRRO SÃO MARCOS EM VÁRZEA GRANDE</t>
  </si>
  <si>
    <t>2372/COS/12</t>
  </si>
  <si>
    <t>3029/COS/12</t>
  </si>
  <si>
    <t>2571/COS/12</t>
  </si>
  <si>
    <t>VER "PD"</t>
  </si>
  <si>
    <t>RUA ESTÊVÃO DE MENDONÇA - BAIRRO CENTRO EM CUIABÁ</t>
  </si>
  <si>
    <t>2585/COS/12</t>
  </si>
  <si>
    <t>ZONA RURAL EM CUIABÁ</t>
  </si>
  <si>
    <t>REMANEJAMENTO DE RD/AT</t>
  </si>
  <si>
    <t>2561/COS/12</t>
  </si>
  <si>
    <t>8908275005/8909052005</t>
  </si>
  <si>
    <t>RODOVIA DOS IMIGRANTES - BAIRRO DISTRITO INDUSTRIAL EM CUIABÁ</t>
  </si>
  <si>
    <t>2567/COS/12</t>
  </si>
  <si>
    <t>ZONA RURAL EM CHAPADA DOS GUIMARÃES</t>
  </si>
  <si>
    <t>EXTENSÃO DE RD/AT</t>
  </si>
  <si>
    <t>2570/COS/12</t>
  </si>
  <si>
    <t>DESLOCAMENTO DE RELIGADOR DE TENSÃO</t>
  </si>
  <si>
    <t>2414/COS/12</t>
  </si>
  <si>
    <t>AV. MIGUEL SUTIL/AV. DOS TRABALHADORES - BAIRRO PEDREGAL</t>
  </si>
  <si>
    <t>BAIRRO JD. LEBLON-COMPLEXO BARRO DURO EM CUIABÁ</t>
  </si>
  <si>
    <t>CONSTRUÇÃO DE 02 ALIMENTADORES</t>
  </si>
  <si>
    <t>2618/COS/12</t>
  </si>
  <si>
    <t>2619/COS/12</t>
  </si>
  <si>
    <t>89118128ME / 57.16880.006</t>
  </si>
  <si>
    <t>BAIRRO COHAB JAIME CAMPOS EM VARZEA GRANDE</t>
  </si>
  <si>
    <t>2652/COS/12</t>
  </si>
  <si>
    <t>03.119017.ME</t>
  </si>
  <si>
    <t>AGROVILA DAS PALMEIRAS EM S. A. DO LEVERGER</t>
  </si>
  <si>
    <t>EXTENSÃO DE RDR EM MRT</t>
  </si>
  <si>
    <t>2683/COS/12-CANCELADO</t>
  </si>
  <si>
    <t>GREVE</t>
  </si>
  <si>
    <t>BAIRRO JARDIM DOS ESTADOS EM V. GRANDE</t>
  </si>
  <si>
    <t>2682/COS/12-CANCELADO</t>
  </si>
  <si>
    <t>2744/COS/12</t>
  </si>
  <si>
    <t>BAIRRO SANTA IZABEL EM ROSÁRIO OESTE</t>
  </si>
  <si>
    <t>SUBSTITUIÇÃO C/ DESLOCAMENTO DE POSTE</t>
  </si>
  <si>
    <t>2745/COS/12</t>
  </si>
  <si>
    <t>INSTALAÇÃO DE BANCO DE CAPACITOR DE 300 KVAR</t>
  </si>
  <si>
    <t>REPROGRAMAR/RAFAEL</t>
  </si>
  <si>
    <t xml:space="preserve">BAIRRO INDEFINIDO EM CUIABÁ </t>
  </si>
  <si>
    <t>INSTALAÇÃO DE BANCO DE CAPACITOR DE 600 KVAR</t>
  </si>
  <si>
    <t>2748/COS/12</t>
  </si>
  <si>
    <t>ACRÉSCIMO DE 300 KVAR NO BANCO DE CAPACITOR</t>
  </si>
  <si>
    <t>2747/COS/12</t>
  </si>
  <si>
    <t>BAIRRO INDEFINIDO EM CUIABÁ</t>
  </si>
  <si>
    <t>INSTALAÇÃO DE BANCO CAPACITOR DE 300 KVAR</t>
  </si>
  <si>
    <t>2750/COS/12</t>
  </si>
  <si>
    <t>2751/COS/12</t>
  </si>
  <si>
    <t>INSTALAÇÃO DE BANCO CAPACIOTR DE 600 KVAR</t>
  </si>
  <si>
    <t>BAIRRO JARDIM UBATÃ EM CUIABÁ</t>
  </si>
  <si>
    <t>2749/COS/12</t>
  </si>
  <si>
    <t>2782/COS/12</t>
  </si>
  <si>
    <t>14:OO</t>
  </si>
  <si>
    <t>COMUNIDADE MORRINHO EM S. A. LEVERGER</t>
  </si>
  <si>
    <t>DESLOCAMENTO COM EXTENSÃO DE REDE</t>
  </si>
  <si>
    <t>2789/COS/12</t>
  </si>
  <si>
    <t>2937/COS/12</t>
  </si>
  <si>
    <t>SUBSTITUIÇÃO DE TRAFO C/ RECONDUTORAMENTO DE RD/BT</t>
  </si>
  <si>
    <t>2818/COS/12</t>
  </si>
  <si>
    <t>8906544005 / 8906557005</t>
  </si>
  <si>
    <t>2673/COS/12</t>
  </si>
  <si>
    <t>BAIRRO JARDIM LEBLON COMPLEXO DO BARRO DURO EM CUIABÁ</t>
  </si>
  <si>
    <t>2688/COS/12-CANCELADO</t>
  </si>
  <si>
    <t>2689/COS/12-CANCELADO</t>
  </si>
  <si>
    <t>8903940005 / 89010620005</t>
  </si>
  <si>
    <t>2752/COS/12</t>
  </si>
  <si>
    <t>BAIRRO VILA NOVA EM VÁRZEA GRANDE</t>
  </si>
  <si>
    <t>2686/COS/12-CANCELADO</t>
  </si>
  <si>
    <t>GREVE - REPROGRAMADO PARA O DIA 07/08/12</t>
  </si>
  <si>
    <t>2788/COS/12 - CANCELADO</t>
  </si>
  <si>
    <t>PD REPROGRAMADO</t>
  </si>
  <si>
    <t>BAIRRO RIBEIRÃO DO LIPA EMCUIABÁ</t>
  </si>
  <si>
    <t>2785/COS/12</t>
  </si>
  <si>
    <t>Será desligado apenas PT:23511</t>
  </si>
  <si>
    <t>NÃO APROVADO/LINHA VIVA</t>
  </si>
  <si>
    <t>8903940005/89010620005</t>
  </si>
  <si>
    <t>2909/COS/12</t>
  </si>
  <si>
    <t>5706658009/5712071009</t>
  </si>
  <si>
    <t>BAIRRO LOTEAMENTO JARDIM SANTO ANTÔNIO EM S. A . DO LEVERGER</t>
  </si>
  <si>
    <t>3015/COS/12</t>
  </si>
  <si>
    <t>3047/COS/12</t>
  </si>
  <si>
    <t>DESLOCAMENTO DE RD/AT/BT</t>
  </si>
  <si>
    <t>2784/COS/12</t>
  </si>
  <si>
    <t>89.10844.008/57.07940.008</t>
  </si>
  <si>
    <t>BAIRRO VALE DA CHAPADA EM CHAPADAS DOS GUIMARÃES</t>
  </si>
  <si>
    <t>2974/COS/12</t>
  </si>
  <si>
    <t>RECLAMAÇÃO DE TENSÃO</t>
  </si>
  <si>
    <t>2950/COS/12</t>
  </si>
  <si>
    <t>REPROGRAMAÇÃO</t>
  </si>
  <si>
    <t>SERÁ DADO PIQUE NO TRAFO</t>
  </si>
  <si>
    <t>047/007 - 896469006</t>
  </si>
  <si>
    <t>2012995566172    - REPROGRAMAR</t>
  </si>
  <si>
    <t>BAIRRO INDEFINIDO EM VÁRZEA GRANDE</t>
  </si>
  <si>
    <t>INSTALAÇÃO DE BANCO 300 KVAR</t>
  </si>
  <si>
    <t>010/003 - 8908606005</t>
  </si>
  <si>
    <t>170/001 - 8991893006</t>
  </si>
  <si>
    <t>INSTALAÇÃO DE BANCO 600 KVAR</t>
  </si>
  <si>
    <t>REPROGRAMAR/CANCELADO</t>
  </si>
  <si>
    <t>170/005 - 8909304006</t>
  </si>
  <si>
    <t>2012995562846   - REPROGRAMAR</t>
  </si>
  <si>
    <t>069/009 - 5909970006</t>
  </si>
  <si>
    <t>AV. 31 DE MARÇO EM VÁRZEA GRANDE</t>
  </si>
  <si>
    <t>SUBSTITUIÇÃO DE BANCO</t>
  </si>
  <si>
    <t>001/002 - 5910943005</t>
  </si>
  <si>
    <t>RUA MANOEL GARCIA VELHO BAIRRO CENTRO EM CUIABÁ</t>
  </si>
  <si>
    <t>005/003 - 0308330008</t>
  </si>
  <si>
    <t>CONDOMÍNIO ESTÂNCIA DO JAMACÁ EM CHAPADA DOS GUIMARÃES</t>
  </si>
  <si>
    <t>3039/COS/12</t>
  </si>
  <si>
    <t>001/004;006e018 - 8903940005/89010620005</t>
  </si>
  <si>
    <t>087/003 - 8906544005/8906543009</t>
  </si>
  <si>
    <t>2952/COS/12</t>
  </si>
  <si>
    <t>056 / 004 - 8901768005</t>
  </si>
  <si>
    <t>BAIRRO TRÊS BARRAS EM CUIABÁ</t>
  </si>
  <si>
    <t>OBRA DE NÍVEL DE TENSÃO</t>
  </si>
  <si>
    <t>3018/COS/12</t>
  </si>
  <si>
    <t>04130894ME</t>
  </si>
  <si>
    <t>BAIRRO NOVA CONQUISTA / COMUNIDADE GAMALIEL EM CUIABÁ</t>
  </si>
  <si>
    <t>OBRA DE NÍVEL DE TENSÃO CRÍTICO</t>
  </si>
  <si>
    <t>2868/COS/12</t>
  </si>
  <si>
    <t>006/008 - 5716291005</t>
  </si>
  <si>
    <t>DESLOCAMENTO DE POSTE DE RD/BT</t>
  </si>
  <si>
    <t>2913/COS/12</t>
  </si>
  <si>
    <t>087/001 - 8903625006/8902721006</t>
  </si>
  <si>
    <t>ESTRADA DA PASSAGEM DA CONCEIÇÃO EM V. GRANDE</t>
  </si>
  <si>
    <t>2922/COS/12</t>
  </si>
  <si>
    <t>"PD" CANCELADO/CHAVE INCORRETA/REPROGRAMAR</t>
  </si>
  <si>
    <t>011/002 - 0312856022</t>
  </si>
  <si>
    <t>BAIRRO SANTA ISABEL - AV. CEL. ARTUR BORGES EM ROSÁRIO OESTE</t>
  </si>
  <si>
    <t>056/00  - 57169574005</t>
  </si>
  <si>
    <t>PRÓXIMO A S/E DO CPA II EM CUIABÁ</t>
  </si>
  <si>
    <t>3046/COS/12</t>
  </si>
  <si>
    <t>056/00  - 0364835005</t>
  </si>
  <si>
    <t>3048/COS/12</t>
  </si>
  <si>
    <t>056/00  - 0308826005</t>
  </si>
  <si>
    <t>AV. RÚBENS DE MENDONÇA - CPA II EM CUIABÁ</t>
  </si>
  <si>
    <t>3013/COS/12</t>
  </si>
  <si>
    <t>056/00  - VÁRIAS CHAVES</t>
  </si>
  <si>
    <t>AV. DO CPA EM FRENTE AO BATALHÃO DO COMANDO GERAL DA POLÍCIA MILITAR</t>
  </si>
  <si>
    <t>3017/COS/12</t>
  </si>
  <si>
    <t>056/00 00  - 5704060005/5704005005</t>
  </si>
  <si>
    <t>AV. PRINCIPAL DO BAIRRO NOVO PARAÍSO EM CUIABÁ</t>
  </si>
  <si>
    <t>3031/COS/12</t>
  </si>
  <si>
    <t>087/012 - 5909654005</t>
  </si>
  <si>
    <t>AV. MIGUEL SUTIL- BAIRRO INDEFINIDO EM CUIABÁ</t>
  </si>
  <si>
    <t>ACRÉSCIMO DE 150 KVAR NO BANCO DE CAPACITOR</t>
  </si>
  <si>
    <t>3075/COS/12</t>
  </si>
  <si>
    <t>001/007 - 5910919005</t>
  </si>
  <si>
    <t>AV. GAL. VALE ESQ. C/ RUA MANOEL F. DE MENDONÇA EM CUIABÁ</t>
  </si>
  <si>
    <t>3074/COS/12</t>
  </si>
  <si>
    <t>001/012 - 8903940005/89010620005</t>
  </si>
  <si>
    <t>AVENIDA DOS TRABALHADORES - BAIRRO PLANALTO EM CUIABÁ</t>
  </si>
  <si>
    <t>INSTALAÇÃO DE BANCO DE CAPACITOR DE 150 KVAR</t>
  </si>
  <si>
    <t>087/006 - 8906543005</t>
  </si>
  <si>
    <t>AV. MIGUEL SUTIL EM CUIABÁ</t>
  </si>
  <si>
    <t>INSTALAÇÃO DE BANCO</t>
  </si>
  <si>
    <t>006/003 - 89176860ME</t>
  </si>
  <si>
    <t>2940/COS/12</t>
  </si>
  <si>
    <t>069/011 - 5717057006</t>
  </si>
  <si>
    <t>BAIRRO JARDIM IMPERADOR - V. GRANDE</t>
  </si>
  <si>
    <t>PD NÃO APROVADO/REPROGRAMADO</t>
  </si>
  <si>
    <t>087/011 - 5702983005</t>
  </si>
  <si>
    <t>RESIDENCIALCANACHUÊ - CUIABÁ</t>
  </si>
  <si>
    <t>087/002 - 0300583005</t>
  </si>
  <si>
    <t>BAIRRO VERDÃO - CUIABÁ</t>
  </si>
  <si>
    <t>3198/COS/12</t>
  </si>
  <si>
    <t>2012983634481    - VER COM SETOR/OBRAS</t>
  </si>
  <si>
    <t>AV. GOV. JÚLIO JOS DE CAMPOS - JARDIM DOS ESTADOS - V. GRANDE</t>
  </si>
  <si>
    <t>construção de 02 alimentadores</t>
  </si>
  <si>
    <t>087/016 - 3301002005</t>
  </si>
  <si>
    <t>ESTRADA DA GUIA/BAÚS EM CUIABÁ</t>
  </si>
  <si>
    <t>TROCA DE CABOS</t>
  </si>
  <si>
    <t>3072/COS/12</t>
  </si>
  <si>
    <t>2012995901557   - VER COM SETOR DE OBRAS</t>
  </si>
  <si>
    <t>240/001 - VÁRIAS CHAVES</t>
  </si>
  <si>
    <t>ESTRADA 01 - BAIRRO COXIPÓ DA PONTE</t>
  </si>
  <si>
    <t>011/002 - 8902017.022</t>
  </si>
  <si>
    <t>BAIRRO SANTO ANTÔNIO EM ROSÁRIO OESTE</t>
  </si>
  <si>
    <t>011/001 - 0302472021</t>
  </si>
  <si>
    <t>20121003373322   - OK</t>
  </si>
  <si>
    <t>3390/COS/12</t>
  </si>
  <si>
    <t>045/006 - 0303143005</t>
  </si>
  <si>
    <t>AV. CARMINDO DE CAMPOS - BAIRRO DOM AQUINO - CUIABÁ</t>
  </si>
  <si>
    <t>087/001 - 5716373005</t>
  </si>
  <si>
    <t>BAIRRO SANTA ISABEL - CUIABÁ</t>
  </si>
  <si>
    <t>RELOCAÇÃO DE POSTES</t>
  </si>
  <si>
    <t>3071/COS/12</t>
  </si>
  <si>
    <t>001/017 - 5705510005</t>
  </si>
  <si>
    <t>3081/COS/12</t>
  </si>
  <si>
    <t>006/010 - 5723517005</t>
  </si>
  <si>
    <t>069/012 - VÁRIAS CHAVES</t>
  </si>
  <si>
    <t>2012995565122   - REPROGRAMAR</t>
  </si>
  <si>
    <t>SUBSTITUIÇÃO DE CAPACITOR NOS BANCOS DE Nº 5918482006</t>
  </si>
  <si>
    <t>SUBSTITUIÇÃO DE BANCO CAPACITOR</t>
  </si>
  <si>
    <t>2012995565393   - REPROGRAMAR</t>
  </si>
  <si>
    <t>ACRÉSCIMO DE CAPACITOR NOS BANCOS DE Nº 5909977046</t>
  </si>
  <si>
    <t>ACRÉSCIMO DE BANCO DE CAPACITOR</t>
  </si>
  <si>
    <t>056/002 - VÁRIAS CHAVES</t>
  </si>
  <si>
    <t>2012968601514   - OK</t>
  </si>
  <si>
    <t>3301/C0S/12</t>
  </si>
  <si>
    <t>001/012 - 8904010005</t>
  </si>
  <si>
    <t>2012990764805  - OK</t>
  </si>
  <si>
    <t>3348/COS/12</t>
  </si>
  <si>
    <t>240/002 - 0300811005</t>
  </si>
  <si>
    <t>2012991648411  - OK</t>
  </si>
  <si>
    <t>3350/COS/12</t>
  </si>
  <si>
    <t>170/003-0355645006</t>
  </si>
  <si>
    <t>2012950312872   - OK</t>
  </si>
  <si>
    <t>RUA 15 NO BAIRRO PARQUE SABIÁ EM VARZEA GRANDE</t>
  </si>
  <si>
    <t>INTALAÇÃO DE TRAFO, POSTES E LANÇAMENTOS DE CABOS</t>
  </si>
  <si>
    <t>2012944164386  - OK</t>
  </si>
  <si>
    <t>AVENIDA FILINTO MULLER EM VARZEA GRANDE</t>
  </si>
  <si>
    <t>3503/COS/12</t>
  </si>
  <si>
    <t>087/013-VARIAS CHAVES</t>
  </si>
  <si>
    <t>2011910482676    - OK</t>
  </si>
  <si>
    <t>ESTRADA PRINCIPAL DA COMUNIDADE DO AGUAÇÚ</t>
  </si>
  <si>
    <t>INSTALAÇÕES, POSTES E LANÇAMENTOS DE CABOS</t>
  </si>
  <si>
    <t>069/019 - 5720164005</t>
  </si>
  <si>
    <t>2012981476279  - OK</t>
  </si>
  <si>
    <t>ESTRADA PRINCIPAL DA PRAIA GRANDE EM VARZEA GRANDE</t>
  </si>
  <si>
    <t>069/006-0309123006</t>
  </si>
  <si>
    <t>2012987768443  - OK</t>
  </si>
  <si>
    <t>RUA IPIRANGA- NO JARDIM GLÓRIA I EM VARZEA GRANDE</t>
  </si>
  <si>
    <t>DESLOCAMENTO DE POSTES E MUDANÇAS DE ESTRUTURAS NORMAIS PARA BECO</t>
  </si>
  <si>
    <t>004/001-0314761009</t>
  </si>
  <si>
    <t>2012987043780   - OK</t>
  </si>
  <si>
    <t>RUA CANOA QUEBRADA EM SANTO ANTONIO DE LEVERGER</t>
  </si>
  <si>
    <t>3421/COS/12 - PD CANCELADO</t>
  </si>
  <si>
    <t>240/002-8909079005</t>
  </si>
  <si>
    <t>2011910306957  - OK - OBRA JÁ EXECUTADA</t>
  </si>
  <si>
    <t>RUA PROJETADA NO BAIRRO SÃO GONÇALO EM CUIABÁ</t>
  </si>
  <si>
    <t>INSTALAÇÃO DE TRAFO, POSTES E LANÇAMENTOS DE CABOS</t>
  </si>
  <si>
    <t>2012986023128   - OK</t>
  </si>
  <si>
    <t>RODOVIA MT 10 KM 60 EM ACORIZAL</t>
  </si>
  <si>
    <t>3420/COS/12</t>
  </si>
  <si>
    <t>087/016/</t>
  </si>
  <si>
    <t>2012945076897   - OK - SERÁ EXECUTADA SEM "PD"</t>
  </si>
  <si>
    <t>VARIAS RUAS DO BAIRRO VILA MIGUEL NO DISTRITO DA GUIA</t>
  </si>
  <si>
    <t>EXTRENSÃO DE REDE EM VARIAS RUAS</t>
  </si>
  <si>
    <t>3419/COS/12 - CANCELADO</t>
  </si>
  <si>
    <t>056/002/</t>
  </si>
  <si>
    <t>2012992287158    - OK</t>
  </si>
  <si>
    <t>RUA APIACÁS NO BAIRRO TANCREDO NEVES EM CUIABÁ</t>
  </si>
  <si>
    <t>RELOCAÇÃO DE UM POSTE NA RUA APIACÁS</t>
  </si>
  <si>
    <t>3418/COS/12</t>
  </si>
  <si>
    <t>056/005/</t>
  </si>
  <si>
    <t xml:space="preserve">RUA V, ESQUINA COM A AV. 03 NO BAIRRO 1° DE MARÇO </t>
  </si>
  <si>
    <t>RELOCAÇÃO DE UM POSTE</t>
  </si>
  <si>
    <t>010/011/</t>
  </si>
  <si>
    <t>2012979834285   - OK</t>
  </si>
  <si>
    <t>AVENIDA 01 NO BAIRRO OSMAR CABRAL</t>
  </si>
  <si>
    <t>CONCLUIR A OBRA, OU SEJA RETIRADA DE POSTE E MUDAR CAIXA DE CP REDE</t>
  </si>
  <si>
    <t>3357/COS/12</t>
  </si>
  <si>
    <t>001/004/006/018/ VARIAS CHAVES</t>
  </si>
  <si>
    <t>AVENIDA FERNANDO CORREA DA COSTA</t>
  </si>
  <si>
    <t>LANÇAMENTO DE CABOS ISOLADOS DE 150MM2</t>
  </si>
  <si>
    <t>006/003 - 5.722.080.005</t>
  </si>
  <si>
    <t xml:space="preserve"> 2012930392734    - OK</t>
  </si>
  <si>
    <t>RODOVIA ELDER CANDIA LOTE18, QUADRA 16, BAIRRO RIBEIRÃO DO LIPA</t>
  </si>
  <si>
    <t>SUBSTITUIÇÃO DE TRANSFORMADOR E TROCA DE CABOS</t>
  </si>
  <si>
    <t>3346/COS/12</t>
  </si>
  <si>
    <t>069/008/0303058006</t>
  </si>
  <si>
    <t>2012988969624    - OK</t>
  </si>
  <si>
    <t>RUA 01 E OUTRAS NO BAIRRO MONTE CASTELO EM VARZEA GRANDE</t>
  </si>
  <si>
    <t>087/12-0300608005</t>
  </si>
  <si>
    <t>2012964095495   - OK</t>
  </si>
  <si>
    <t>AVENIDA 08 DE ABRIL BAIRRO INDEFINIDO EM CUIABÁ</t>
  </si>
  <si>
    <t>INSTALAÇÃO DE 1 TRANSFORMADOR DE 45 KVA</t>
  </si>
  <si>
    <t>005/012 - 8905004005</t>
  </si>
  <si>
    <t>2012974264848     - OK</t>
  </si>
  <si>
    <t>3338/COS/12</t>
  </si>
  <si>
    <t>087/003-8906544005/8906557005</t>
  </si>
  <si>
    <t>TRINCHEIRA AV. MIGUEL SUTIL/AV. CIRÍACO CÂNDIA - BAIRRO STA. ISABEL-CBÁ</t>
  </si>
  <si>
    <t>REMANEJAMENTO DE POSTE/LANÇAMENTO DE CABOS</t>
  </si>
  <si>
    <t>BAIRRO JD. DAS AMÉRICAS - CUIABÁ</t>
  </si>
  <si>
    <t>CONSTRUÇÃO DE 01 ALIMENTADOR</t>
  </si>
  <si>
    <t>PT: 5702983005</t>
  </si>
  <si>
    <t>2012956127147    - OK</t>
  </si>
  <si>
    <t>BAIRRO CIDADE ALTA - RES. CANACHUÊ - CUIABÁ</t>
  </si>
  <si>
    <t>3303/COS/12</t>
  </si>
  <si>
    <t>PT: 5717057006</t>
  </si>
  <si>
    <t>2012974079031    - OK</t>
  </si>
  <si>
    <t>BAIRRO JD. IMPERADOR - V. GRANDE</t>
  </si>
  <si>
    <t>3337/COS/12</t>
  </si>
  <si>
    <t>CH.FUS:0303143005/PT:5702673005</t>
  </si>
  <si>
    <t>BAIRRO DOM AQUINO - CUIABÁ</t>
  </si>
  <si>
    <t>3501/COS/12</t>
  </si>
  <si>
    <t>2012991187479    - OK</t>
  </si>
  <si>
    <t>BAIRRO 01 DE MARÇO - CUIABÁ</t>
  </si>
  <si>
    <t>3417/COS/12 - CANCELADO</t>
  </si>
  <si>
    <t>TREVO DO TIJUCAL/SECOPA</t>
  </si>
  <si>
    <t>0519/COS/2013</t>
  </si>
  <si>
    <t>3224/COS/12</t>
  </si>
  <si>
    <t>TRVO DO TIJUCAL/SECOPA</t>
  </si>
  <si>
    <t>3225/COS/12</t>
  </si>
  <si>
    <t>069/008 - 0303058006</t>
  </si>
  <si>
    <t>BAIRRO MONTE CASTELO - V. GRANDE</t>
  </si>
  <si>
    <t>3300/COS/12</t>
  </si>
  <si>
    <t>069/012 - 8903490006</t>
  </si>
  <si>
    <t>2012967100050   - OK</t>
  </si>
  <si>
    <t>ESTRADA NOVA MT-060 - LIVRAMENTO</t>
  </si>
  <si>
    <t>INSF. REGULADOR TENSÃO/INST. POSTES/LANÇ. CABOS</t>
  </si>
  <si>
    <t>3247/COS/12</t>
  </si>
  <si>
    <t>069/012 - 0302908006</t>
  </si>
  <si>
    <t>20121010915386   - VER</t>
  </si>
  <si>
    <t>BAIRRO JD. NOVA FRONTEIRA - V. GRANDE</t>
  </si>
  <si>
    <t>069/004 - 0308553006</t>
  </si>
  <si>
    <t>2012993130938    - OK</t>
  </si>
  <si>
    <t>BAIRRO JD. ITORORÓ - V. GRANDE</t>
  </si>
  <si>
    <t>3367/COS/12</t>
  </si>
  <si>
    <t>087/012 - 0300608005 - 5701946005</t>
  </si>
  <si>
    <t>AV. 08 DE ABRIL - BAIRRO JD. CUIABÁ - CUIABÁ</t>
  </si>
  <si>
    <t>3368/COS/12</t>
  </si>
  <si>
    <t>045/008 - 8904042005</t>
  </si>
  <si>
    <t>2012993652268   - OK</t>
  </si>
  <si>
    <t>AV. BEIRA RIO - BAIRRO DOM AQUINO - CUIABÁ</t>
  </si>
  <si>
    <t>001/008 - 5702286005</t>
  </si>
  <si>
    <t>2012991199702   - OK</t>
  </si>
  <si>
    <t>AV. PRES. MARQUES - BAIRRO SANTA HELENA - CUIABÁ</t>
  </si>
  <si>
    <t>011/002 - 89.02017.022</t>
  </si>
  <si>
    <t>20121002947416    - OK</t>
  </si>
  <si>
    <t>BAIRRO SANTO ANTÔNIO - ROSÁRIO OESTE</t>
  </si>
  <si>
    <t>3515/COS/12</t>
  </si>
  <si>
    <t>ANTECIPADO P/04/10/12-APROVEIT.PD:3514/COS/12</t>
  </si>
  <si>
    <t>070/002 - 5713706ME</t>
  </si>
  <si>
    <t>20121014552743   - OK</t>
  </si>
  <si>
    <t>BAIRRO SÃO BENEDITO - POCONÉ</t>
  </si>
  <si>
    <t>3320/COS/12</t>
  </si>
  <si>
    <t>069/019 - 8918303046</t>
  </si>
  <si>
    <t>20121010742147    - OK</t>
  </si>
  <si>
    <t>AL 019 / SE 069 P/AT. MINEBRÁS MINERAÇÃO - REGIÃO DE N. S. DO LIVRAMENTO</t>
  </si>
  <si>
    <t>INSTALAÇÃO DE BANCO DE REGULADOR DE TENSÃO</t>
  </si>
  <si>
    <t>001/007 - 0300396005</t>
  </si>
  <si>
    <t>2012933430443    - OK</t>
  </si>
  <si>
    <t>BAIRRO AREÃO EM CUIABÁ</t>
  </si>
  <si>
    <t>INSTALAÇÃO DE POSTE, TRAFO E LANÇAMENTO DE CABOS</t>
  </si>
  <si>
    <t>087/012 - VÁRIAS CHAVES</t>
  </si>
  <si>
    <t>2012977403349   - REPROGRAMAR - VER COM SETOR</t>
  </si>
  <si>
    <t>AV. MIGUEL SUTIL - TRINCHEIRA STA. ROSA - CUIABÁ - SECOPA</t>
  </si>
  <si>
    <t>006/006 - VÁRIAS CHAVES</t>
  </si>
  <si>
    <t>2012977409681   - OK</t>
  </si>
  <si>
    <t>AV. MIGUEL SUTIL - TRINCHEIRA VIADUTO DESPRAIADO- CUIABÁ - SECOPA</t>
  </si>
  <si>
    <t>RELOCAÇÃO DE REDE</t>
  </si>
  <si>
    <t>069/004 - 0301597006</t>
  </si>
  <si>
    <t>2011917491324   - OK</t>
  </si>
  <si>
    <t>BAIRRO JD. PAULA I - V. GRANDE</t>
  </si>
  <si>
    <t>3502/COS/12</t>
  </si>
  <si>
    <t>069/002 - 03.04311.006</t>
  </si>
  <si>
    <t>20121006243572    - OK</t>
  </si>
  <si>
    <t>BAIRRO VILA ARTHUR - V. GRANDE</t>
  </si>
  <si>
    <t>3518/COS/12 - CANCELADO</t>
  </si>
  <si>
    <t>EQUIPES NÃO DISPONÍVEIS - VIAGEM A NOBRES</t>
  </si>
  <si>
    <t>087/027 - VÁRIAS CHAVES</t>
  </si>
  <si>
    <t>2012988264073   - OK</t>
  </si>
  <si>
    <t>BAIRRO QUILOMBO - CUIABÁ</t>
  </si>
  <si>
    <t>DESATIVAÇÃO DE POSTE</t>
  </si>
  <si>
    <t xml:space="preserve">REPROGRAMAR </t>
  </si>
  <si>
    <t>CANCELADO/ELEIÇÃO</t>
  </si>
  <si>
    <t>005/001 - 03.10828.008</t>
  </si>
  <si>
    <t>20121004458822    - OK</t>
  </si>
  <si>
    <t>BAIRRO SÃO SEBASTIÃO - CHAPADA DOS GUIMARÃES</t>
  </si>
  <si>
    <t>REPROGRAMADO</t>
  </si>
  <si>
    <t>FALTA DE EQUIPE PARA EXECUÇÃO</t>
  </si>
  <si>
    <t>001/005 - 89.01552.005</t>
  </si>
  <si>
    <t>20121007506343   - OK</t>
  </si>
  <si>
    <t>BAIRRO BAÚ - CUIABÁ</t>
  </si>
  <si>
    <t>OBRA EXECUTADA PARTICULARMENTE</t>
  </si>
  <si>
    <t>001/011 E 014 - VÁRIAS CHAVES</t>
  </si>
  <si>
    <t>2012997518826   - OK</t>
  </si>
  <si>
    <t>BAIRRO SANTA CRUZ - CUIABÁ</t>
  </si>
  <si>
    <t>PROBLEMA DE PROJETO/CONTATO WANÍLSON C/OSMÁRIO</t>
  </si>
  <si>
    <t>20121013134614   - OK</t>
  </si>
  <si>
    <t>BAIRRO SANTA TEREZA - POCONÉ</t>
  </si>
  <si>
    <t>3273/COS/12</t>
  </si>
  <si>
    <t>2012987161316     - OK</t>
  </si>
  <si>
    <t>BAIRRO RECANTO DOS PÁSSAROS - CUIABÁ</t>
  </si>
  <si>
    <t>3299/COS/12</t>
  </si>
  <si>
    <t>VÁRIAS CHAVES</t>
  </si>
  <si>
    <t>2012944122509     - OK</t>
  </si>
  <si>
    <t>ESTRADA DO RIO DOS COUROS - CUIABÁ</t>
  </si>
  <si>
    <t>SUBSTITUIÇÃO DE TRAFOS E TROCA DE CABOS</t>
  </si>
  <si>
    <t>3339/COS/12</t>
  </si>
  <si>
    <t>313886005/571382005</t>
  </si>
  <si>
    <t>20121007215278    - OK</t>
  </si>
  <si>
    <t>AV. DAS TORRES - CUIABÁ</t>
  </si>
  <si>
    <t>RETIRADA E INSTALAÇÃO DE POSTES E CABOS</t>
  </si>
  <si>
    <t>3344/COS/12</t>
  </si>
  <si>
    <t>069/019 - 0303054006</t>
  </si>
  <si>
    <t>20121015002978    - OK</t>
  </si>
  <si>
    <t>BAIRRO SÃO JOÃO - VÁRZEA GRANDE</t>
  </si>
  <si>
    <t>3366/COS/12</t>
  </si>
  <si>
    <t>087/004 - 5702602005 / PT: 5716209005</t>
  </si>
  <si>
    <t>20121016913245  - REPROGRAMAR FIM/SEMANA</t>
  </si>
  <si>
    <t>RUA JOAQUIM MURTINHO - CENTRO - CUIABÁ</t>
  </si>
  <si>
    <t>010/006e010 - VÁRIAS CHAVES</t>
  </si>
  <si>
    <t>2012977409442   - OK</t>
  </si>
  <si>
    <t>TREVO DO TIJUCAL - SECOPA</t>
  </si>
  <si>
    <t>2012997184041    - OK</t>
  </si>
  <si>
    <t>ESTRADA DA PASSAGEM DA CONCEIÇÃO - V. GRANDE</t>
  </si>
  <si>
    <t>3319/COS/12</t>
  </si>
  <si>
    <t>2012995580890    - REPROGRAMAR - BANCO CAP</t>
  </si>
  <si>
    <t>2012995492266     - REPROGRAMAR - BANCO CAP</t>
  </si>
  <si>
    <t>170/002 - 8907358006/5713593006</t>
  </si>
  <si>
    <t>AV. GOV. JÚLIO JOSÉ DE CAMPOS - BAIRRO JARDIM GLÓRIA - V. GRANDE</t>
  </si>
  <si>
    <t>087/007 - 2922949005/5703936005</t>
  </si>
  <si>
    <t>001/014 - 8906510005/5702781005</t>
  </si>
  <si>
    <t>RUA ESTEVÃO DE MENDONÇA - BAIRRO POPULAR - CUIABÁ</t>
  </si>
  <si>
    <t>011/002 - 0302390022</t>
  </si>
  <si>
    <t>RODOVIA BR 364 - NOBRES/ROSÁRIO OESTE</t>
  </si>
  <si>
    <t>IMPLANTAÇÃO DE POSTE E LANÇAMENTO DE CONDUTORES</t>
  </si>
  <si>
    <t>3505/COS/12</t>
  </si>
  <si>
    <t>011/002 - 8902420022</t>
  </si>
  <si>
    <t>3514/COS/12</t>
  </si>
  <si>
    <t>087/012/028 VÁRIAS CHAVES</t>
  </si>
  <si>
    <t>AV. MIGUEL SUTIL - TREVO DO SANTA ROSA - SECOPA</t>
  </si>
  <si>
    <t>3425/COS/12</t>
  </si>
  <si>
    <t>087/016-330100205-5702781005</t>
  </si>
  <si>
    <t>ESTRADA DA GUIA/ BAÚS EM NOSSA SENHORA DA GUIA</t>
  </si>
  <si>
    <t>TROCA DE CABOS 4CAA PARA 2CAA E SUBST. ESTRUTURA MONOF. P/ TRIFASICA</t>
  </si>
  <si>
    <t>3516/COS/12</t>
  </si>
  <si>
    <t>057/016-5706621062</t>
  </si>
  <si>
    <t>AV. ANTONIO HEMENEGILDO, BAIRRO INDEFINIDO EM ACORIZAL</t>
  </si>
  <si>
    <t>3568/COS/12 - CANCELADO</t>
  </si>
  <si>
    <t>NÃO NECESSITA DESLIGAR A "RD"</t>
  </si>
  <si>
    <t>011/001-0302472021-5702474021</t>
  </si>
  <si>
    <t>RUAN SENADOR FILINTO MULLER NO BAIRRO JARDIM PARANÁ EM NOBRES</t>
  </si>
  <si>
    <t>3605/COS/12</t>
  </si>
  <si>
    <t>011/002-8902017022-5700512022</t>
  </si>
  <si>
    <t>RUA JOÃO PESSOA E OUTRA NO BAIRRO SANTO ANTONIO EM ROSARIO OESTE</t>
  </si>
  <si>
    <t>APROVEITAMENTO DO PD: 3514/COS/12</t>
  </si>
  <si>
    <t>087/013-0307727005</t>
  </si>
  <si>
    <t>RUA DAS FLORES NO BAIRRO SUCURI EM CUIABA</t>
  </si>
  <si>
    <t>3570/COS/12</t>
  </si>
  <si>
    <t>001/008-VARIAS CHAVES-5706216005</t>
  </si>
  <si>
    <t>RUA JOÃO CARLOS P. LEITE E RUA PROFº ALYRIO HUBNGNEY, BAIRRO ARAES</t>
  </si>
  <si>
    <t>EXTENSÃO DE RDU DE MT E INSTALAÇÃO DE TRANSFORMADOR</t>
  </si>
  <si>
    <t>3567/COS/12</t>
  </si>
  <si>
    <t>001/010-57176346005</t>
  </si>
  <si>
    <t>RUA AYRTON SENA NO BAIRRO PASCOAL RAMOS EM CUIABÁ</t>
  </si>
  <si>
    <t>SUBSTITUIÇÃO DE RDU DE BT</t>
  </si>
  <si>
    <t>3453/COS/12</t>
  </si>
  <si>
    <t>APROVEITAMENTO DE PD</t>
  </si>
  <si>
    <t>069/006-0309133006-5712773006</t>
  </si>
  <si>
    <t>AVENIDA ULISSES POMPEU DE CAMPOS NO BAIRRO 23 DE SETEMBRO</t>
  </si>
  <si>
    <t>"PD" CANCELADO(03/10/12)</t>
  </si>
  <si>
    <t>010/008-8970074005-5717268005</t>
  </si>
  <si>
    <t>RUA SÃO FRANCISCO NO BAIRRO JARDIM PASSAREDO</t>
  </si>
  <si>
    <t>3517/COS/12</t>
  </si>
  <si>
    <t>069/009E008-VARIAS CHAVES 5706626006</t>
  </si>
  <si>
    <t>AVENIDA ALZIRA SANTANA NO BAIRRO JARDIM DAS FLORES</t>
  </si>
  <si>
    <t>087/008-57176339ME</t>
  </si>
  <si>
    <t>RUA HENRRIQUE PINHEIRO NO BAIRRO DUQUE DE CAXIAS</t>
  </si>
  <si>
    <t>ADEQUASÃO DE CIRCUITO</t>
  </si>
  <si>
    <t>008/001-0303942005-5705499005</t>
  </si>
  <si>
    <t>RUA 230 NO BAIRRO TIJUCAL</t>
  </si>
  <si>
    <t>INSTALAÇÃO DE CHAVES FUSIVEIS</t>
  </si>
  <si>
    <t>3611/COS/12</t>
  </si>
  <si>
    <t>016/001-8909056005</t>
  </si>
  <si>
    <t>RUA MILANO BAIRRO JARDIM ITÁLIA</t>
  </si>
  <si>
    <t>3449/COS/12</t>
  </si>
  <si>
    <t>002/069-0211046006</t>
  </si>
  <si>
    <t>AVENIDA ULISSES POMPEU DE CAMPOS NO BAIRRO FIGUEIRINHA</t>
  </si>
  <si>
    <t>087/007-8906510005-5702781005</t>
  </si>
  <si>
    <t xml:space="preserve">INSTALAÇÃO DE TRANSFORMADOR </t>
  </si>
  <si>
    <t>3660/COS/12 - CANCELADO</t>
  </si>
  <si>
    <t>NÃO POSSUI EQUIPES DISPONÍVEIS</t>
  </si>
  <si>
    <t>087/007-2922949005</t>
  </si>
  <si>
    <t>AVENIDA RUIA BARBOZA NO BAIRRO RECANTO DOS PASSAROS</t>
  </si>
  <si>
    <t>3615/COS/12 - CANCELADO</t>
  </si>
  <si>
    <t>NÃO TEM EQUIPES DISPONÍVEIS</t>
  </si>
  <si>
    <t>010/006E010 - VÁRIAS CHAVES</t>
  </si>
  <si>
    <t>RELOCAÇÃO DE POSTES, TRAFOS E LANÇAMENTOS DE CABOS</t>
  </si>
  <si>
    <t>NÃO APROVADO COD</t>
  </si>
  <si>
    <t>069/001E003 - VÁRIAS CHAVES</t>
  </si>
  <si>
    <t>ESTR. GUARITA ENTRE ROD. MÁRIO ANDREAZA E PASSAGEM CONC</t>
  </si>
  <si>
    <t>3569/COS/12</t>
  </si>
  <si>
    <t>069/001,002E003- VÁRIAS CHAVES</t>
  </si>
  <si>
    <t>069/003 - VÁRIAS CHAVES</t>
  </si>
  <si>
    <t>087/028 - VÁRIAS CHAVES</t>
  </si>
  <si>
    <t>TREVO DO BAIRRO SANTA ROSA - SECOPA - CUIABÁ</t>
  </si>
  <si>
    <t>3613/COS/12</t>
  </si>
  <si>
    <t>011/001 - 5712599021</t>
  </si>
  <si>
    <t>RUA JUSCELINO KUBITSCHEK - NOBRES</t>
  </si>
  <si>
    <t>TRINCHEIRA TREVO SANTA ISABEL - SECOPA - CUIABÁ</t>
  </si>
  <si>
    <t>RELOCAÇÃO DE POSTE</t>
  </si>
  <si>
    <t>3656/COS/12</t>
  </si>
  <si>
    <t>BAIRRO MORADA DO OURO - CUIABÁ</t>
  </si>
  <si>
    <t>3662/COS/12</t>
  </si>
  <si>
    <t>240/008 - 0300230005/5706120005</t>
  </si>
  <si>
    <t>BAIRRO JARDIM PASSAREDO - CUIABÁ</t>
  </si>
  <si>
    <t>3708/COS/12</t>
  </si>
  <si>
    <t>087/003 - 0301347005</t>
  </si>
  <si>
    <t>BAIRRO JARDIM UBATÃ - CUIABÁ</t>
  </si>
  <si>
    <t>3707/COS/12-CANCELADO</t>
  </si>
  <si>
    <t>MAU TEMPO SEM VIATURA PARA ABERTURA CHAVE</t>
  </si>
  <si>
    <t>BAIRRO RESIDENCIAL ALTOS DO PARQUE - CUIABÁ</t>
  </si>
  <si>
    <t>3702/COS/12</t>
  </si>
  <si>
    <t>APROVEITAMENTO PD:3644/COS/12(MANUTENÇÃO</t>
  </si>
  <si>
    <t>056/001 - 8907578005</t>
  </si>
  <si>
    <t>20121019169466 / 2012946382827</t>
  </si>
  <si>
    <t xml:space="preserve">                                              /PRÓX. CONDOM. FLOR DO CERRADO</t>
  </si>
  <si>
    <t xml:space="preserve">                                                                                                                                                                              </t>
  </si>
  <si>
    <t>Av. Juscelino Kubitschek - Nobres</t>
  </si>
  <si>
    <t>3709/COS/12-CANCELADO</t>
  </si>
  <si>
    <t>CHAVE PROGRAMADA ERRADA</t>
  </si>
  <si>
    <t>AV. MIGUEL SUTIL SECOPA VIADUTO PQ. MÃE BONIFÁCIA - CUIABÁ</t>
  </si>
  <si>
    <t>3725/COS/12</t>
  </si>
  <si>
    <t xml:space="preserve">PD CANCELADO </t>
  </si>
  <si>
    <t>EQUIPES DISPONÍVEIS / OBRA SECOPA TIJUCAL</t>
  </si>
  <si>
    <t>069/011 - 5717046006</t>
  </si>
  <si>
    <t>BAIRRO CENTRO RUA ACELINO M. COSTA - V. GRANDE</t>
  </si>
  <si>
    <t>INSTALAÇÃO DE ESTRUTURA DERIVAÇÃO</t>
  </si>
  <si>
    <t>3734/COS/12</t>
  </si>
  <si>
    <t>APOIO EQUIPE LINHA VIVA</t>
  </si>
  <si>
    <t>070/002 - 03010690035</t>
  </si>
  <si>
    <t>INSTALAÇÃO DE STRUTURA PAR DERIVAÇÃO</t>
  </si>
  <si>
    <t>3733/COS/12</t>
  </si>
  <si>
    <t>004/001 - 0313422009</t>
  </si>
  <si>
    <t>BAIRRO SANTO ANTÔNIO - S. A. DE LEVERGER</t>
  </si>
  <si>
    <t>3784/COS/12</t>
  </si>
  <si>
    <t>069/002 - 0304311006</t>
  </si>
  <si>
    <t>3786/COS/12</t>
  </si>
  <si>
    <t>APROVEITAMENTO DA MANUTENÇÃO</t>
  </si>
  <si>
    <t>TREVO DO TIJUCAL/SECOPA - CUIABÁ</t>
  </si>
  <si>
    <t>3519/COS/12</t>
  </si>
  <si>
    <t>240/002 - 0308265005</t>
  </si>
  <si>
    <t>BAIRRO JOCKEI CLUBE - CUIABÁ</t>
  </si>
  <si>
    <t>3803/COS/12</t>
  </si>
  <si>
    <t>BAIRRO SANTA MARIA - V. GRANDE</t>
  </si>
  <si>
    <t>3804/COS/12</t>
  </si>
  <si>
    <t>087/016 - 8909996065</t>
  </si>
  <si>
    <t>Área Rural - Nova Jangada</t>
  </si>
  <si>
    <t>RECLAMAÇÃO DE TENSÃO - INSTALAÇÃO DE REG. TENSÃO</t>
  </si>
  <si>
    <t>3896/COS/12</t>
  </si>
  <si>
    <t>045/005 - 03.02661.006</t>
  </si>
  <si>
    <t>BAIRRO CRISTO REI - V. GRANDE</t>
  </si>
  <si>
    <t>3735/COS/12</t>
  </si>
  <si>
    <t>056/002 - 5716286005/5716286005</t>
  </si>
  <si>
    <t>BAIRRO CPA I - CUIABÁ</t>
  </si>
  <si>
    <t>3713/COS/12</t>
  </si>
  <si>
    <t>010/003 - 57.04632.005</t>
  </si>
  <si>
    <t>BAIRRO PEDRA 90 - CUIABÁ</t>
  </si>
  <si>
    <t>005/001 - 0310828008</t>
  </si>
  <si>
    <t>3825/COS/12</t>
  </si>
  <si>
    <t>001/008 - 5721437005</t>
  </si>
  <si>
    <t>BAIRRO ARAÉS - CUIABÁ</t>
  </si>
  <si>
    <t>3672/COS/12</t>
  </si>
  <si>
    <t>TRINCHEIRA TREVO TIJUCAL - SECOPA - CUIABÁ</t>
  </si>
  <si>
    <t>006/004 - 5706202005</t>
  </si>
  <si>
    <t>RUA MARACAJU - BAIRRO ALVORADA - CUIABÁ</t>
  </si>
  <si>
    <t>3826/COS/12 - CANCELADO</t>
  </si>
  <si>
    <t>APOIO EQUIPE LINHA VIVA-SEM EQUIPE DISPONÍVEL</t>
  </si>
  <si>
    <t>045/007 - 5717036006</t>
  </si>
  <si>
    <t>RUA ARI PAES BARRETO - BAIRRO DA MANGA - V. GRANDE</t>
  </si>
  <si>
    <t>3819/COS/12</t>
  </si>
  <si>
    <t>APOIO EQUIPE LINHA VIVA / NHAMBIQUARAS</t>
  </si>
  <si>
    <t>004/001 - 03.06644.009</t>
  </si>
  <si>
    <t>RUA AMARÍLIO G. QUEIROZ - BAIRRO CENTRO - S. A. DE LEVERGER</t>
  </si>
  <si>
    <t>3916/COS/12</t>
  </si>
  <si>
    <t>087/027 - 57.16206.005</t>
  </si>
  <si>
    <t>170/01e06 - VÁRIAS CHAVES</t>
  </si>
  <si>
    <t>RODOVIA MÁRIO ANDREAZA - V. GRANDE</t>
  </si>
  <si>
    <t>069/019 - 57.08163.006</t>
  </si>
  <si>
    <t>BAIRRO PAI ANDRÉ - V. GRANDE</t>
  </si>
  <si>
    <t>3817/COS/12</t>
  </si>
  <si>
    <t>087/012 - 03.04543.005</t>
  </si>
  <si>
    <t>BAIRRO JARDIM MARIANA - CUIABÁ</t>
  </si>
  <si>
    <t>3816/COS/12</t>
  </si>
  <si>
    <t>240/002 - 03.00811.005</t>
  </si>
  <si>
    <t>BAIRRO PARQUE CUIABÁ - CUIABÁ</t>
  </si>
  <si>
    <t>3827/COS/12</t>
  </si>
  <si>
    <t>010/010 - 0304431005</t>
  </si>
  <si>
    <t>BAIRRO JARDIM VISTA ALEGRE - CUIABÁ</t>
  </si>
  <si>
    <t>010/010 - 5706341005</t>
  </si>
  <si>
    <t>BAIRRO PASCOAL RAMOS - CUIABÁ</t>
  </si>
  <si>
    <t>3831/COS/12</t>
  </si>
  <si>
    <t>240/001 - 57.11065.009</t>
  </si>
  <si>
    <t>COMUNIDADE MORRINHOS - S. A. DE LEVERGER</t>
  </si>
  <si>
    <t>PD NÃO APROVADO</t>
  </si>
  <si>
    <t>001/012 - 57.03879.005</t>
  </si>
  <si>
    <t>BAIRRO JARDIM DAS AMÉRICAS - CUIABÁ</t>
  </si>
  <si>
    <t>3855/COS/12</t>
  </si>
  <si>
    <t>087/004 - 57.02627.005</t>
  </si>
  <si>
    <t>RUA DESEMBARGADOR FERREIRA MENDES - CENTRO - S. A. DE LEVERGER</t>
  </si>
  <si>
    <t>045/006 - 57.01283.005</t>
  </si>
  <si>
    <t>001/006 - 57.14457.005</t>
  </si>
  <si>
    <t>3915/COS/12</t>
  </si>
  <si>
    <t>010/010 - 89.01221.005 / 57.05202.005</t>
  </si>
  <si>
    <t>BAIRRO COOPHEMA - CUIABÁ</t>
  </si>
  <si>
    <t>3923/COS/12</t>
  </si>
  <si>
    <t>004/001 - 03.14761.009</t>
  </si>
  <si>
    <t>RUA AMÉRICO P. BRASIL - BAIRRO CENTRO - S. A. DE LEVERGER</t>
  </si>
  <si>
    <t>3972/COS/12</t>
  </si>
  <si>
    <t>056/001 - VÁRIAS CHAVES</t>
  </si>
  <si>
    <t>TREVO DO COXIPÓ DO OURO ANTES DA SAÍDA PARA O MANSO - CUIABÁ</t>
  </si>
  <si>
    <t>DESLOCAMENTO DE POSTE E REDE AT</t>
  </si>
  <si>
    <t>3887/COS/12</t>
  </si>
  <si>
    <t>240/001 - 89.04144.005</t>
  </si>
  <si>
    <t>BAIRRO PARQUE ATALAIA - CUIABÁ</t>
  </si>
  <si>
    <t>3920/COS/12</t>
  </si>
  <si>
    <t>087/027-VÁRIAS CHAVES E 02 PT'S</t>
  </si>
  <si>
    <t>PROGRAMAR PD/PT - APOIO EQUIPE LINHA VIVA</t>
  </si>
  <si>
    <t>004/001 - 57.15924.009</t>
  </si>
  <si>
    <t>COMUNIDADE DE PORTO DE FORA - S. A. DE LEVERGER</t>
  </si>
  <si>
    <t>VER HORÁRIO PARA A TARDE</t>
  </si>
  <si>
    <t>011/001 - 0302501021</t>
  </si>
  <si>
    <t>4005/COS/12</t>
  </si>
  <si>
    <t>087/007 - VÁRIAS CHAVES - PT: 5703936005</t>
  </si>
  <si>
    <t>3983/COS/12</t>
  </si>
  <si>
    <t>APROV/MANUT/PD: 3921/COS/12</t>
  </si>
  <si>
    <t>087/007 - 8906510005 / 5702781005</t>
  </si>
  <si>
    <t>BAIRRO POPULAR - CUIABÁ</t>
  </si>
  <si>
    <t>4024/COS/12</t>
  </si>
  <si>
    <t>BAIRRO JARDIM UBATAN - CUIABÁ</t>
  </si>
  <si>
    <t>4026/COS/12</t>
  </si>
  <si>
    <t>240/001 - 57.05001.005</t>
  </si>
  <si>
    <t>087/006 - 57.00688.005</t>
  </si>
  <si>
    <t>BAIRRO JARDIM PRIMAVERA - CUIABÁ</t>
  </si>
  <si>
    <t>3961/COS/12</t>
  </si>
  <si>
    <t>BAIRRO CENTRO -CUIABÁ</t>
  </si>
  <si>
    <t>087/011 - 57.176349ME</t>
  </si>
  <si>
    <t>BAIRRO SANTA ROSA - CUIABÁ</t>
  </si>
  <si>
    <t>087/011 - 03.09209.005</t>
  </si>
  <si>
    <t>BAIRRO RIBEIRÃO DO LIPA - CUIABÁ</t>
  </si>
  <si>
    <t>4004/COS/12</t>
  </si>
  <si>
    <t>APROV/MANUT/PD: 3936/COS/12</t>
  </si>
  <si>
    <t>240/001-VÁRIAS CHAVES</t>
  </si>
  <si>
    <t>ROD. PALMIRO PAES DE BARROS - S. A . DE LEVERGER</t>
  </si>
  <si>
    <t>240/001 - 8904182005</t>
  </si>
  <si>
    <t>4088/COS/12</t>
  </si>
  <si>
    <t>069/019 - 03.03330.006</t>
  </si>
  <si>
    <t>BAIRRO BOM SUCESSO - V. GRANDE</t>
  </si>
  <si>
    <t>005/087 - 5704585005/5777406005</t>
  </si>
  <si>
    <t>AV. DOM BOSCO - BAIRRO CENTRO - CUIABÁ</t>
  </si>
  <si>
    <t>APROVADO PARA DIA 18/11/12 MESMO HORÁRIO</t>
  </si>
  <si>
    <t>003/010 - 5705444005</t>
  </si>
  <si>
    <t>BAIRRO PARQUE NOVA ESPERANÇA II - CUIABÁ</t>
  </si>
  <si>
    <t>4144/COS/12</t>
  </si>
  <si>
    <t>001/017 - 8900278005/8901208005/5711151005</t>
  </si>
  <si>
    <t>BAIRRO SHANGRILÁ - CUIABÁ</t>
  </si>
  <si>
    <t>INSTALAÇÃO DE POSTE COM CHAVE FUSÍVEL</t>
  </si>
  <si>
    <t>4159/COS/12</t>
  </si>
  <si>
    <t>001/016 - 5705709005</t>
  </si>
  <si>
    <t>BAIRRO PLANALTO - CUIABÁ</t>
  </si>
  <si>
    <t>4146/COS/12</t>
  </si>
  <si>
    <t>087/006 - VÁRIAS CHAVES</t>
  </si>
  <si>
    <t>TRINCHEIRA SANTA ISABEL - CUIABÁ</t>
  </si>
  <si>
    <t>ROD. MÁRIO ANDREAZA - S/E TREVO DO LAGARTO - V. GRANDE</t>
  </si>
  <si>
    <t>087/027e012 - 0317829005</t>
  </si>
  <si>
    <t>TRINCHEIRA SANTA ROSA - CUIABÁ</t>
  </si>
  <si>
    <t>087/005 - 8906542005/8908142005</t>
  </si>
  <si>
    <t>4091/COS/12-CANCELADO/OSM</t>
  </si>
  <si>
    <t>010/010 - 5704808005</t>
  </si>
  <si>
    <t>TRINCHEIRA DO TREVO DO TIJUCAL</t>
  </si>
  <si>
    <t>RECOND. RD/AT/DESLOCAMENTO DE POSTES</t>
  </si>
  <si>
    <t>4104/COS/12-CANCELADO</t>
  </si>
  <si>
    <t>FALTA DE EQUIPE</t>
  </si>
  <si>
    <t>4142/COS/12</t>
  </si>
  <si>
    <t>069/006 - 03.169627.ME</t>
  </si>
  <si>
    <t>LOTEAMENTO DA PAMPULHA - V. GRANDE</t>
  </si>
  <si>
    <t>EXTENSÃO DE RD/AT C/INSTALAÇÃO DE TRAFO</t>
  </si>
  <si>
    <t>4086/COS/12</t>
  </si>
  <si>
    <t>240/008 - 57.48041.005</t>
  </si>
  <si>
    <t>4084//COS/12</t>
  </si>
  <si>
    <t>001/016 - 57.16657.005</t>
  </si>
  <si>
    <t>BAIRRO JARDIM ITÁLIA - CUIABÁ</t>
  </si>
  <si>
    <t>4085/COS/12</t>
  </si>
  <si>
    <t>087/027e012 - 031782/5771953005</t>
  </si>
  <si>
    <t>4093/COS/12</t>
  </si>
  <si>
    <t>056/004 - 03.08535.005 / 57.16689.005</t>
  </si>
  <si>
    <t>BAIRRO JARDIM UMUARAMA - CUIABÁ</t>
  </si>
  <si>
    <t>LIGAR OSMÁRIO</t>
  </si>
  <si>
    <t>001/004 - 03.00065.009</t>
  </si>
  <si>
    <t>BAIRRO MARECHAL RONDON - S. A. DE LEVERGER</t>
  </si>
  <si>
    <t>4102/COS/12</t>
  </si>
  <si>
    <t>240/002 - 57.04660.005</t>
  </si>
  <si>
    <t>010/010 - 57.130849ME</t>
  </si>
  <si>
    <t>BAIRRO VISTA ALEGRE - CUIABÁ</t>
  </si>
  <si>
    <t>4151/COS/12</t>
  </si>
  <si>
    <t>087/013 - 0307600005</t>
  </si>
  <si>
    <t>ESTRADA VELHA DA GUIA - COMUNIDADE SUCURI - CUIABÁ</t>
  </si>
  <si>
    <t>4334/COS/2012</t>
  </si>
  <si>
    <t>170/003 - 03.01105.006</t>
  </si>
  <si>
    <t>BAIRRO JARDIM ELDORADO - V. GRANDE</t>
  </si>
  <si>
    <t>4158/COS/12</t>
  </si>
  <si>
    <t>069/012 - 03003636006</t>
  </si>
  <si>
    <t>BAIRRO COHAB SÃO GONÇALO - V. GRANDE</t>
  </si>
  <si>
    <t>4132/COS/12</t>
  </si>
  <si>
    <t>BAIRRO PORTO - CUIABÁ</t>
  </si>
  <si>
    <t>QUESTIONAMENTO/COD</t>
  </si>
  <si>
    <t>BAIRRO PORTO - AV. BEIRA RIO - CUIABÁ</t>
  </si>
  <si>
    <t>BAIRRO GUARITA - V. GRANDE</t>
  </si>
  <si>
    <t>4293/COS/12</t>
  </si>
  <si>
    <t>BAIRRO NOVA ALIANÇA - V. GRANDE</t>
  </si>
  <si>
    <t>4298/COS/12</t>
  </si>
  <si>
    <t>018/001 - 5704594005</t>
  </si>
  <si>
    <t>BAIRRO CANJICA - CUIABÁ</t>
  </si>
  <si>
    <t>087/012 - 8904677005</t>
  </si>
  <si>
    <t>BAIRRO NOVO COLORADO - CUIABÁ</t>
  </si>
  <si>
    <t>4256/COS/12</t>
  </si>
  <si>
    <t>069/012 - 5708275006/5715029006</t>
  </si>
  <si>
    <t>BAIRRO JARDIM OURO VERDE - V. GRANDE</t>
  </si>
  <si>
    <t>4207/COS/12 - PD CANCELADO</t>
  </si>
  <si>
    <t>SOLICITANTE IMPEDIU EXECUÇÃO/NÃO QUITARÁ CONTRIB.FIN.</t>
  </si>
  <si>
    <t>240/008 - 03.08657.005 / 57.16729.005</t>
  </si>
  <si>
    <t>BAIRRO RECANTO DO SOL - CUIABÁ</t>
  </si>
  <si>
    <t>4099/COS/12</t>
  </si>
  <si>
    <t>4092/COS/12</t>
  </si>
  <si>
    <t>240/002 - 5704660005</t>
  </si>
  <si>
    <t>4137/COS/12</t>
  </si>
  <si>
    <t>AV. DOM BOSCO - CENTRO - CUIABÁ</t>
  </si>
  <si>
    <t>4148/COS/12</t>
  </si>
  <si>
    <t>001/014 - 57.16480.005</t>
  </si>
  <si>
    <t>087/010 - 0300582005/8901436005</t>
  </si>
  <si>
    <t>RECOND. RD/AT</t>
  </si>
  <si>
    <t>4259/COS/12</t>
  </si>
  <si>
    <t>001/003 - 0304516005</t>
  </si>
  <si>
    <t>BAIRRO JARDIM PETRÓPOLIS - CUIABÁ</t>
  </si>
  <si>
    <t>4296/COS/12</t>
  </si>
  <si>
    <t>087/005 - 8906542005/8908142005/5702331005</t>
  </si>
  <si>
    <t>TRINCHEIRA SANTA IZABEL - CUIABÁ</t>
  </si>
  <si>
    <t>010/003 - 03064946</t>
  </si>
  <si>
    <t>ESTRADA LINHA 08 - BAIRRO CINTURÃO VERDE - CUIABÁ</t>
  </si>
  <si>
    <t>4302/COS/12</t>
  </si>
  <si>
    <t>ESTRADA VELHA DA GUIA/BAUS - N. S. DA GUIA</t>
  </si>
  <si>
    <t>TRIFASEAMENTO/RECOND. DE RD/AT</t>
  </si>
  <si>
    <t>4313/COS/12</t>
  </si>
  <si>
    <t>069/019 - 57.63342.006</t>
  </si>
  <si>
    <t>BAIRRO BOA VISTA - V. GRANDE</t>
  </si>
  <si>
    <t>4337/COS/2012</t>
  </si>
  <si>
    <t>170/003 - 03055645006/577119006</t>
  </si>
  <si>
    <t>RUA PRINCIPAL - FORMIGUEIRO - CAPÃO DO PIQUI - V. GRANDE</t>
  </si>
  <si>
    <t>4312/COS/2012</t>
  </si>
  <si>
    <t>045/005 - 030174989006/8903456006 NA</t>
  </si>
  <si>
    <t>EXTENSÃO DE RD</t>
  </si>
  <si>
    <t>4329/COS/2012</t>
  </si>
  <si>
    <t>COD SUGERE PARA: 02/12/12 - 08:00/13:00 HS</t>
  </si>
  <si>
    <t>069/011e012 - VÁRIAS CHAVES</t>
  </si>
  <si>
    <t>DESLOCAMENTO DO ALIMENTADOR</t>
  </si>
  <si>
    <t>4263/COS/12</t>
  </si>
  <si>
    <t>001/007 - 8900248005NA/5712003005</t>
  </si>
  <si>
    <t>BAIRRO CENTRO - CUIABÁ</t>
  </si>
  <si>
    <t>EXTENSÃO DE RD/AT E INSTALAÇÃO DE TRAFO</t>
  </si>
  <si>
    <t>263/COS/2013</t>
  </si>
  <si>
    <t>069/005 - 0300939006/570452006</t>
  </si>
  <si>
    <t>BAIRRO JARDIM PAULA I - V. GRANDE</t>
  </si>
  <si>
    <t>4373/COS/2012</t>
  </si>
  <si>
    <t>015/001 - 5705113005</t>
  </si>
  <si>
    <t>BAIRRO SOL NASCENTE - CUIABÁ</t>
  </si>
  <si>
    <t>045/009 - 571707006</t>
  </si>
  <si>
    <t>BAIRRO PARQUE TREMENDÃO - V. GRANDE</t>
  </si>
  <si>
    <t>240/006 - 5714383005</t>
  </si>
  <si>
    <t>045/006 - 5702671005</t>
  </si>
  <si>
    <t>010/006 - 0305308005</t>
  </si>
  <si>
    <t>008/006 - 033426005</t>
  </si>
  <si>
    <t>087/013 - 5709678005</t>
  </si>
  <si>
    <t>BAIRRO RIBEIRÃO DA PONTE - CUIABÁ</t>
  </si>
  <si>
    <t>087/013 - 5718845005</t>
  </si>
  <si>
    <t>087/013 - 5718844005</t>
  </si>
  <si>
    <t>087/013 - 5718092005</t>
  </si>
  <si>
    <t>BAIRRO VILA ANTÁRCTICA - CUIABÁ</t>
  </si>
  <si>
    <t>087/013 - 5718093005</t>
  </si>
  <si>
    <t>087/013 - 5718094005</t>
  </si>
  <si>
    <t>087/013 - 5702863005</t>
  </si>
  <si>
    <t>087/013 - 5711771005</t>
  </si>
  <si>
    <t>BAIRRO SUCURI - CUIABÁ</t>
  </si>
  <si>
    <t>087/013 - 5711772005</t>
  </si>
  <si>
    <t>006/004 - 5706231005</t>
  </si>
  <si>
    <t>BAIRRO SANTA HELENA - CUIABÁ</t>
  </si>
  <si>
    <t>SBSTITUIÇÃO DE TRAFO</t>
  </si>
  <si>
    <t>EMERGÊNCIA</t>
  </si>
  <si>
    <t>010/06e010 - 89176492ME/89176493ME</t>
  </si>
  <si>
    <t>ROTATÓRIA DO TREVO DO TIJUCAL - CUIABÁ</t>
  </si>
  <si>
    <t>4345/COS/2012</t>
  </si>
  <si>
    <t>001/008 - PT 57.05578.005</t>
  </si>
  <si>
    <t>4330/COS/2012</t>
  </si>
  <si>
    <t>240/02 - PT 57.18285.005</t>
  </si>
  <si>
    <t>BAIRRO SÃO MATHEUS - VARZEA GRANDE</t>
  </si>
  <si>
    <t>4335/COS/2012</t>
  </si>
  <si>
    <t>4334/COS/12</t>
  </si>
  <si>
    <t>069/002 - 03.09123.006</t>
  </si>
  <si>
    <t>BAIRRO JARDIM GLORIA - VARZEA GRANDE</t>
  </si>
  <si>
    <t>4367/COS/2012</t>
  </si>
  <si>
    <t>087/028 - PT 57.110058.ME</t>
  </si>
  <si>
    <t>BAIRRO DUQUE DE CAXIAS - CUIABÁ</t>
  </si>
  <si>
    <t>4366/COS/2012</t>
  </si>
  <si>
    <t>010/010 - 5704806005</t>
  </si>
  <si>
    <t>4369/COS/2012</t>
  </si>
  <si>
    <t>010/010 - 5703897005</t>
  </si>
  <si>
    <t>4371/COS/2012</t>
  </si>
  <si>
    <t>069/003 - PT 57.73952.006</t>
  </si>
  <si>
    <t>BAIRRO CENTRO - VARZEA GRANDE</t>
  </si>
  <si>
    <t>QUESTIONAMENTO/COD/FINAL SEMANA</t>
  </si>
  <si>
    <t>087/010 - 8901458005</t>
  </si>
  <si>
    <t>QUESTIONAMENTO/COD/15 DIAS ANTECEDÊNCIA</t>
  </si>
  <si>
    <t>ÚLTIMO "PD" EM 25/11/12 - APOIO EQUIPE LINHA VIVA</t>
  </si>
  <si>
    <t>170/004 - 57.16964.006</t>
  </si>
  <si>
    <t>BAIRRO JARDIM DOS ESTADOS - VARZEA GRANDE</t>
  </si>
  <si>
    <t>ESTÂNCIA RURAL - COMUNIDADE LIBERDADE - ROSÁRIO OESTE</t>
  </si>
  <si>
    <t>4311/COS/12</t>
  </si>
  <si>
    <t>087/003 - 8906544005</t>
  </si>
  <si>
    <t>RELOCAÇÃO DE RD</t>
  </si>
  <si>
    <t>4326/COS/2012</t>
  </si>
  <si>
    <t>240/02 - 03.00811.005/PT 57.04244.005</t>
  </si>
  <si>
    <t>QUESTIONAMENTO DO "COD"</t>
  </si>
  <si>
    <t>069/019 - 03.03054.006/PT 57.06758.006</t>
  </si>
  <si>
    <t>BAIRRO VITORIA REGIA - VARZEA GRANDE</t>
  </si>
  <si>
    <t>4401/COS/2012</t>
  </si>
  <si>
    <t>240/02 - PT 27.04244.005</t>
  </si>
  <si>
    <t>4400/COS/2012</t>
  </si>
  <si>
    <t>001/011 - 03.08239.005</t>
  </si>
  <si>
    <t>BAIRRO CHACARA DOS PINHEIROS</t>
  </si>
  <si>
    <t>005/003 - 0209730008</t>
  </si>
  <si>
    <t>RURAL DE CHAPADA DOS GUIMARÃES</t>
  </si>
  <si>
    <t>4608/COS/12</t>
  </si>
  <si>
    <t>240/01 - 8906969005</t>
  </si>
  <si>
    <t>087/044 - 8900525005,8906559005 ATÉ 8900177005</t>
  </si>
  <si>
    <t>BAIRRO DO PORTO - CUIABÁ</t>
  </si>
  <si>
    <t>4542/COS/2012</t>
  </si>
  <si>
    <t>087/004 - 89005490058900525005</t>
  </si>
  <si>
    <t>204/COS/2013</t>
  </si>
  <si>
    <t>ÊRRO DE CADASTRO</t>
  </si>
  <si>
    <t>087/028 - PT 57.03777.005</t>
  </si>
  <si>
    <t>PD SERÁ CANCELADO</t>
  </si>
  <si>
    <t>EXECUTADA NO DIA 05/12/12</t>
  </si>
  <si>
    <t>170/002 03.02761.006/PT 57.06294.006</t>
  </si>
  <si>
    <t>BAIRRO JARDIM GLÓRIA II - VARZEA GRANDE</t>
  </si>
  <si>
    <t>QUESTIONAMENTO COD</t>
  </si>
  <si>
    <t>010/003 - 0305275005</t>
  </si>
  <si>
    <t>ADEQUAÇÃO DE CIRCUITO DE RDU</t>
  </si>
  <si>
    <t>040/COS/12 - PD CANCELADO</t>
  </si>
  <si>
    <t>EXECUÇÃO ANTECIPADA</t>
  </si>
  <si>
    <t>087/028 - PT 57.02207.005</t>
  </si>
  <si>
    <t>4559/COS/2012</t>
  </si>
  <si>
    <t>01/01 - PT 57.02207.005</t>
  </si>
  <si>
    <t>4550/COS/2012</t>
  </si>
  <si>
    <t>ESTRADA DA GUIA/ BAÚS - NOSSA SENHORA DA GUIA</t>
  </si>
  <si>
    <t>4487/COS/2012</t>
  </si>
  <si>
    <t>OSMARIO</t>
  </si>
  <si>
    <t>045/005 - 89174989ME-E MANTER 8903456006 NA</t>
  </si>
  <si>
    <t>RUA ARI PAES DE BARRETOS - BAIRRO DA MANGA CRISTO REI - VARZEA GRANDE</t>
  </si>
  <si>
    <t>4544/COS/2012</t>
  </si>
  <si>
    <t>006/008 - PT 57.16291.005</t>
  </si>
  <si>
    <t>ADEQUAÇÃO DE CIRCUITO DE BT</t>
  </si>
  <si>
    <t>4470/COS/2012</t>
  </si>
  <si>
    <t>069/07 - PT 57.06788.006</t>
  </si>
  <si>
    <t>BAIRRO JARDIM NOVO HORIZONTE - VARZEA GRANDE</t>
  </si>
  <si>
    <t>240/01 - 03.10820.005</t>
  </si>
  <si>
    <t>BAIRRO NOVA ESPERANÇA - S. A. DO LEVERGER</t>
  </si>
  <si>
    <t>4490/COS/2012</t>
  </si>
  <si>
    <t>170/002 - 2902934006 e 89035410046</t>
  </si>
  <si>
    <t>RODOVIA DOS IMIGRANTES - VARZEA GRANDE</t>
  </si>
  <si>
    <t>4549/COS/2012</t>
  </si>
  <si>
    <t>069/007 - PT 57.06309.005</t>
  </si>
  <si>
    <t>BAIRRO JARDIM PAULA II - VARZEA GRANDE</t>
  </si>
  <si>
    <t>4535/COS/2012</t>
  </si>
  <si>
    <t>069/007 - PT 57.16873.006</t>
  </si>
  <si>
    <t>BAIRRO HELIO PONSE DE ARRUDA - VARZEA GRANDE</t>
  </si>
  <si>
    <t>4537/COS/2012</t>
  </si>
  <si>
    <t>087/03 - 8906544005 TRANSFORMAR EM N.A</t>
  </si>
  <si>
    <t>AV. MIGUEL SUTIL / TREVO SANTA IZABEL - CUIABÁ</t>
  </si>
  <si>
    <t>4538/COS/2012</t>
  </si>
  <si>
    <t>006/003 - 04.146048. ME</t>
  </si>
  <si>
    <t>BAIRRO FLORAIS DOS LAGOS - CUIABÁ</t>
  </si>
  <si>
    <t>4536/COS/2012</t>
  </si>
  <si>
    <t>011/002 - 03.12596.022</t>
  </si>
  <si>
    <t>BAIRRO CENTRO - ROSARIO OESTE</t>
  </si>
  <si>
    <t>4565/COS/2012</t>
  </si>
  <si>
    <t>069/009 - 03.04140.006</t>
  </si>
  <si>
    <t>BAIRRO VILA ARICA - VARZEA GRANDE</t>
  </si>
  <si>
    <t>4572/COS/2012</t>
  </si>
  <si>
    <t>087/016 - 03.06626.062</t>
  </si>
  <si>
    <t>BAIRRO NOVA ACORIZAL - ACORIZAL</t>
  </si>
  <si>
    <t>4609/COS/12</t>
  </si>
  <si>
    <t>010/004 - ABRIR JUMPER PTPT 57.77002.005</t>
  </si>
  <si>
    <t>BAIRRO JARDIM IMPERIAL - CUIABÁ</t>
  </si>
  <si>
    <t>010/012 - 5704537005</t>
  </si>
  <si>
    <t>4560/COS/2012</t>
  </si>
  <si>
    <t>010/008 - PT 57.03900.005/03.01448.005</t>
  </si>
  <si>
    <t>BAIRRO TIJUCAL - CUIABÁ</t>
  </si>
  <si>
    <t>4611/COS/12</t>
  </si>
  <si>
    <t>069/008 - 03.18125.006</t>
  </si>
  <si>
    <t>BAIRRO COLINAS VERDEJANTES - VARZEA GRANDE</t>
  </si>
  <si>
    <t>4592/COS/12</t>
  </si>
  <si>
    <t>069/002 - 03.09129.006</t>
  </si>
  <si>
    <t>BAIRRO SÃO FRANCISCO - VARZEA GRANDE</t>
  </si>
  <si>
    <t>50/COS/12</t>
  </si>
  <si>
    <t>069/014 - 0306521006</t>
  </si>
  <si>
    <t>BAIRRO JARDIM AEROPORTO - VARZEA GRANDE</t>
  </si>
  <si>
    <t>95/COS/13 - PD CANCELADO/COD</t>
  </si>
  <si>
    <t>FALTOU PROGRAMAR ABERTURA DE TRAFO</t>
  </si>
  <si>
    <t>010/008 - PT 57.11252.005</t>
  </si>
  <si>
    <t>82/COS/13</t>
  </si>
  <si>
    <t>010/008 - 03.01448.005</t>
  </si>
  <si>
    <t>056/001 - PT 57.06059.005</t>
  </si>
  <si>
    <t>BAIRRO JARDIM VITÓRIA - CUIABÁ</t>
  </si>
  <si>
    <t>156/COS/13</t>
  </si>
  <si>
    <t>170/006 - PT 57.04196.006</t>
  </si>
  <si>
    <t>BAIRRO MAPIM - VARZEA GRANDE</t>
  </si>
  <si>
    <t>80/COS/13</t>
  </si>
  <si>
    <t xml:space="preserve"> RAFAEL</t>
  </si>
  <si>
    <t>004/002 - 8909521009</t>
  </si>
  <si>
    <t>BAIRRO VALO VERDE - VARZEA GRANDE</t>
  </si>
  <si>
    <t>4618/COS/12</t>
  </si>
  <si>
    <t>087/016 - 890753062/8907538062</t>
  </si>
  <si>
    <t>BAIRRO SEM DENOMINAÇÃO - ACORIZAL</t>
  </si>
  <si>
    <t>069/002 - 0302761006/5706434006</t>
  </si>
  <si>
    <t>BAIRRO JARDIM ALA - VARZEA GRANDE</t>
  </si>
  <si>
    <t>42/COS/12</t>
  </si>
  <si>
    <t>TEMPO SECUNDÁRIO - 14:00/18:00 02/01/13</t>
  </si>
  <si>
    <t>010/006 - 0305308005/5716404005</t>
  </si>
  <si>
    <t>BAIRRO PARQUE OHARA - CUIABÁ</t>
  </si>
  <si>
    <t>96/COS/13</t>
  </si>
  <si>
    <t>TEMPO SECUNDÁRIO - 08:00/12:00 02/01/13</t>
  </si>
  <si>
    <t>056/001 - 0400976005</t>
  </si>
  <si>
    <t>ESTRADA RURAL - CUIABÁ</t>
  </si>
  <si>
    <t xml:space="preserve">EXTENSÃO DE REDE </t>
  </si>
  <si>
    <t>48/COS/12</t>
  </si>
  <si>
    <t>056/002 - 5703749005</t>
  </si>
  <si>
    <t>267/COS/2013</t>
  </si>
  <si>
    <t>001/014 - PT 57.128906</t>
  </si>
  <si>
    <t>BAIRRO PARQUE UNIVERSITARIO</t>
  </si>
  <si>
    <t>EXECUÇÃO ANTECIPADA/APOIO EQUIPE LINHA VIVA</t>
  </si>
  <si>
    <t>069/007 - PT 57.04683.006</t>
  </si>
  <si>
    <t>BAIRRO JARDIM COSTA VERDE</t>
  </si>
  <si>
    <t>RECOND. DE BT</t>
  </si>
  <si>
    <t>4568/COS/2012</t>
  </si>
  <si>
    <t>TRIFASEAMENTO/RECOND. AT</t>
  </si>
  <si>
    <t>45/COS/12</t>
  </si>
  <si>
    <t>087/004 - 8900525005,8906559005 ATÉ 8900177005</t>
  </si>
  <si>
    <t xml:space="preserve">RECONDUTORAMENTO DE AT </t>
  </si>
  <si>
    <t>153/COS/13</t>
  </si>
  <si>
    <t>005/003 - PT 57.06499.008</t>
  </si>
  <si>
    <t>BAIRRO CENTRO - CHAPADA DOS GUIMARÃES</t>
  </si>
  <si>
    <t>99/COS/13</t>
  </si>
  <si>
    <t>0056/005 - PT 57.06348.005</t>
  </si>
  <si>
    <t>BAIRRO NOVA CONQUISTA - CUIABÁ</t>
  </si>
  <si>
    <t>148/COS/2013</t>
  </si>
  <si>
    <t>087/004 - 8900549005 E 8900525005</t>
  </si>
  <si>
    <t>204/COS/12/CANCELADO/ENECOL</t>
  </si>
  <si>
    <t>EQUIPES INCOMPLETAS/APOIO EQUIPE LINHA VIVA</t>
  </si>
  <si>
    <t>070/003 - 8963552035</t>
  </si>
  <si>
    <t>INSATALAÇÃO DE REGULADOR</t>
  </si>
  <si>
    <t>41/COS/12</t>
  </si>
  <si>
    <t>001/014 - 0301850005</t>
  </si>
  <si>
    <t>BAIRRO JD. IMPERIAL - CUIABÁ</t>
  </si>
  <si>
    <t>47/COS/12</t>
  </si>
  <si>
    <t>069/010 - VÁRIAS CHAVES</t>
  </si>
  <si>
    <t>BAIRRO PQ. DO LAGO - V. GRANDE</t>
  </si>
  <si>
    <t>MELHORIA DE RD</t>
  </si>
  <si>
    <t>44/COS/12</t>
  </si>
  <si>
    <t>087/027 - 0301525005</t>
  </si>
  <si>
    <t>BAIRRO DQ. DE CAXIAS - CUIABÁ</t>
  </si>
  <si>
    <t>DFESLOCAMENTO DE POSTE</t>
  </si>
  <si>
    <t>46/COS/12</t>
  </si>
  <si>
    <t>004/056 - 8901513005 - 5705104005</t>
  </si>
  <si>
    <t>BAIRRO TRÊS BARRAS - CUIABÁ</t>
  </si>
  <si>
    <t>81/COS/13</t>
  </si>
  <si>
    <t>170/011 - 8964393035</t>
  </si>
  <si>
    <t>S/E DE CANGAS - POCONÉ</t>
  </si>
  <si>
    <t>240/008 - 03.00230.005</t>
  </si>
  <si>
    <t>BAIRRO JD. PASSAREDO -CUIABÁ</t>
  </si>
  <si>
    <t>85/COS/13</t>
  </si>
  <si>
    <t>240/002 - 03.00728.005</t>
  </si>
  <si>
    <t>BAIRRO JD. PAULICEIA - CUIABÁ</t>
  </si>
  <si>
    <t>84/COS/13</t>
  </si>
  <si>
    <t>001/019 - 03.06898.005</t>
  </si>
  <si>
    <t>BAIRRO DON BOSCO - CUIABÁ</t>
  </si>
  <si>
    <t>011/002 - 03.12663.022 / PT 57.46627.022</t>
  </si>
  <si>
    <t>253/COS/2013</t>
  </si>
  <si>
    <t>APROVEITAMENTO DE PD: 216/COS/13</t>
  </si>
  <si>
    <t xml:space="preserve">087/016 - 8907538062 </t>
  </si>
  <si>
    <t>BAIRRO INDEFINIDO - ACORIZAL</t>
  </si>
  <si>
    <t>001/014 - PT 57.128906.ME</t>
  </si>
  <si>
    <t>BAIRRO PQ. UNIVERSITÁRIO - CUIABÁ</t>
  </si>
  <si>
    <t>010/010 - 5704961005</t>
  </si>
  <si>
    <t>159/COS/2013</t>
  </si>
  <si>
    <t>001/005 - 5707944008</t>
  </si>
  <si>
    <t>ESTRADA DAS CACHALINAS RICAS - CHAPADA DOS GUIMARÃES</t>
  </si>
  <si>
    <t>147/COS/2012</t>
  </si>
  <si>
    <t>056/008 - 5705647005</t>
  </si>
  <si>
    <t>SOLICITAÇÃO DO JOELZINHO/PERDAS</t>
  </si>
  <si>
    <t>BAIRRO CPA III - SETOR V</t>
  </si>
  <si>
    <t>4619/COS/12</t>
  </si>
  <si>
    <t>001/019 - 5703328005</t>
  </si>
  <si>
    <t>BAIRRO CARUMBÉ - CUIABÁ</t>
  </si>
  <si>
    <t>4593/COS/12</t>
  </si>
  <si>
    <t>001/019 - 5705752005</t>
  </si>
  <si>
    <t>BAIRRO DOM BOSCO - CUIABÁ</t>
  </si>
  <si>
    <t>4589/COS/12</t>
  </si>
  <si>
    <t>001/019 - 5711352005</t>
  </si>
  <si>
    <t>4610/COS/12</t>
  </si>
  <si>
    <t>001/019 - 5714636005</t>
  </si>
  <si>
    <t>4607/COS/12</t>
  </si>
  <si>
    <t>056/006 - 0308773005</t>
  </si>
  <si>
    <t>BAIRRO NOVO PARAISO II - CUIABÁ</t>
  </si>
  <si>
    <t>268/COS/2013</t>
  </si>
  <si>
    <t>"PD" CANCELADO</t>
  </si>
  <si>
    <t>170/005 - 03.02791.006</t>
  </si>
  <si>
    <t>BAIRRO SANTA IZABEL - CUIABÁ</t>
  </si>
  <si>
    <t>352/COS/2013</t>
  </si>
  <si>
    <t>AUMENTO DE CARGA COM TRIFASIAMENTO DE REDE</t>
  </si>
  <si>
    <t>EMERGENCIA</t>
  </si>
  <si>
    <t>011/002 - 8902365022/89167035ME</t>
  </si>
  <si>
    <t>BAIRRO SANTA ISABEL - ROSARIO OESTE</t>
  </si>
  <si>
    <t>REMANEJAMENTO DE REDE</t>
  </si>
  <si>
    <t>216/COS/2013</t>
  </si>
  <si>
    <t>069/009 - 8909251006/8901962006</t>
  </si>
  <si>
    <t>REMANEJAMENTO DO BANCO DE CAPACITOR</t>
  </si>
  <si>
    <t>QUESTIONAMENTO COD/ALTERAÇÃO DATA</t>
  </si>
  <si>
    <t>E.MAIL/JONATHAN P/ LORIVAL EM 04/01/13</t>
  </si>
  <si>
    <t>045/006 - 5923433006</t>
  </si>
  <si>
    <t>BAIRRO INDEFINIDO - VARZEA GRANDE</t>
  </si>
  <si>
    <t>254/COS/2013</t>
  </si>
  <si>
    <t>170/004 - 8991894006/8991896006</t>
  </si>
  <si>
    <t>AV. JULIO CAMPOS - VARZEA GRANDE</t>
  </si>
  <si>
    <t>170/003 - 8907792006/3366159046</t>
  </si>
  <si>
    <t>451/COS/13</t>
  </si>
  <si>
    <t>170 / 004 - 5703509006</t>
  </si>
  <si>
    <t>JARDIM GLÓRIA - V. GRANDE</t>
  </si>
  <si>
    <t>142/COS/13</t>
  </si>
  <si>
    <t>006 /010 - 0321534005 / 5705433005</t>
  </si>
  <si>
    <t>BAIRRO ALVORADA - CUIABÁ</t>
  </si>
  <si>
    <t>145/COS/2013</t>
  </si>
  <si>
    <t>BAIRRO SÃO FRANCISCO - V. GRANDE</t>
  </si>
  <si>
    <t>001/016 - 8912240005(NF) 8900850005(NF) 8902159005(NA)</t>
  </si>
  <si>
    <t>BAIRRO PEDREGAL - CUIABÁ</t>
  </si>
  <si>
    <t>179/COS/2013</t>
  </si>
  <si>
    <t>087/028 - 89130878MENF/8900013005NF/8904337005NF/8904370005NA - 5703790005</t>
  </si>
  <si>
    <t>203/COS/2013</t>
  </si>
  <si>
    <t>045/008 - 8903905005NF,0300672005 - 5707813005 E 5707814005</t>
  </si>
  <si>
    <t>BAIRRO GRANDE TERCEIRO</t>
  </si>
  <si>
    <t>255/COS/2013</t>
  </si>
  <si>
    <t>004/001 - 3358091009 E 8958092009(NA)</t>
  </si>
  <si>
    <t>BAIRRO BEIRA RIO - SANTO ANTONIO DE LEVERGER-MT</t>
  </si>
  <si>
    <t>353/COS/2013</t>
  </si>
  <si>
    <t>010/003 -0304950005 - 5716230005</t>
  </si>
  <si>
    <t>347/COS/2013</t>
  </si>
  <si>
    <t>087/001 - 5716897006</t>
  </si>
  <si>
    <t>BAIRRO SERRA DOURADA - VARZEA GRANDE</t>
  </si>
  <si>
    <t>RECONDUTORAMENTO DE REDE</t>
  </si>
  <si>
    <t>331/COS/2013</t>
  </si>
  <si>
    <t>19/01/13 (08:00-12:00) / (14:00 - 18:00)</t>
  </si>
  <si>
    <t>070/002 - 8907192035NF,8901026035NF;8911699035NF / 5717983035</t>
  </si>
  <si>
    <t>BAIRRO BOM PASTOR - POCONÉ</t>
  </si>
  <si>
    <t>326/COS/2013</t>
  </si>
  <si>
    <t>045/006 - 0302189005/5701873005</t>
  </si>
  <si>
    <t>356/COS/2013</t>
  </si>
  <si>
    <t>069/005 - 8901864006/5706795006</t>
  </si>
  <si>
    <t>BAIRRO NOSSA SENHORA APARECIDA - VARZEA GRANDE</t>
  </si>
  <si>
    <t>372/COS/2013</t>
  </si>
  <si>
    <t>217/001 - 8991876035NF/5709863035</t>
  </si>
  <si>
    <t>BAIRRO INDEFINIDO - CANGAS-MT</t>
  </si>
  <si>
    <t>363/COS/2013</t>
  </si>
  <si>
    <t>240/002 - 0300728005/5712125005</t>
  </si>
  <si>
    <t>BAIRRO PAULICEIA - CUIABÁ</t>
  </si>
  <si>
    <t>373/COS/2013</t>
  </si>
  <si>
    <t>006/008 - 0302625005/5712117005</t>
  </si>
  <si>
    <t>399/COS/2013</t>
  </si>
  <si>
    <t>006/004 - 8901743005/570621005</t>
  </si>
  <si>
    <t>447/COS/13</t>
  </si>
  <si>
    <t>REGIÃO DO SUCURI - CUIABÁ</t>
  </si>
  <si>
    <t>261/COS/2013</t>
  </si>
  <si>
    <t>262/COS/2013</t>
  </si>
  <si>
    <t>087/012 - 5702862005</t>
  </si>
  <si>
    <t>265/COS/2013</t>
  </si>
  <si>
    <t>087/012 - 5716144005</t>
  </si>
  <si>
    <t>266/COS/2013</t>
  </si>
  <si>
    <t>087/012 - 5716222005</t>
  </si>
  <si>
    <t>321/COS/2013</t>
  </si>
  <si>
    <t>APROVEITAMENTO DE PD: 327</t>
  </si>
  <si>
    <t>087/012 - 5763510005</t>
  </si>
  <si>
    <t>BAIRRO DESPRAIADO - CUIABÁ</t>
  </si>
  <si>
    <t>322/COS/2013</t>
  </si>
  <si>
    <t>087/012 - 5711502005</t>
  </si>
  <si>
    <t>330/COS/2013</t>
  </si>
  <si>
    <t xml:space="preserve"> 087/012 - 5710362005</t>
  </si>
  <si>
    <t>334/COS/2013</t>
  </si>
  <si>
    <t>087/012 - 5702869005</t>
  </si>
  <si>
    <t>348/COS/2013</t>
  </si>
  <si>
    <t>087/012 - 5702858005</t>
  </si>
  <si>
    <t>350/COS/2013</t>
  </si>
  <si>
    <t>087/012 - 5703098005</t>
  </si>
  <si>
    <t>362/COS/2013</t>
  </si>
  <si>
    <t>087/012 - 5712552005</t>
  </si>
  <si>
    <t>361/COS/2013</t>
  </si>
  <si>
    <t>087/012 - 5712550005</t>
  </si>
  <si>
    <t>087/012 - 5712551005</t>
  </si>
  <si>
    <t>376/COS/2013</t>
  </si>
  <si>
    <t>087/012 - 5703096005</t>
  </si>
  <si>
    <t>403/COS/2013</t>
  </si>
  <si>
    <t>087/012 - 5712548005</t>
  </si>
  <si>
    <t>402/COS/2013</t>
  </si>
  <si>
    <t>087/012 - 5703024005</t>
  </si>
  <si>
    <t>411/COS/2013</t>
  </si>
  <si>
    <t>087/012 - 5703025005</t>
  </si>
  <si>
    <t>412/COS/2013</t>
  </si>
  <si>
    <t>087/012 - 5722385005</t>
  </si>
  <si>
    <t>429/COS/2013</t>
  </si>
  <si>
    <t>005/003 - 0409730008</t>
  </si>
  <si>
    <t>323/COS/2013</t>
  </si>
  <si>
    <t>087/003 - 0300757005/5713705005</t>
  </si>
  <si>
    <t>BAIRRO NOVO TERCEIRO - CUIABÁ</t>
  </si>
  <si>
    <t>069/004 E 007 - AL007:8909232006-8909230006 / AL004:8902719006-8906111006</t>
  </si>
  <si>
    <t>BAIRRO NOVO HORIZONTE - VARZEA GRANDE</t>
  </si>
  <si>
    <t>069/012 - 0308175006</t>
  </si>
  <si>
    <t>BAIRRO SÃO SIMÃO - VARZEA GRANDE</t>
  </si>
  <si>
    <t>410/COS/2013</t>
  </si>
  <si>
    <t>056/001 E 006 - AL01:89169557ME/89169620ME - AL006: 0308773005</t>
  </si>
  <si>
    <t>BAIRRO NOVO PARAISO II - MORADA DA SERRA - CUIABÁ</t>
  </si>
  <si>
    <t>045/009 - 0301576005</t>
  </si>
  <si>
    <t>BAIRRO COHAB NOVA - CUIABÁ</t>
  </si>
  <si>
    <t>571/COS/2013</t>
  </si>
  <si>
    <t>001/026 - 0304427005</t>
  </si>
  <si>
    <t>INSTALAÇÃO DE POSTE E TRAFO</t>
  </si>
  <si>
    <t>572/COS/2013</t>
  </si>
  <si>
    <t>FAZENDA MURIÇOCA - ENTRE GUIA E BAÚS</t>
  </si>
  <si>
    <t>LAÇAMENTO DE CABO</t>
  </si>
  <si>
    <t>146/COS/2013</t>
  </si>
  <si>
    <t>240/001 - 8906969005</t>
  </si>
  <si>
    <t>BAIRRO INDEFINIDO - S. A. DO LEVERGER</t>
  </si>
  <si>
    <t>360/COS/2013</t>
  </si>
  <si>
    <t>069/008 - 8900777006/89063354006</t>
  </si>
  <si>
    <t>BAIRRO MONTE CASTELO - VARZEA GRANDE</t>
  </si>
  <si>
    <t>0520/COS/2013</t>
  </si>
  <si>
    <t>BAIRRO INDEFINIDO - POCONÉ</t>
  </si>
  <si>
    <t>375/COS/2013</t>
  </si>
  <si>
    <t>240/006 - CHAVE FUSÍVEL 0322955005</t>
  </si>
  <si>
    <t>BAIRRO SÃO GONSALO BEIRA RIO - CUIABÁ</t>
  </si>
  <si>
    <t>210/COS/2013</t>
  </si>
  <si>
    <t>069/002 - 5706432006</t>
  </si>
  <si>
    <t>EXTENSÃO DE AT</t>
  </si>
  <si>
    <t>332/COS/2013</t>
  </si>
  <si>
    <t>329/COS/2013</t>
  </si>
  <si>
    <t>240/006 - 8908852005 E 8911736005</t>
  </si>
  <si>
    <t>BAIRRO PARQUE GEORGIA - CUIABÁ</t>
  </si>
  <si>
    <t>269/COS/2013</t>
  </si>
  <si>
    <t>069/009 - 0303675006</t>
  </si>
  <si>
    <t>BAIRRO JARDIM IPANEMA - VARZEA GRANDE</t>
  </si>
  <si>
    <t>087/05 - 8906542005 E 8908142005/5702331005</t>
  </si>
  <si>
    <t>DESLOCAMENTO DE REDE AT</t>
  </si>
  <si>
    <t>232/COS/2013</t>
  </si>
  <si>
    <t>087/05 - 8906544005 TRANSFORMAR EM N.A</t>
  </si>
  <si>
    <t>230/COS/2013</t>
  </si>
  <si>
    <t>069/014 - 5705885006/5708961006</t>
  </si>
  <si>
    <t>BAIRRO JD. AEROPORTO - V. GRANDE</t>
  </si>
  <si>
    <t>240/008 - 5704842005</t>
  </si>
  <si>
    <t>BAIRRO JARDIM PRESIDENTE - CUIABÁ</t>
  </si>
  <si>
    <t>249/COS/2013</t>
  </si>
  <si>
    <t>010/08 - 5705453005</t>
  </si>
  <si>
    <t>455/COS/13</t>
  </si>
  <si>
    <t>069/007 - PT57.16873.006 / PT57.177323.006</t>
  </si>
  <si>
    <t>PD / EMERGÊNCIA</t>
  </si>
  <si>
    <t>056/04 - 54169106ME</t>
  </si>
  <si>
    <t>BAIRRO NOVA CANAÃ - CUIABÁ</t>
  </si>
  <si>
    <t>405/COS/2013</t>
  </si>
  <si>
    <t>170/06 - 5717064006</t>
  </si>
  <si>
    <t>281/COS/2013</t>
  </si>
  <si>
    <t>170/003 - 8909295006</t>
  </si>
  <si>
    <t>RODOVIA VISTA ALEGRE - COMUNIDADE CAPÃO DAS ANTAS - VARZEA GRANDE</t>
  </si>
  <si>
    <t>INSTALÃO DE TRANSFORMAÇÃO</t>
  </si>
  <si>
    <t>087/016 - 8907538062/8907538062</t>
  </si>
  <si>
    <t>006/010 - 5705433005 ( ANTIGO) - PT 177709 (NOVO)</t>
  </si>
  <si>
    <t>ESTRADA DAS CACHALINAS RICAS EM CHAPADA DOS GUIMARÃES</t>
  </si>
  <si>
    <t>466/COS/2013</t>
  </si>
  <si>
    <t>045/06 - 0303240005</t>
  </si>
  <si>
    <t>BAIRRO DON AQUINO - CUIABÁ</t>
  </si>
  <si>
    <t>406/COS/2013</t>
  </si>
  <si>
    <t>001/007 - 5716423005</t>
  </si>
  <si>
    <t>BAIRRO SÃO JOAO DOS LAZAROS EM CUIABÁ</t>
  </si>
  <si>
    <t>SUBSTITUIÇÃO DE TRAFOS</t>
  </si>
  <si>
    <t>467/COS/2013 - CANCELADO</t>
  </si>
  <si>
    <t>DEVIDO A MUITA CHUVA NO LOCAL</t>
  </si>
  <si>
    <t>001/009 - 8900046005/8900049005/8903870005/8903520005</t>
  </si>
  <si>
    <t>SUBSTITUIÇÃO DE POSTES E EXTENSÃO DE AT</t>
  </si>
  <si>
    <t>339/COS/2013</t>
  </si>
  <si>
    <t>087/05 - 03.04554.005</t>
  </si>
  <si>
    <t>BAIRRO COOPAMIL EM CUIABÁ</t>
  </si>
  <si>
    <t>328/COS/2013</t>
  </si>
  <si>
    <t>056/001 - 57.06059.005</t>
  </si>
  <si>
    <t>045/007 - 5701179006 E 5701137006</t>
  </si>
  <si>
    <t>338/COS/2013</t>
  </si>
  <si>
    <t>010/06 E 010 - PASSAR P/ N.A 89176492ME, 89176493ME, ABRIR 0316141005</t>
  </si>
  <si>
    <t>369/COS/2013</t>
  </si>
  <si>
    <t>202/COS/2013</t>
  </si>
  <si>
    <t>010/003 - 0303814005</t>
  </si>
  <si>
    <t>AV DAS TORRES - BAIRRO NOVA ESPERANÇA EM CUIABÁ</t>
  </si>
  <si>
    <t>215/COS/13</t>
  </si>
  <si>
    <t>465/COS/2013</t>
  </si>
  <si>
    <t>001/014 - 8922331005/8908410005/29229490005/8902518005 - 57177535ME / 5705811005</t>
  </si>
  <si>
    <t>BAIRRO PARQUE UNIVERSITARIO EM CUIABÁ</t>
  </si>
  <si>
    <t>342/COS/13</t>
  </si>
  <si>
    <t>EMERGENCIA / APOIO DA EQUIPE DE LINHA VIVA</t>
  </si>
  <si>
    <t>087/013 - 2922865005 / 8907205005</t>
  </si>
  <si>
    <t>BAIRRO INDEFINIDO</t>
  </si>
  <si>
    <t>REMANEJAMENTO DE REGULADOR</t>
  </si>
  <si>
    <t>609/COS/2013</t>
  </si>
  <si>
    <t>PD/CANCELADO PELO OSMÁRIO</t>
  </si>
  <si>
    <t>087/010 - 5702788005</t>
  </si>
  <si>
    <t>628/COS/2013</t>
  </si>
  <si>
    <t>045/008 - 5707816005</t>
  </si>
  <si>
    <t>631/COS/2013</t>
  </si>
  <si>
    <t>006/003 - 8964599005/8900881005</t>
  </si>
  <si>
    <t>AV REPUBLICA DO LIBANO EM CUIABÁ</t>
  </si>
  <si>
    <t>INSTALAÇÃO DE POSTE</t>
  </si>
  <si>
    <t>QUESTIONAMENTO</t>
  </si>
  <si>
    <t>AGUARDANDO AUTORIZAÇÃO/OSMÁRIO/L.VIVA/E.MAIL 14/01/13</t>
  </si>
  <si>
    <t>087/004 - 8900525005 ATÉ 2958084005</t>
  </si>
  <si>
    <t>430/COS/2013</t>
  </si>
  <si>
    <t>006/010 - 5707814005</t>
  </si>
  <si>
    <t>"PD" DE EMERGÊNCIA</t>
  </si>
  <si>
    <t>056/03 - 5707814005</t>
  </si>
  <si>
    <t>"PD" DE EMERGENCIA</t>
  </si>
  <si>
    <t>240/01 - 03.23568.005</t>
  </si>
  <si>
    <t>468/COS/2013</t>
  </si>
  <si>
    <t>069/09 - 2604 E 3427</t>
  </si>
  <si>
    <t>BAIRRO JARDIM IPANEMA EM VAZEA GRANDE</t>
  </si>
  <si>
    <t>APROVEITAMENTO DE "PD" MANUNTENÇÃO</t>
  </si>
  <si>
    <t>087/001 - 5716891006</t>
  </si>
  <si>
    <t>RECONDUTORAMENTO DE RD</t>
  </si>
  <si>
    <t>333/COS/2013</t>
  </si>
  <si>
    <t>011/002 - 8902365022 / 89167035ME</t>
  </si>
  <si>
    <t>BAIRRO SANTA ISABEL EM ROSARIO OESTE</t>
  </si>
  <si>
    <t>432/COS/2013</t>
  </si>
  <si>
    <t>BAIRRO CENTRO EM ROSÁRIO OESTE</t>
  </si>
  <si>
    <t>APROVEITAMENTO/PD: 432/COS/13</t>
  </si>
  <si>
    <t>0529/COS/2013 - CANCELADO</t>
  </si>
  <si>
    <t>CHUVA E FALTA DE CABO 70 MM</t>
  </si>
  <si>
    <t>BAIRRO SÃO FRANCISCO EM VARZEA GRANDE</t>
  </si>
  <si>
    <t>001/009 - 8900046005,8900049005,8903870005,8903520005/5702182005,5748037005</t>
  </si>
  <si>
    <t>0525/COS/2013</t>
  </si>
  <si>
    <t>010/06 E 010 - PASSAR P/ N.A 89176492ME, P/ - S/E DISTRITO 89176493ME,ABRIR 0316141005/5711487005,5711487005,5652084005</t>
  </si>
  <si>
    <t>0513/COS/2013</t>
  </si>
  <si>
    <t>ESTRADA VELHA DA GUIA/BAUS EM N. S. DA GUIA</t>
  </si>
  <si>
    <t>TRIVASAMENTO/RECONDUTORAMENTO DE AT</t>
  </si>
  <si>
    <t>578/COS/2013</t>
  </si>
  <si>
    <t>217/001 - 8991876035NF,8991872035NF,0303554035/5709863035</t>
  </si>
  <si>
    <t>BAIRRO INDEFINIDO EM CANGAS</t>
  </si>
  <si>
    <t>574/COS/2013</t>
  </si>
  <si>
    <t>170/004 - 89116122ME,8991896006,8902783006,8964968006NA - 5704072006</t>
  </si>
  <si>
    <t>INSTALAÇÃO DE BANCO DE CAPACITOR</t>
  </si>
  <si>
    <t>0528/COS/2013</t>
  </si>
  <si>
    <t>087/016 - 56169123062/5795555062</t>
  </si>
  <si>
    <t>576/COS2013</t>
  </si>
  <si>
    <t>170/005 - 0373944006/575773948006</t>
  </si>
  <si>
    <t>BAIRRO PARQUE INDUSTRIAL ATLANTICO EM VARZEA GRANDE</t>
  </si>
  <si>
    <t>897/COS/2013</t>
  </si>
  <si>
    <t>170/004 - 03.02754.006/57.06429.006;5721527006;5705858006</t>
  </si>
  <si>
    <t>BAIRRO VILA ARTHUR EM VARZEA GRANDE</t>
  </si>
  <si>
    <t>069/004 E 007 - 5722957006</t>
  </si>
  <si>
    <t>BAIRRO NOVO HORIZONTE EM VARZEA GRANDE</t>
  </si>
  <si>
    <t>ANDERSON</t>
  </si>
  <si>
    <t>001/004.006.008.016.017.018/1880.1258.177047.4105.1552.1311.6136.2423NA.1313NA.8433NA</t>
  </si>
  <si>
    <t>BAIRRO JD LEBLON</t>
  </si>
  <si>
    <t>LANÇAMENTO DE CABO</t>
  </si>
  <si>
    <t>001/016.017 - 12240.12313.63535.850.2159NA</t>
  </si>
  <si>
    <t>603/COS/13</t>
  </si>
  <si>
    <t>001/AL.NOVO - 177047.176810 / 4522</t>
  </si>
  <si>
    <t>606/COS/2013</t>
  </si>
  <si>
    <t>001/9583 - 4236.5635.4259</t>
  </si>
  <si>
    <t>662/COS/2013</t>
  </si>
  <si>
    <t>001/AL.NOVO - 177047.176810</t>
  </si>
  <si>
    <t>BAIRRO JD DAS AMERICAS</t>
  </si>
  <si>
    <t>701/COS/2013</t>
  </si>
  <si>
    <t>001/011.017 - 2424.0909.1650NA.2430NA</t>
  </si>
  <si>
    <t>BAIRRO BOA ESPERANÇA</t>
  </si>
  <si>
    <t>0513/COS/2013 - CANCELADO</t>
  </si>
  <si>
    <t>001/011.017 - 8233.8283.9584.1090.9587NA.3352NA.1650NA</t>
  </si>
  <si>
    <t>693/COS/2013</t>
  </si>
  <si>
    <t>087/004 - 8900549005 / 8900525005</t>
  </si>
  <si>
    <t>445/COS/13</t>
  </si>
  <si>
    <t>069/06 - 0308175006</t>
  </si>
  <si>
    <t>PD / CANCELADO PELO OSMÀRIO</t>
  </si>
  <si>
    <t>006/002-5722064005</t>
  </si>
  <si>
    <t>BAIRRO PAIAGUAS EM CUIABÁ</t>
  </si>
  <si>
    <t>SUBSTITUIÇÃO DE TRASFORMADOR</t>
  </si>
  <si>
    <t>666/COS/2013</t>
  </si>
  <si>
    <t>069/008-0308291006</t>
  </si>
  <si>
    <t>BAIRRO LIMPO GRANDE EM VARZEA GRANDE</t>
  </si>
  <si>
    <t>702/COS/2013 - CANCELADO</t>
  </si>
  <si>
    <t>PARA ATENDER OUTRAS PROGRAMAÇÕES PRIORITÁRIAS - PD REPROGRAMADO</t>
  </si>
  <si>
    <t>001/006-0304476005</t>
  </si>
  <si>
    <t>QUESTIONAMENTO "COD"</t>
  </si>
  <si>
    <t>MUDAR DE 3ª FEIRA PARA DOMINGO.</t>
  </si>
  <si>
    <t>045/010-5716176006</t>
  </si>
  <si>
    <t>AV DA FEB EM VARZEA GRANDE</t>
  </si>
  <si>
    <t>763/COS/2013</t>
  </si>
  <si>
    <t>069/019-5713595006</t>
  </si>
  <si>
    <t>INSTALAÇÃO DE UM POSTE</t>
  </si>
  <si>
    <t>770/COS/2013</t>
  </si>
  <si>
    <t>087/016-0307545062</t>
  </si>
  <si>
    <t>766/COS/2013</t>
  </si>
  <si>
    <t>056/002-5705689005</t>
  </si>
  <si>
    <t>DESLOCAMENTO DE 1 POSTE</t>
  </si>
  <si>
    <t>798/COS/2013</t>
  </si>
  <si>
    <t>007/002-5716500035</t>
  </si>
  <si>
    <t>799/COS/2013</t>
  </si>
  <si>
    <t>069/011-5717052006</t>
  </si>
  <si>
    <t>BAIRRO AGUA LIMPA EM VARZEA GRANDE</t>
  </si>
  <si>
    <t>727/COS/2013</t>
  </si>
  <si>
    <t>001/087-5715031005</t>
  </si>
  <si>
    <t>BAIRRA SANTA IZABEL EM CUIABÁ</t>
  </si>
  <si>
    <t>725/COS/2013</t>
  </si>
  <si>
    <t>069/005-5706383006</t>
  </si>
  <si>
    <t>BAIRRO JD PAULA I EM VARZEA GRANDE</t>
  </si>
  <si>
    <t>RECONDUTORAR CIRCUITO PARA AUMENTO DE CARGA</t>
  </si>
  <si>
    <t>733/COS/2013</t>
  </si>
  <si>
    <t>056/002-5703746005</t>
  </si>
  <si>
    <t>748/COS/2013</t>
  </si>
  <si>
    <t>011/017-0317437021/5717799021</t>
  </si>
  <si>
    <t>INSTALAÇÃO E REMANEJAMENTO DE TRAFO</t>
  </si>
  <si>
    <t>747/COS/2013</t>
  </si>
  <si>
    <t>629/COS/2013</t>
  </si>
  <si>
    <t>087/001-0301386006</t>
  </si>
  <si>
    <t>PADRONIZAÇÃO DE ESTRUTURA DE MT</t>
  </si>
  <si>
    <t>BAIRRO SÃO JOÃO DOS LÁZAROS - CUIABÁ</t>
  </si>
  <si>
    <t>006/087-5713389005</t>
  </si>
  <si>
    <t>BAIRRO RIBEIRÃO DO LIPA EM CUIABÁ</t>
  </si>
  <si>
    <t>622/COS/2013</t>
  </si>
  <si>
    <t>006/087-5713388005</t>
  </si>
  <si>
    <t>623/COS/2013</t>
  </si>
  <si>
    <t>006/087-5713382005</t>
  </si>
  <si>
    <t>632/COS/2013</t>
  </si>
  <si>
    <t>006/087-5713385005</t>
  </si>
  <si>
    <t>633/COS/2013</t>
  </si>
  <si>
    <t>006/087-5713387005</t>
  </si>
  <si>
    <t>665/COS/2013</t>
  </si>
  <si>
    <t>006/087-5713390005</t>
  </si>
  <si>
    <t>664/COS/2013</t>
  </si>
  <si>
    <t>006/087-5718842005</t>
  </si>
  <si>
    <t>705/COS/2013</t>
  </si>
  <si>
    <t>006/087-57169782ME</t>
  </si>
  <si>
    <t>706/COS/2013</t>
  </si>
  <si>
    <t>006/087-5703028005</t>
  </si>
  <si>
    <t>761/COS/2013</t>
  </si>
  <si>
    <t>006/087-57153870ME</t>
  </si>
  <si>
    <t>762/COS/2013</t>
  </si>
  <si>
    <t>006/087-5702565005</t>
  </si>
  <si>
    <t>769/COS/2013</t>
  </si>
  <si>
    <t>006/087-5716149005</t>
  </si>
  <si>
    <t>768/COS/2013</t>
  </si>
  <si>
    <t>006/087-5702866005</t>
  </si>
  <si>
    <t>726/COS/2013</t>
  </si>
  <si>
    <t>006/087-5703100005</t>
  </si>
  <si>
    <t>724/COS/2013</t>
  </si>
  <si>
    <t>006/087-57169781ME</t>
  </si>
  <si>
    <t>732/COS/2013</t>
  </si>
  <si>
    <t>006/087-5703110005</t>
  </si>
  <si>
    <t>730/COS/2013</t>
  </si>
  <si>
    <t>006/087-5712549005</t>
  </si>
  <si>
    <t>746/COS/2013</t>
  </si>
  <si>
    <t>006/087-5703097005</t>
  </si>
  <si>
    <t>744/COS/2013</t>
  </si>
  <si>
    <t>006/087-5703090005</t>
  </si>
  <si>
    <t>800/COS/2013</t>
  </si>
  <si>
    <t>006/087-5703089005</t>
  </si>
  <si>
    <t>801/COS/2013</t>
  </si>
  <si>
    <t>006/087-5702817005</t>
  </si>
  <si>
    <t>752/COS/2013</t>
  </si>
  <si>
    <t>006/087-57177512005</t>
  </si>
  <si>
    <t>751/COS/2013</t>
  </si>
  <si>
    <t>005/170-5763590006</t>
  </si>
  <si>
    <t>BAIRRO COHAB ASA BELA EM VARZEA GRANDE</t>
  </si>
  <si>
    <t>896/COS/2013</t>
  </si>
  <si>
    <t>006/170-5706774006</t>
  </si>
  <si>
    <t>895/COS/2013</t>
  </si>
  <si>
    <t>087/004-5701356006</t>
  </si>
  <si>
    <t>607/COS/2013</t>
  </si>
  <si>
    <t>045/005 - 5701273006</t>
  </si>
  <si>
    <t>894/COS/2013</t>
  </si>
  <si>
    <t>GUILHERME</t>
  </si>
  <si>
    <t>006/004-5706218005</t>
  </si>
  <si>
    <t>PD DE EMERGENCIA</t>
  </si>
  <si>
    <t>069/002-03.09129.006</t>
  </si>
  <si>
    <t>570/COS/2013</t>
  </si>
  <si>
    <t>069/005 - 5706795006</t>
  </si>
  <si>
    <t>BAIRRO NOSSA SENHORA APARECIDA EM VARZEA GRANDE</t>
  </si>
  <si>
    <t>069/014-PT57.08379.006</t>
  </si>
  <si>
    <t>620/COS/2013</t>
  </si>
  <si>
    <t>087/03-0318511005 E TRANSFORMAR EM N.A 8906564005</t>
  </si>
  <si>
    <t>741/COS/2013 - PD CANCELADO</t>
  </si>
  <si>
    <t>005/003-PT57.06499.008</t>
  </si>
  <si>
    <t>BAIRRO CENTRO EM CHAPADA</t>
  </si>
  <si>
    <t>RELCMAÇÃO DE TENSÃO</t>
  </si>
  <si>
    <t>621/COS/2013</t>
  </si>
  <si>
    <t>DEPENDE DO FORNECIMENTO DE CABO MULTIPLEXADO 70 OU 120</t>
  </si>
  <si>
    <t>240/001-8906969005</t>
  </si>
  <si>
    <t>BAIRRO INFEFINIDO EM SANTO ANTONIO DO LEVERGER</t>
  </si>
  <si>
    <t>RECONDUTORAMENTO DE MÉDIA TENSÃO</t>
  </si>
  <si>
    <t>893/COS/2013</t>
  </si>
  <si>
    <t>240/001-0304150005</t>
  </si>
  <si>
    <t>BAIRRO PARQUE HUMAITA EM CUIABÁ</t>
  </si>
  <si>
    <t>890/COS/2013</t>
  </si>
  <si>
    <t>006/008-PT 5705725005</t>
  </si>
  <si>
    <t>703/COS/2013</t>
  </si>
  <si>
    <t>006/008-57128941ME</t>
  </si>
  <si>
    <t>704/COS/2013</t>
  </si>
  <si>
    <t>006/008-PT5705743005</t>
  </si>
  <si>
    <t>764/COS/2013</t>
  </si>
  <si>
    <t>006/008-PT5704691005</t>
  </si>
  <si>
    <t>767/COS/2013</t>
  </si>
  <si>
    <t>006/008-5705742005</t>
  </si>
  <si>
    <t>797/COS/2013</t>
  </si>
  <si>
    <t>170/004-57.06429.006;5721527006;5705858006</t>
  </si>
  <si>
    <t>056/001-PT 57.06059.005</t>
  </si>
  <si>
    <t>045/009-5701656006E5701668006</t>
  </si>
  <si>
    <t>010/001-5706272005</t>
  </si>
  <si>
    <t>743/COS/2013</t>
  </si>
  <si>
    <t>045/07-03.02853.006</t>
  </si>
  <si>
    <t>BAIRRO CRISTO REI EM V. GRANDE</t>
  </si>
  <si>
    <t>707/COS/2013</t>
  </si>
  <si>
    <t>056/004-0037595005</t>
  </si>
  <si>
    <t>045/009-0301576005;5701656006;5701666006</t>
  </si>
  <si>
    <t>750/COS/2013</t>
  </si>
  <si>
    <t>056/003-5703704005</t>
  </si>
  <si>
    <t>758/COS/2013</t>
  </si>
  <si>
    <t>087/013-2922865005</t>
  </si>
  <si>
    <t xml:space="preserve">ESTRADA VELHA DA GUIA </t>
  </si>
  <si>
    <t>087/013 - 8907748005;8907737005;8966147005</t>
  </si>
  <si>
    <t>087/013-9001808005</t>
  </si>
  <si>
    <t xml:space="preserve">INSTALAÇÃO DE REGULADOR </t>
  </si>
  <si>
    <t>087/013 - 2922865005;8907205005</t>
  </si>
  <si>
    <t>045/010-PT57.128963.ME</t>
  </si>
  <si>
    <t>20121058494822</t>
  </si>
  <si>
    <t>BAIRRO DA MANGA EM CUIABÁ</t>
  </si>
  <si>
    <t>240/008-5704842005</t>
  </si>
  <si>
    <t>20121046126408</t>
  </si>
  <si>
    <t>BAIRRO JARDIM PRESIDENTE II EM CUIABÁ</t>
  </si>
  <si>
    <t>069/006 - 5716865006</t>
  </si>
  <si>
    <t>20131072905483</t>
  </si>
  <si>
    <t>BAIRRO 23 DE SETEMBRO EM V. GRANDE</t>
  </si>
  <si>
    <t>045/004 - 5701211006</t>
  </si>
  <si>
    <t>20131075098278</t>
  </si>
  <si>
    <t>BAIRRO CONSTRUMAT EM V. GRANDE</t>
  </si>
  <si>
    <t>757/COS/2013</t>
  </si>
  <si>
    <t>001/018-5704586005</t>
  </si>
  <si>
    <t>20121062568882</t>
  </si>
  <si>
    <t>001/018-5704529005</t>
  </si>
  <si>
    <t>001/018-0300489005/5707893005</t>
  </si>
  <si>
    <t>056/003-5705690005</t>
  </si>
  <si>
    <t>20131076767268</t>
  </si>
  <si>
    <t>056/003-57176823ME</t>
  </si>
  <si>
    <t>056/003-5705691005</t>
  </si>
  <si>
    <t>056/003-0306729005</t>
  </si>
  <si>
    <t>056/003-5704139005</t>
  </si>
  <si>
    <t>056/003-5704141005</t>
  </si>
  <si>
    <t>056/003-5704161005</t>
  </si>
  <si>
    <t>056/006-57153894ME</t>
  </si>
  <si>
    <t>20121062570276</t>
  </si>
  <si>
    <t>056/006-5716706005</t>
  </si>
  <si>
    <t>056/006-5709754005</t>
  </si>
  <si>
    <t>056/006-5703739005</t>
  </si>
  <si>
    <t>056/006-0309009005</t>
  </si>
  <si>
    <t>056/006-5703748005</t>
  </si>
  <si>
    <t>056/006-5716322005</t>
  </si>
  <si>
    <t>056/006-5705645005</t>
  </si>
  <si>
    <t>056/006-57016326005</t>
  </si>
  <si>
    <t>240/06-5705469005</t>
  </si>
  <si>
    <t>20121037301563</t>
  </si>
  <si>
    <t>BAIRRO RESIDENCIAL COXIPO EM CUIABÁ</t>
  </si>
  <si>
    <t>087/004, 02 E 05 - 8922900005,8923411005,8906683005,8900532005,8908145005 E 8908143005</t>
  </si>
  <si>
    <t>2012969304501</t>
  </si>
  <si>
    <t>868/COS/2013</t>
  </si>
  <si>
    <t>087/001 - 0301386006</t>
  </si>
  <si>
    <t>20121043404773</t>
  </si>
  <si>
    <t>BAIRRO SERRA DOURADA EM VARZEA GRANDE</t>
  </si>
  <si>
    <t>634/COS/2013</t>
  </si>
  <si>
    <t>2012995901557</t>
  </si>
  <si>
    <t>170/004 - 5706432006</t>
  </si>
  <si>
    <t>20121030582934</t>
  </si>
  <si>
    <t>240/01 - PT 57.131570.ME</t>
  </si>
  <si>
    <t>20121063538946</t>
  </si>
  <si>
    <t>069/08 - 03.65000.006</t>
  </si>
  <si>
    <t>20131076673863</t>
  </si>
  <si>
    <t>BAIRRO VILA OPERARIA EM VARZEA GRANDE</t>
  </si>
  <si>
    <t>QUESTIONAMENTO "COD" - E.MAIL DE 18/02/13</t>
  </si>
  <si>
    <t>0010/19 - 5748035005;5713428005</t>
  </si>
  <si>
    <t>20121062568363</t>
  </si>
  <si>
    <t>0010/19-5704588005</t>
  </si>
  <si>
    <t>0010/19-0306900005</t>
  </si>
  <si>
    <t>0010/19-5718534003</t>
  </si>
  <si>
    <t>0010/19-5705744005</t>
  </si>
  <si>
    <t>APOIO DA LINHA VIVA NA ABERTURA DO JUMPER</t>
  </si>
  <si>
    <t>0010/19-57169168ME</t>
  </si>
  <si>
    <t>0010/19-5705738005</t>
  </si>
  <si>
    <t>20121062569967</t>
  </si>
  <si>
    <t>0010/19-5711351005</t>
  </si>
  <si>
    <t>20121062570666</t>
  </si>
  <si>
    <t>BAIRRO DON BOSCO EM CUIABÁ</t>
  </si>
  <si>
    <t>006/008-PT5703744005</t>
  </si>
  <si>
    <t>20121062552793</t>
  </si>
  <si>
    <t>APOIO EQUIPE DE LINHA VIVA</t>
  </si>
  <si>
    <t>069/004-0304520006</t>
  </si>
  <si>
    <t>20121065126624</t>
  </si>
  <si>
    <t>BAIRRO JD MARAJOARA II EM CUIABÁ</t>
  </si>
  <si>
    <t>069/04-PT 57.131548.ME</t>
  </si>
  <si>
    <t>20121058455924</t>
  </si>
  <si>
    <t>010/003</t>
  </si>
  <si>
    <t>20121024807034</t>
  </si>
  <si>
    <t>170/03-PT57.11521.006</t>
  </si>
  <si>
    <t>20131076295231</t>
  </si>
  <si>
    <t>BAIRRO NOVO MUNDO EM VARZEA GRANDE</t>
  </si>
  <si>
    <t>850/COS/2013</t>
  </si>
  <si>
    <t>0010/19 - 5703326005</t>
  </si>
  <si>
    <t>20121062569615</t>
  </si>
  <si>
    <t>BAIRRO CARUMBÉ EM CUIABÁ</t>
  </si>
  <si>
    <t>ADEQUAÇÃO DE RDU</t>
  </si>
  <si>
    <t>0010/19 - 5704589005</t>
  </si>
  <si>
    <t>2012981504943</t>
  </si>
  <si>
    <t>EXTENÇÃO DE RD</t>
  </si>
  <si>
    <t>001/004-PT57.05418.005</t>
  </si>
  <si>
    <t>20121060249786</t>
  </si>
  <si>
    <t>BAIRRO BOSQUE DA SAUDE EM CUIABÁ</t>
  </si>
  <si>
    <t>045/07 - PT 57.06140.006 / 5715930006</t>
  </si>
  <si>
    <t>20131074095625</t>
  </si>
  <si>
    <t>070/003 - 0307144035 ; 57146076ME</t>
  </si>
  <si>
    <t>2012932322829</t>
  </si>
  <si>
    <t>069/009 - 5706531006</t>
  </si>
  <si>
    <t>20121065624812</t>
  </si>
  <si>
    <t>BAIRRO MARINGA EM VARZEA GRANDE</t>
  </si>
  <si>
    <t>001/012 - PT 57.03837.005</t>
  </si>
  <si>
    <t>20121066704443</t>
  </si>
  <si>
    <t>BAIRRO JARDIM LEBLON EM CUIABÁ</t>
  </si>
  <si>
    <t>170/006 - 57.13594,006</t>
  </si>
  <si>
    <t>20121057953735</t>
  </si>
  <si>
    <t>BAIRRO MAPIM EM VARZEA GRANDE</t>
  </si>
  <si>
    <t>069/09 - 03.03872.006</t>
  </si>
  <si>
    <t>20121067720683</t>
  </si>
  <si>
    <t>BAIRRO UNIPARK EM VARZEA GRANDE</t>
  </si>
  <si>
    <t>240/02 - 5704208005</t>
  </si>
  <si>
    <t>20121065587814</t>
  </si>
  <si>
    <t>FREDERICO</t>
  </si>
  <si>
    <t>06/05 - 8902439005, 8902417005, 8908727005 , 89146016005, 89146016005, 894399005</t>
  </si>
  <si>
    <t>OBRA VLT</t>
  </si>
  <si>
    <t>AV DO CPA</t>
  </si>
  <si>
    <t>DESATIVAÇÃO DE REDE DE AT</t>
  </si>
  <si>
    <t>865/COS/2013</t>
  </si>
  <si>
    <t>087/03 - 0318511005 E TRANSFORMAR EM N.A 8906564005</t>
  </si>
  <si>
    <t>2011912561512</t>
  </si>
  <si>
    <t>170/006 - 0307949006;5713594006</t>
  </si>
  <si>
    <t>RECLAMAÇÃO DE CIRCUITO</t>
  </si>
  <si>
    <t>070/003 - 0304334035;5715273035</t>
  </si>
  <si>
    <t>2012954381699</t>
  </si>
  <si>
    <t>BAIRRO JD AEROPORTO EM POCONÉ</t>
  </si>
  <si>
    <t>045/05 - PT 54.95847.006</t>
  </si>
  <si>
    <t>20121068850431</t>
  </si>
  <si>
    <t>BAIRRO AURILIA SALES CURVO EM VARZEA GRANDE</t>
  </si>
  <si>
    <t>087/002 - 5701499005</t>
  </si>
  <si>
    <t xml:space="preserve">20121055846873 </t>
  </si>
  <si>
    <t>085/05 -  TRANFORMAR EM N.A CHAVES 8906544005 E 8970004005</t>
  </si>
  <si>
    <t>2012977404877</t>
  </si>
  <si>
    <t>087/12 - 5703289005</t>
  </si>
  <si>
    <t xml:space="preserve"> 2012977403349</t>
  </si>
  <si>
    <t>TREVO DO ST ROSA EM CUIABÁ</t>
  </si>
  <si>
    <t>240/002 - 0301109005</t>
  </si>
  <si>
    <t>2012980958409</t>
  </si>
  <si>
    <t>898/COS/2013</t>
  </si>
  <si>
    <t>004/006 - 57051752005</t>
  </si>
  <si>
    <t>2012976439481</t>
  </si>
  <si>
    <t>899/COS/2013</t>
  </si>
  <si>
    <t>056/003 - PT 57.04135.005</t>
  </si>
  <si>
    <t>20131079543730</t>
  </si>
  <si>
    <t>BAIRRO CPA III</t>
  </si>
  <si>
    <t>006/003 - 0300173005</t>
  </si>
  <si>
    <t>20131092668385</t>
  </si>
  <si>
    <t>COND. ALPHA GARDEN EM CUIABÁ</t>
  </si>
  <si>
    <t>087/013 - 2922865005</t>
  </si>
  <si>
    <t>2012994553884</t>
  </si>
  <si>
    <t>ESTRADA VELHA  DA GUIA</t>
  </si>
  <si>
    <t>ISTALAÇÃO DE ESTRUTURA PARA DERIVAÇÃO</t>
  </si>
  <si>
    <t>TOTAL MÃO DE OBRA EXECUTADA / MEDIDA</t>
  </si>
  <si>
    <t>A INICIAR</t>
  </si>
  <si>
    <t>Período fisico da Medição</t>
  </si>
  <si>
    <t>ARQUIVO CAIXA NÚMERO</t>
  </si>
  <si>
    <t>ESTRADA RURAL</t>
  </si>
  <si>
    <t>KM INICIAL</t>
  </si>
  <si>
    <t>KM FINAL</t>
  </si>
  <si>
    <t>KM RODADO</t>
  </si>
  <si>
    <t>DESLOCAMENTO</t>
  </si>
  <si>
    <t>4ª MEDIÇÃO PARCIAL</t>
  </si>
  <si>
    <t>5ª MEDIÇÃO PARCIAL</t>
  </si>
  <si>
    <t>6ª MEDIÇÃO PARCIAL</t>
  </si>
  <si>
    <t>ART/CREA</t>
  </si>
  <si>
    <t>ENCERRADAS</t>
  </si>
  <si>
    <t>PROJETO/SIAGO-ODI</t>
  </si>
  <si>
    <t>AUMENTO DE CARGA</t>
  </si>
  <si>
    <t>MELHORIA DE REDE</t>
  </si>
  <si>
    <t>FISCAL / ENERGISA</t>
  </si>
  <si>
    <t>CONTATO</t>
  </si>
  <si>
    <t>EXTENSÃO DE REDE - LIGAÇÃO NOVA</t>
  </si>
  <si>
    <t>SITUAÇÃO DA MEDIÇÃO</t>
  </si>
  <si>
    <t>CRONOGRAMA OBRAS</t>
  </si>
  <si>
    <t>DADOS OBRAS</t>
  </si>
  <si>
    <t>DATA DE LIBERAÇÃO DE OBRA NO SISTEMA</t>
  </si>
  <si>
    <t>DATA DA PREVISÃO P/ EXECUÇÃO</t>
  </si>
  <si>
    <t>QTDE TRAFO / EQUIPAMENTO</t>
  </si>
  <si>
    <t>Nº DA                       NOTA FISCAL</t>
  </si>
  <si>
    <t>PRIORIDADES</t>
  </si>
  <si>
    <t>012.21.00729</t>
  </si>
  <si>
    <t>012.21.00525</t>
  </si>
  <si>
    <t>012.21.00708</t>
  </si>
  <si>
    <t>1 x 75KVA - 13,8KV</t>
  </si>
  <si>
    <t>012.20.01395</t>
  </si>
  <si>
    <t>1 x 10KVA - 19,9KV</t>
  </si>
  <si>
    <t>012.20.00556</t>
  </si>
  <si>
    <t>012.21.00887</t>
  </si>
  <si>
    <t>1 x 10KVA - 7,96KV</t>
  </si>
  <si>
    <t>012.21.00740</t>
  </si>
  <si>
    <t>1 x 15KVA - 7,96KV</t>
  </si>
  <si>
    <t>012.21.00444</t>
  </si>
  <si>
    <t>1 x 112,5KVA - 13,8KV</t>
  </si>
  <si>
    <t>012.21.00286</t>
  </si>
  <si>
    <t>012.21.00770</t>
  </si>
  <si>
    <t>012.20.00729</t>
  </si>
  <si>
    <t>012.20.00600</t>
  </si>
  <si>
    <t>012.20.01548</t>
  </si>
  <si>
    <t>012.20.00314</t>
  </si>
  <si>
    <t>012.20.00588</t>
  </si>
  <si>
    <t>012.20.00130</t>
  </si>
  <si>
    <t>012.20.01549</t>
  </si>
  <si>
    <t>012.20.01648</t>
  </si>
  <si>
    <t>012.20.01675</t>
  </si>
  <si>
    <t>012.21.00558</t>
  </si>
  <si>
    <t>012.21.00477</t>
  </si>
  <si>
    <t>012.21.00727</t>
  </si>
  <si>
    <t>LIGAÇÃO NOVA</t>
  </si>
  <si>
    <t>012.21.00743</t>
  </si>
  <si>
    <t>012.21.00705</t>
  </si>
  <si>
    <t>ANDAMENTO</t>
  </si>
  <si>
    <t>STATUS OBRAS</t>
  </si>
  <si>
    <t>AD</t>
  </si>
  <si>
    <t xml:space="preserve">A </t>
  </si>
  <si>
    <t>E</t>
  </si>
  <si>
    <t>C</t>
  </si>
  <si>
    <t>012.20.01095</t>
  </si>
  <si>
    <t>012.21.00088</t>
  </si>
  <si>
    <t>012.20.00551</t>
  </si>
  <si>
    <t>012.21.00101</t>
  </si>
  <si>
    <t>012.21.00185</t>
  </si>
  <si>
    <t>012.21.00187</t>
  </si>
  <si>
    <t>012.21.00244</t>
  </si>
  <si>
    <t>012.21.00285</t>
  </si>
  <si>
    <t>012.20.00506</t>
  </si>
  <si>
    <t>012.20.00517</t>
  </si>
  <si>
    <t>012.20.00754</t>
  </si>
  <si>
    <t>012.21.00780</t>
  </si>
  <si>
    <t>012.21.00786</t>
  </si>
  <si>
    <t>012.21.00797</t>
  </si>
  <si>
    <t>012.21.00804</t>
  </si>
  <si>
    <t>012.21.00808</t>
  </si>
  <si>
    <t>012.21.00812</t>
  </si>
  <si>
    <t>012.21.00831</t>
  </si>
  <si>
    <t>012.21.00845</t>
  </si>
  <si>
    <t>012.21.00850</t>
  </si>
  <si>
    <t>012.21.00878</t>
  </si>
  <si>
    <t>BOM CLIMA</t>
  </si>
  <si>
    <t>012.20.00888</t>
  </si>
  <si>
    <t>012.20.01111</t>
  </si>
  <si>
    <t>012.20.01146</t>
  </si>
  <si>
    <t>012.20.01265</t>
  </si>
  <si>
    <t>012.20.01297</t>
  </si>
  <si>
    <t>012.20.01300</t>
  </si>
  <si>
    <t>012.20.01447</t>
  </si>
  <si>
    <t>012.20.01501</t>
  </si>
  <si>
    <t>012.20.01521</t>
  </si>
  <si>
    <t>012.19.02147</t>
  </si>
  <si>
    <t>GUSTAVO</t>
  </si>
  <si>
    <t>012.21.00353</t>
  </si>
  <si>
    <t>012.21.00357</t>
  </si>
  <si>
    <t>012.21.00294</t>
  </si>
  <si>
    <t>012.21.00118</t>
  </si>
  <si>
    <t>012.20.01588</t>
  </si>
  <si>
    <t>012.21.00698</t>
  </si>
  <si>
    <t>012.21.00660</t>
  </si>
  <si>
    <t>012.20.01152</t>
  </si>
  <si>
    <t>012.21.00704</t>
  </si>
  <si>
    <t>012.21.00672</t>
  </si>
  <si>
    <t>012.21.01060</t>
  </si>
  <si>
    <t>012.20.01483</t>
  </si>
  <si>
    <t>012.20.01317</t>
  </si>
  <si>
    <t>012.21.00368</t>
  </si>
  <si>
    <t>012.20.01259</t>
  </si>
  <si>
    <t>012.20.01143</t>
  </si>
  <si>
    <t>012.21.00037</t>
  </si>
  <si>
    <t>012.15.44603</t>
  </si>
  <si>
    <t>012.20.00859</t>
  </si>
  <si>
    <t>012.21.00799</t>
  </si>
  <si>
    <t>012.20.00283</t>
  </si>
  <si>
    <t>012.20.01346</t>
  </si>
  <si>
    <t>012.20.01329</t>
  </si>
  <si>
    <t>012.20.00541</t>
  </si>
  <si>
    <t>012.21.00719</t>
  </si>
  <si>
    <t>012.20.00769</t>
  </si>
  <si>
    <t>012.19.02170</t>
  </si>
  <si>
    <t>012.19.01741</t>
  </si>
  <si>
    <t>012.21.01151</t>
  </si>
  <si>
    <t>012.20.01158</t>
  </si>
  <si>
    <t>PAGO</t>
  </si>
  <si>
    <t>PENDENTE</t>
  </si>
  <si>
    <t>MEDIÇÃO OSMARIO</t>
  </si>
  <si>
    <t>DATA MEDIÇÃO OSMARIO</t>
  </si>
  <si>
    <t>012.21.00434</t>
  </si>
  <si>
    <t>012.20.01627</t>
  </si>
  <si>
    <t>012.19.01611</t>
  </si>
  <si>
    <t>ENCONTRADA EXECUTADA</t>
  </si>
  <si>
    <t>012.21.00653</t>
  </si>
  <si>
    <t>012.21.00261</t>
  </si>
  <si>
    <t>012.21.00602</t>
  </si>
  <si>
    <t>012.20.01449</t>
  </si>
  <si>
    <t>012.21.01274</t>
  </si>
  <si>
    <t>012.21.01196</t>
  </si>
  <si>
    <t>012.21.00503</t>
  </si>
  <si>
    <t>012.21.00181</t>
  </si>
  <si>
    <t>012.21.00140</t>
  </si>
  <si>
    <t>F/MEDIR</t>
  </si>
  <si>
    <t>012.20.01162</t>
  </si>
  <si>
    <t>012.21.01204</t>
  </si>
  <si>
    <t>012.21.01216</t>
  </si>
  <si>
    <t>Nº CAIXA</t>
  </si>
  <si>
    <t>012.20.01350</t>
  </si>
  <si>
    <t>-</t>
  </si>
  <si>
    <t>012.21.01450</t>
  </si>
  <si>
    <t>012.21.01545</t>
  </si>
  <si>
    <t>012.21.01462</t>
  </si>
  <si>
    <t>012.20.01157</t>
  </si>
  <si>
    <t>012.21.01616</t>
  </si>
  <si>
    <t>012.21.00691</t>
  </si>
  <si>
    <t>012.21.01167</t>
  </si>
  <si>
    <t>012.21.01375</t>
  </si>
  <si>
    <t>012.21.01514</t>
  </si>
  <si>
    <t>RIBEIRÃO DO LIPA</t>
  </si>
  <si>
    <t>012.21.01440</t>
  </si>
  <si>
    <t>012.21.01628</t>
  </si>
  <si>
    <t>012.21.01398</t>
  </si>
  <si>
    <t>012.21.01581</t>
  </si>
  <si>
    <t>012.21.01037</t>
  </si>
  <si>
    <t>012.21.01467</t>
  </si>
  <si>
    <t>012.21.01050</t>
  </si>
  <si>
    <t>012.21.01044</t>
  </si>
  <si>
    <t>012.21.01395</t>
  </si>
  <si>
    <t>012.21.01697</t>
  </si>
  <si>
    <t>012.21.00840</t>
  </si>
  <si>
    <t>012.21.01227</t>
  </si>
  <si>
    <t>012.21.01426</t>
  </si>
  <si>
    <t>012.21.01283</t>
  </si>
  <si>
    <t>012.21.01650</t>
  </si>
  <si>
    <t>012.21.01479</t>
  </si>
  <si>
    <t>012.21.01285</t>
  </si>
  <si>
    <t>012.21.01401</t>
  </si>
  <si>
    <t>012.21.01470</t>
  </si>
  <si>
    <t>012.21.01367</t>
  </si>
  <si>
    <t>012.21.01434</t>
  </si>
  <si>
    <t>012.21.01521</t>
  </si>
  <si>
    <t>012.21.01540</t>
  </si>
  <si>
    <t>012.21.01636</t>
  </si>
  <si>
    <t>012.21.01482</t>
  </si>
  <si>
    <t>012.21.01230</t>
  </si>
  <si>
    <t>012.21.01326</t>
  </si>
  <si>
    <t>012.21.01010</t>
  </si>
  <si>
    <t>012.21.01404</t>
  </si>
  <si>
    <t>012.21.01387</t>
  </si>
  <si>
    <t>012.21.01463</t>
  </si>
  <si>
    <t>012.21.01546</t>
  </si>
  <si>
    <t>012.21.01113</t>
  </si>
  <si>
    <t>012.19.02200</t>
  </si>
  <si>
    <t>012.21.01052</t>
  </si>
  <si>
    <t>012.21.01583</t>
  </si>
  <si>
    <t>012.21.01110</t>
  </si>
  <si>
    <t>012.21.01321</t>
  </si>
  <si>
    <t>012.21.01574</t>
  </si>
  <si>
    <t>012.19.02267</t>
  </si>
  <si>
    <t>012.19.01605</t>
  </si>
  <si>
    <t>012.21.01021</t>
  </si>
  <si>
    <t>012.19.01899</t>
  </si>
  <si>
    <t>012.20.01331</t>
  </si>
  <si>
    <t>012.20.01347</t>
  </si>
  <si>
    <t>012.21.01183</t>
  </si>
  <si>
    <t>012.21.01430</t>
  </si>
  <si>
    <t>012.21.01464</t>
  </si>
  <si>
    <t>012.21.01231</t>
  </si>
  <si>
    <t>012.21.01020</t>
  </si>
  <si>
    <t>012.21.01388</t>
  </si>
  <si>
    <t>012.21.01324</t>
  </si>
  <si>
    <t>012.21.01416</t>
  </si>
  <si>
    <t>012.19.01606</t>
  </si>
  <si>
    <t>012.21.01143</t>
  </si>
  <si>
    <t>012.21.01317</t>
  </si>
  <si>
    <t>ESTRADA RECANTO TRANQUILO</t>
  </si>
  <si>
    <t>012.21.01532</t>
  </si>
  <si>
    <t>012.21.01127</t>
  </si>
  <si>
    <t>012.21.01255</t>
  </si>
  <si>
    <t>012.20.01214</t>
  </si>
  <si>
    <t>012.21.00934</t>
  </si>
  <si>
    <t>012.21.01220</t>
  </si>
  <si>
    <t>012.21.01377</t>
  </si>
  <si>
    <t>012.21.01615</t>
  </si>
  <si>
    <t>012.21.01627</t>
  </si>
  <si>
    <t>012.21.01341</t>
  </si>
  <si>
    <t>012.21.01645</t>
  </si>
  <si>
    <t>012.21.01665</t>
  </si>
  <si>
    <t>012.21.01043</t>
  </si>
  <si>
    <t>012.21.01360</t>
  </si>
  <si>
    <t>012.21.00817</t>
  </si>
  <si>
    <t>012.21.01560</t>
  </si>
  <si>
    <t>012.20.00719</t>
  </si>
  <si>
    <t>012.21.00280</t>
  </si>
  <si>
    <t>012.21.00215</t>
  </si>
  <si>
    <t>16/11/2021</t>
  </si>
  <si>
    <t>012.21.01142</t>
  </si>
  <si>
    <t>012.21.01607</t>
  </si>
  <si>
    <t>012.21.01554</t>
  </si>
  <si>
    <t>012.21.01896</t>
  </si>
  <si>
    <t>012.19.02209</t>
  </si>
  <si>
    <t>012.20.00857</t>
  </si>
  <si>
    <t>012.21.01661</t>
  </si>
  <si>
    <t>012.21.01390</t>
  </si>
  <si>
    <t>012.21.01025</t>
  </si>
  <si>
    <t>012.21.01024</t>
  </si>
  <si>
    <t>012.20.01390</t>
  </si>
  <si>
    <t>012.21.01400</t>
  </si>
  <si>
    <t>012.21.01066</t>
  </si>
  <si>
    <t>012.20.01089</t>
  </si>
  <si>
    <t>012.21.00773</t>
  </si>
  <si>
    <t>012.21.01178</t>
  </si>
  <si>
    <t>012.19.02005</t>
  </si>
  <si>
    <t>012.21.01394</t>
  </si>
  <si>
    <t>012.21.01011</t>
  </si>
  <si>
    <t>012.21.01459</t>
  </si>
  <si>
    <t>012.21.00778</t>
  </si>
  <si>
    <t>012.21.01772</t>
  </si>
  <si>
    <t>012.21.00665</t>
  </si>
  <si>
    <t>012.21.00826</t>
  </si>
  <si>
    <t>012.21.00994</t>
  </si>
  <si>
    <t>012.21.00969</t>
  </si>
  <si>
    <t>012.21.01058</t>
  </si>
  <si>
    <t>012.21.01070</t>
  </si>
  <si>
    <t>012.21.01100</t>
  </si>
  <si>
    <t>012.21.01158</t>
  </si>
  <si>
    <t>012.21.01171</t>
  </si>
  <si>
    <t>012.21.01187</t>
  </si>
  <si>
    <t>012.21.01198</t>
  </si>
  <si>
    <t>012.21.01210</t>
  </si>
  <si>
    <t>012.21.01254</t>
  </si>
  <si>
    <t>012.21.01264</t>
  </si>
  <si>
    <t>012.21.01275</t>
  </si>
  <si>
    <t>012.21.01301</t>
  </si>
  <si>
    <t>012.21.01366</t>
  </si>
  <si>
    <t>012.21.01392</t>
  </si>
  <si>
    <t>012.21.01399</t>
  </si>
  <si>
    <t>012.21.01441</t>
  </si>
  <si>
    <t>012.21.01449</t>
  </si>
  <si>
    <t>BOA ESPERANÇA</t>
  </si>
  <si>
    <t>012.21.01478</t>
  </si>
  <si>
    <t>012.21.01495</t>
  </si>
  <si>
    <t>012.21.01818</t>
  </si>
  <si>
    <t>012.21.01512</t>
  </si>
  <si>
    <t>012.21.01822</t>
  </si>
  <si>
    <t>012.21.01844</t>
  </si>
  <si>
    <t>012.21.01868</t>
  </si>
  <si>
    <t>012.21.02000</t>
  </si>
  <si>
    <t>012.21.01943</t>
  </si>
  <si>
    <t>012.20.01680</t>
  </si>
  <si>
    <t>012.21.00021</t>
  </si>
  <si>
    <t>012.21.01932</t>
  </si>
  <si>
    <t>012.21.01564</t>
  </si>
  <si>
    <t>012.21.01569</t>
  </si>
  <si>
    <t>012.21.01667</t>
  </si>
  <si>
    <t>012.21.01798</t>
  </si>
  <si>
    <t>012.21.01869</t>
  </si>
  <si>
    <t>012.21.01880</t>
  </si>
  <si>
    <t>012.21.01562</t>
  </si>
  <si>
    <t>012.21.01654</t>
  </si>
  <si>
    <t>012.21.01778</t>
  </si>
  <si>
    <t>012.21.01808</t>
  </si>
  <si>
    <t>012.21.01876</t>
  </si>
  <si>
    <t>012.21.00881</t>
  </si>
  <si>
    <t>012.21.00029</t>
  </si>
  <si>
    <t>012.21.00034</t>
  </si>
  <si>
    <t>012.21.00040</t>
  </si>
  <si>
    <t>012.21.00041</t>
  </si>
  <si>
    <t>012.21.00015</t>
  </si>
  <si>
    <t>012.21.02132</t>
  </si>
  <si>
    <t>012.21.01282</t>
  </si>
  <si>
    <t>012.21.00042</t>
  </si>
  <si>
    <t>012.21.00036</t>
  </si>
  <si>
    <t>012.21.00018</t>
  </si>
  <si>
    <t>012.21.01954</t>
  </si>
  <si>
    <t>012.21.01986</t>
  </si>
  <si>
    <t>012.21.01991</t>
  </si>
  <si>
    <t>012.21.01999</t>
  </si>
  <si>
    <t>012.21.02038</t>
  </si>
  <si>
    <t>012.21.02056</t>
  </si>
  <si>
    <t>012.21.02092</t>
  </si>
  <si>
    <t>012.21.02116</t>
  </si>
  <si>
    <t>012.21.02118</t>
  </si>
  <si>
    <t>012.21.02120</t>
  </si>
  <si>
    <t>012.21.01005</t>
  </si>
  <si>
    <t>012.21.00910</t>
  </si>
  <si>
    <t>012.21.01796</t>
  </si>
  <si>
    <t>012.21.01837</t>
  </si>
  <si>
    <t>012.21.01423</t>
  </si>
  <si>
    <t>012.21.01917</t>
  </si>
  <si>
    <t>012.21.02022</t>
  </si>
  <si>
    <t>012.21.01920</t>
  </si>
  <si>
    <t>012.21.00202</t>
  </si>
  <si>
    <t>012.21.00972</t>
  </si>
  <si>
    <t>012.21.01034</t>
  </si>
  <si>
    <t>012.21.01229</t>
  </si>
  <si>
    <t>012.21.00884</t>
  </si>
  <si>
    <t>012.20.01221</t>
  </si>
  <si>
    <t>012.21.00987</t>
  </si>
  <si>
    <t>012.21.01436</t>
  </si>
  <si>
    <t>012.21.01456</t>
  </si>
  <si>
    <t>012.21.01561</t>
  </si>
  <si>
    <t>012.21.01674</t>
  </si>
  <si>
    <t>012.21.02167</t>
  </si>
  <si>
    <t>012.21.02134</t>
  </si>
  <si>
    <t>012.21.02062</t>
  </si>
  <si>
    <t>012.21.02169</t>
  </si>
  <si>
    <t>012.21.02201</t>
  </si>
  <si>
    <t>012.21.01953</t>
  </si>
  <si>
    <t>012.21.01533</t>
  </si>
  <si>
    <t>011.22.00078</t>
  </si>
  <si>
    <t>011.21.04788</t>
  </si>
  <si>
    <t>011.21.04694</t>
  </si>
  <si>
    <t>011.21.04695</t>
  </si>
  <si>
    <t>012.21.01439</t>
  </si>
  <si>
    <t>012.20.01582</t>
  </si>
  <si>
    <t>012.21.01031</t>
  </si>
  <si>
    <t>012.21.01542</t>
  </si>
  <si>
    <t>012.20.01426</t>
  </si>
  <si>
    <t>012.21.01312</t>
  </si>
  <si>
    <t>012.21.01385</t>
  </si>
  <si>
    <t>012.21.01372</t>
  </si>
  <si>
    <t>012.21.01725</t>
  </si>
  <si>
    <t>012.21.00513</t>
  </si>
  <si>
    <t>012.19.01908</t>
  </si>
  <si>
    <t>012.19.02035</t>
  </si>
  <si>
    <t>012.19.02061</t>
  </si>
  <si>
    <t>012.20.00525</t>
  </si>
  <si>
    <t>012.20.00662</t>
  </si>
  <si>
    <t>012.20.00703</t>
  </si>
  <si>
    <t>012.20.01075</t>
  </si>
  <si>
    <t>012.20.01316</t>
  </si>
  <si>
    <t>012.21.00364</t>
  </si>
  <si>
    <t>012.21.00447</t>
  </si>
  <si>
    <t>012.21.00249</t>
  </si>
  <si>
    <t>012.21.00915</t>
  </si>
  <si>
    <t>012.21.01305</t>
  </si>
  <si>
    <t>012.21.01320</t>
  </si>
  <si>
    <t>012.21.01517</t>
  </si>
  <si>
    <t>012.21.01672</t>
  </si>
  <si>
    <t>012.20.00362</t>
  </si>
  <si>
    <t>012.21.01520</t>
  </si>
  <si>
    <t>012.20.01491</t>
  </si>
  <si>
    <t>012.20.01496</t>
  </si>
  <si>
    <t>012.20.01626</t>
  </si>
  <si>
    <t>012.20.01592</t>
  </si>
  <si>
    <t>012.21.01926</t>
  </si>
  <si>
    <t>012.21.01847</t>
  </si>
  <si>
    <t>012.20.01261</t>
  </si>
  <si>
    <t>012.20.01504</t>
  </si>
  <si>
    <t>012.21.00239</t>
  </si>
  <si>
    <t>012.21.00339</t>
  </si>
  <si>
    <t>012.21.00442</t>
  </si>
  <si>
    <t>012.21.00777</t>
  </si>
  <si>
    <t>012.21.00837</t>
  </si>
  <si>
    <t>012.21.00847</t>
  </si>
  <si>
    <t>012.21.00238</t>
  </si>
  <si>
    <t>012.21.01792</t>
  </si>
  <si>
    <t>012.21.01774</t>
  </si>
  <si>
    <t>012.21.02144</t>
  </si>
  <si>
    <t>012.21.02094</t>
  </si>
  <si>
    <t>012.21.02036</t>
  </si>
  <si>
    <t>012.21.02015</t>
  </si>
  <si>
    <t>012.21.01995</t>
  </si>
  <si>
    <t>012.20.01540</t>
  </si>
  <si>
    <t>012.21.01963</t>
  </si>
  <si>
    <t>012.21.01791</t>
  </si>
  <si>
    <t>012.21.00483</t>
  </si>
  <si>
    <t>012.21.00478</t>
  </si>
  <si>
    <t>012.19.01523</t>
  </si>
  <si>
    <t>012.22.00160</t>
  </si>
  <si>
    <t>012.22.00035</t>
  </si>
  <si>
    <t>012.22.00047</t>
  </si>
  <si>
    <t>012.22.00070</t>
  </si>
  <si>
    <t>012.22.00107</t>
  </si>
  <si>
    <t>012.22.00140</t>
  </si>
  <si>
    <t>012.22.00144</t>
  </si>
  <si>
    <t>012.22.00148</t>
  </si>
  <si>
    <t>012.22.00151</t>
  </si>
  <si>
    <t>012.22.00163</t>
  </si>
  <si>
    <t>012.20.00198</t>
  </si>
  <si>
    <t>012.20.00201</t>
  </si>
  <si>
    <t>012.20.00203</t>
  </si>
  <si>
    <t>012.20.00205</t>
  </si>
  <si>
    <t>012.20.00351</t>
  </si>
  <si>
    <t>012.20.00491</t>
  </si>
  <si>
    <t>012.21.00502</t>
  </si>
  <si>
    <t>012.20.00944</t>
  </si>
  <si>
    <t>012.21.01147</t>
  </si>
  <si>
    <t>012.20.01164</t>
  </si>
  <si>
    <t>012.21.01453</t>
  </si>
  <si>
    <t>012.21.01460</t>
  </si>
  <si>
    <t>012.21.01493</t>
  </si>
  <si>
    <t>012.21.01750</t>
  </si>
  <si>
    <t>012.21.01937</t>
  </si>
  <si>
    <t>012.21.02218</t>
  </si>
  <si>
    <t>012.21.02143</t>
  </si>
  <si>
    <t>012.21.02165</t>
  </si>
  <si>
    <t>012.21.02168</t>
  </si>
  <si>
    <t>012.21.02177</t>
  </si>
  <si>
    <t>012.21.02209</t>
  </si>
  <si>
    <t>012.21.02232</t>
  </si>
  <si>
    <t>012.21.02239</t>
  </si>
  <si>
    <t>012.21.02244</t>
  </si>
  <si>
    <t>012.22.00065</t>
  </si>
  <si>
    <t>012.21.01670</t>
  </si>
  <si>
    <t>012.21.01556</t>
  </si>
  <si>
    <t>012.21.00496</t>
  </si>
  <si>
    <t>012.22.00238</t>
  </si>
  <si>
    <t>EURIPEDES E FAUSTINO</t>
  </si>
  <si>
    <t>012.21.01079</t>
  </si>
  <si>
    <t>012.21.00486</t>
  </si>
  <si>
    <t>012.21.00484</t>
  </si>
  <si>
    <t>012.22.00172</t>
  </si>
  <si>
    <t>012.22.00240</t>
  </si>
  <si>
    <t>012.22.00252</t>
  </si>
  <si>
    <t>012.22.00260</t>
  </si>
  <si>
    <t>012.22.00268</t>
  </si>
  <si>
    <t>012.22.00273</t>
  </si>
  <si>
    <t>012.22.00288</t>
  </si>
  <si>
    <t>012.21.02231</t>
  </si>
  <si>
    <t>012.22.00299</t>
  </si>
  <si>
    <t>012.22.00210</t>
  </si>
  <si>
    <t>012.22.00037</t>
  </si>
  <si>
    <t>012.22.00049</t>
  </si>
  <si>
    <t>012.22.00067</t>
  </si>
  <si>
    <t>012.20.00209</t>
  </si>
  <si>
    <t>012.20.00210</t>
  </si>
  <si>
    <t>012.20.00211</t>
  </si>
  <si>
    <t>012.22.00228</t>
  </si>
  <si>
    <t>012.22.00289</t>
  </si>
  <si>
    <t>012.22.00300</t>
  </si>
  <si>
    <t>012.22.00318</t>
  </si>
  <si>
    <t>012.21.01663</t>
  </si>
  <si>
    <t>012.21.01771</t>
  </si>
  <si>
    <t>012.21.01915</t>
  </si>
  <si>
    <t>012.21.02221</t>
  </si>
  <si>
    <t>012.21.02234</t>
  </si>
  <si>
    <t>012.22.00397</t>
  </si>
  <si>
    <t>012.20.00208</t>
  </si>
  <si>
    <t>FAUSTINO</t>
  </si>
  <si>
    <t>012.22.00327</t>
  </si>
  <si>
    <t>012.22.00290</t>
  </si>
  <si>
    <t>012.22.00264</t>
  </si>
  <si>
    <t>012.21.01898</t>
  </si>
  <si>
    <t>012.22.00365</t>
  </si>
  <si>
    <t>012.22.00487</t>
  </si>
  <si>
    <t>012.22.00351</t>
  </si>
  <si>
    <t>012.22.00508</t>
  </si>
  <si>
    <t>012.22.00554</t>
  </si>
  <si>
    <t>012.21.00494</t>
  </si>
  <si>
    <t>012.22.00034</t>
  </si>
  <si>
    <t>AV. HISTORIADOR RUBENS DE MENDONÇA</t>
  </si>
  <si>
    <t>012.22.00265</t>
  </si>
  <si>
    <t>012.22.00591</t>
  </si>
  <si>
    <t>012.22.00567</t>
  </si>
  <si>
    <t>012.22.00215</t>
  </si>
  <si>
    <t>012.22.00516</t>
  </si>
  <si>
    <t>012.21.00487</t>
  </si>
  <si>
    <t>012.22.00603</t>
  </si>
  <si>
    <t>012.20.00212</t>
  </si>
  <si>
    <t>012.22.00675</t>
  </si>
  <si>
    <t>012.20.00584</t>
  </si>
  <si>
    <t>012.22.00654</t>
  </si>
  <si>
    <t>012.21.02059</t>
  </si>
  <si>
    <t>012.22.00744</t>
  </si>
  <si>
    <t>012.22.00692</t>
  </si>
  <si>
    <t>012.22.00722</t>
  </si>
  <si>
    <t>012.22.00535</t>
  </si>
  <si>
    <t>012.22.00209</t>
  </si>
  <si>
    <t>012.22.00231</t>
  </si>
  <si>
    <t>012.22.00434</t>
  </si>
  <si>
    <t>012.22.00772</t>
  </si>
  <si>
    <t>012.22.00768</t>
  </si>
  <si>
    <t>012.22.00725</t>
  </si>
  <si>
    <t>012.22.00674</t>
  </si>
  <si>
    <t>012.22.00788</t>
  </si>
  <si>
    <t>012.22.00259</t>
  </si>
  <si>
    <t>012.22.00195</t>
  </si>
  <si>
    <t>012.22.00206</t>
  </si>
  <si>
    <t>012.22.00269</t>
  </si>
  <si>
    <t>012.22.00192</t>
  </si>
  <si>
    <t>012.22.00862</t>
  </si>
  <si>
    <t>012.22.00865</t>
  </si>
  <si>
    <t>012.22.00875</t>
  </si>
  <si>
    <t>012.22.00778</t>
  </si>
  <si>
    <t>012.22.00794</t>
  </si>
  <si>
    <t>012.22.00817</t>
  </si>
  <si>
    <t>012.22.00805</t>
  </si>
  <si>
    <t>012.22.00793</t>
  </si>
  <si>
    <t>012.22.00604</t>
  </si>
  <si>
    <t>012.22.00809</t>
  </si>
  <si>
    <t>012.22.00791</t>
  </si>
  <si>
    <t>012.22.00755</t>
  </si>
  <si>
    <t>012.22.00769</t>
  </si>
  <si>
    <t>012.22.00739</t>
  </si>
  <si>
    <t>012.22.00874</t>
  </si>
  <si>
    <t>012.22.00835</t>
  </si>
  <si>
    <t>012.21.00517</t>
  </si>
  <si>
    <t>012.22.00858</t>
  </si>
  <si>
    <t>012.22.00878</t>
  </si>
  <si>
    <t>012.22.00913</t>
  </si>
  <si>
    <t>012.22.00887</t>
  </si>
  <si>
    <t>012.22.00882</t>
  </si>
  <si>
    <t>012.22.00869</t>
  </si>
  <si>
    <t>012.22.00851</t>
  </si>
  <si>
    <t>012.22.00888</t>
  </si>
  <si>
    <t>012.22.00853</t>
  </si>
  <si>
    <t>012.22.00430</t>
  </si>
  <si>
    <t>012.22.00429</t>
  </si>
  <si>
    <t>012.22.00586</t>
  </si>
  <si>
    <t>012.22.00825</t>
  </si>
  <si>
    <t>012.22.00510</t>
  </si>
  <si>
    <t>012.22.00511</t>
  </si>
  <si>
    <t>012.22.01001</t>
  </si>
  <si>
    <t>012.22.00901</t>
  </si>
  <si>
    <t>012.22.01004</t>
  </si>
  <si>
    <t>012.22.00946</t>
  </si>
  <si>
    <t>012.22.01030</t>
  </si>
  <si>
    <t>012.20.00277</t>
  </si>
  <si>
    <t>012.22.00208</t>
  </si>
  <si>
    <t>012.22.00063</t>
  </si>
  <si>
    <t>012.22.01043</t>
  </si>
  <si>
    <t>012.21.00966</t>
  </si>
  <si>
    <t>012.22.01028</t>
  </si>
  <si>
    <t>012.22.01050</t>
  </si>
  <si>
    <t>012.22.00952</t>
  </si>
  <si>
    <t>012.22.00957</t>
  </si>
  <si>
    <t>012.22.00389</t>
  </si>
  <si>
    <t>012.22.00466</t>
  </si>
  <si>
    <t>012.22.00486</t>
  </si>
  <si>
    <t>012.22.00562</t>
  </si>
  <si>
    <t>012.22.00607</t>
  </si>
  <si>
    <t>012.22.00912</t>
  </si>
  <si>
    <t>012.22.00663</t>
  </si>
  <si>
    <t>012.22.00705</t>
  </si>
  <si>
    <t>012.22.00935</t>
  </si>
  <si>
    <t>012.22.00968</t>
  </si>
  <si>
    <t>012.22.00829</t>
  </si>
  <si>
    <t>012.22.01032</t>
  </si>
  <si>
    <t>012.22.01078</t>
  </si>
  <si>
    <t>012.22.01093</t>
  </si>
  <si>
    <t>012.22.00984</t>
  </si>
  <si>
    <t>012.22.01120</t>
  </si>
  <si>
    <t>012.22.01140</t>
  </si>
  <si>
    <t>012.22.01154</t>
  </si>
  <si>
    <t>PONTE DE FERRO</t>
  </si>
  <si>
    <t>012.22.00707</t>
  </si>
  <si>
    <t>012.22.01207</t>
  </si>
  <si>
    <t>012.22.00512</t>
  </si>
  <si>
    <t>012.22.01171</t>
  </si>
  <si>
    <t>012.22.01025</t>
  </si>
  <si>
    <t>012.22.00896</t>
  </si>
  <si>
    <t>012.22.00360</t>
  </si>
  <si>
    <t>012.22.00921</t>
  </si>
  <si>
    <t>012.22.00879</t>
  </si>
  <si>
    <t>012.22.00917</t>
  </si>
  <si>
    <t>012.22.00954</t>
  </si>
  <si>
    <t>012.22.01217</t>
  </si>
  <si>
    <t>012.22.01210</t>
  </si>
  <si>
    <t>012.22.01284</t>
  </si>
  <si>
    <t>012.22.01213</t>
  </si>
  <si>
    <t>012.22.00931</t>
  </si>
  <si>
    <t>012.19.01720</t>
  </si>
  <si>
    <t>012.22.01197</t>
  </si>
  <si>
    <t>012.22.01013</t>
  </si>
  <si>
    <t>012.22.01318</t>
  </si>
  <si>
    <t>012.22.01419</t>
  </si>
  <si>
    <t>012.22.00824</t>
  </si>
  <si>
    <t>012.22.01041</t>
  </si>
  <si>
    <t>012.21.01922</t>
  </si>
  <si>
    <t>012.22.00983</t>
  </si>
  <si>
    <t>012.18.02279</t>
  </si>
  <si>
    <t>012.22.01428</t>
  </si>
  <si>
    <t>012.22.01455</t>
  </si>
  <si>
    <t>012.22.01461</t>
  </si>
  <si>
    <t>012.22.01390</t>
  </si>
  <si>
    <t>012.22.01248</t>
  </si>
  <si>
    <t>012.22.00965</t>
  </si>
  <si>
    <t>012.20.01215</t>
  </si>
  <si>
    <t>012.20.01367</t>
  </si>
  <si>
    <t>012.20.01185</t>
  </si>
  <si>
    <t>012.22.01430</t>
  </si>
  <si>
    <t>012.20.01464</t>
  </si>
  <si>
    <t>012.20.01408</t>
  </si>
  <si>
    <t>012.22.01594</t>
  </si>
  <si>
    <t>012.21.01579</t>
  </si>
  <si>
    <t>012.22.01782</t>
  </si>
  <si>
    <t>012.22.01712</t>
  </si>
  <si>
    <t>012.22.01446</t>
  </si>
  <si>
    <t>012.22.01010</t>
  </si>
  <si>
    <t>012.22.01824</t>
  </si>
  <si>
    <t>012.22.01371</t>
  </si>
  <si>
    <t>012.22.01616</t>
  </si>
  <si>
    <t>012.22.01557</t>
  </si>
  <si>
    <t>012.22.01367</t>
  </si>
  <si>
    <t>012.22.01742</t>
  </si>
  <si>
    <t>012.22.01747</t>
  </si>
  <si>
    <t>012.22.01413</t>
  </si>
  <si>
    <t>012.22.01415</t>
  </si>
  <si>
    <t>012.22.01651</t>
  </si>
  <si>
    <t>012.22.01449</t>
  </si>
  <si>
    <t>012.22.01868</t>
  </si>
  <si>
    <t>012.22.01795</t>
  </si>
  <si>
    <t>012.22.01736</t>
  </si>
  <si>
    <t>012.22.01647</t>
  </si>
  <si>
    <t>012.22.01586</t>
  </si>
  <si>
    <t>012.22.01573</t>
  </si>
  <si>
    <t>012.22.01533</t>
  </si>
  <si>
    <t>012.22.01129</t>
  </si>
  <si>
    <t>012.19.01835</t>
  </si>
  <si>
    <t>012.21.01552</t>
  </si>
  <si>
    <t>012.22.01482</t>
  </si>
  <si>
    <t>012.22.00498</t>
  </si>
  <si>
    <t>012.22.00929</t>
  </si>
  <si>
    <t>012.22.00967</t>
  </si>
  <si>
    <t>012.22.00974</t>
  </si>
  <si>
    <t>012.22.00048</t>
  </si>
  <si>
    <t>012.22.02151</t>
  </si>
  <si>
    <t>012.22.00401</t>
  </si>
  <si>
    <t>PATRIMONIO INSTALADO</t>
  </si>
  <si>
    <t>PATRIMONIO RETIRADO</t>
  </si>
  <si>
    <t>012.22.01687</t>
  </si>
  <si>
    <t>012.22.01240</t>
  </si>
  <si>
    <t>012.21.00179</t>
  </si>
  <si>
    <t>012.22.01515</t>
  </si>
  <si>
    <t>012.22.01540</t>
  </si>
  <si>
    <t>012.22.01739</t>
  </si>
  <si>
    <t>012.22.01780</t>
  </si>
  <si>
    <t>012.22.01844</t>
  </si>
  <si>
    <t>012.22.01846</t>
  </si>
  <si>
    <t>012.22.01849</t>
  </si>
  <si>
    <t>012.22.01858</t>
  </si>
  <si>
    <t>012.22.01873</t>
  </si>
  <si>
    <t>012.22.01921</t>
  </si>
  <si>
    <t>012.22.01927</t>
  </si>
  <si>
    <t>012.22.01928</t>
  </si>
  <si>
    <t>012.22.02001</t>
  </si>
  <si>
    <t>012.22.02010</t>
  </si>
  <si>
    <t>012.22.02084</t>
  </si>
  <si>
    <t>012.22.00379</t>
  </si>
  <si>
    <t>012.21.00721</t>
  </si>
  <si>
    <t>012.22.02431</t>
  </si>
  <si>
    <t>012.22.01532</t>
  </si>
  <si>
    <t>012.22.02296</t>
  </si>
  <si>
    <t>012.22.02160</t>
  </si>
  <si>
    <t>012.22.01702</t>
  </si>
  <si>
    <t>012.22.02210</t>
  </si>
  <si>
    <t>012.22.02258</t>
  </si>
  <si>
    <t>012.22.01744</t>
  </si>
  <si>
    <t>012.22.01791</t>
  </si>
  <si>
    <t>012.22.01593</t>
  </si>
  <si>
    <t>012.22.01775</t>
  </si>
  <si>
    <t>012.22.02257</t>
  </si>
  <si>
    <t>012.22.01735</t>
  </si>
  <si>
    <t>012.22.02507</t>
  </si>
  <si>
    <t>012.22.02630</t>
  </si>
  <si>
    <t>012.22.02307</t>
  </si>
  <si>
    <t>012.22.02157</t>
  </si>
  <si>
    <t>012.22.02457</t>
  </si>
  <si>
    <t>012.22.02291</t>
  </si>
  <si>
    <t>012.22.02738</t>
  </si>
  <si>
    <t>012.22.02533</t>
  </si>
  <si>
    <t>012.22.02740</t>
  </si>
  <si>
    <t>012.22.00616</t>
  </si>
  <si>
    <t>012.22.02216</t>
  </si>
  <si>
    <t>012.22.01494</t>
  </si>
  <si>
    <t>012.22.01434</t>
  </si>
  <si>
    <t>012.22.02182</t>
  </si>
  <si>
    <t>012.22.02298</t>
  </si>
  <si>
    <t>012.22.01453</t>
  </si>
  <si>
    <t>012.22.02419</t>
  </si>
  <si>
    <t>012.22.01440</t>
  </si>
  <si>
    <t>012.22.01732</t>
  </si>
  <si>
    <t>012.22.02357</t>
  </si>
  <si>
    <t>012.22.02414</t>
  </si>
  <si>
    <t>012.22.02451</t>
  </si>
  <si>
    <t>012.22.02459</t>
  </si>
  <si>
    <t>012.22.02500</t>
  </si>
  <si>
    <t>012.22.02514</t>
  </si>
  <si>
    <t>012.22.02520</t>
  </si>
  <si>
    <t>012.22.02422</t>
  </si>
  <si>
    <t>012.22.01427</t>
  </si>
  <si>
    <t>012.22.01497</t>
  </si>
  <si>
    <t>012.22.01543</t>
  </si>
  <si>
    <t>012.22.02309</t>
  </si>
  <si>
    <t>012.22.02413</t>
  </si>
  <si>
    <t>012.22.02462</t>
  </si>
  <si>
    <t>012.22.02434</t>
  </si>
  <si>
    <t>012.22.01501</t>
  </si>
  <si>
    <t>012.22.01547</t>
  </si>
  <si>
    <t>012.22.01631</t>
  </si>
  <si>
    <t>012.22.01878</t>
  </si>
  <si>
    <t>012.22.01885</t>
  </si>
  <si>
    <t>012.22.01922</t>
  </si>
  <si>
    <t>012.22.02375</t>
  </si>
  <si>
    <t>012.22.02380</t>
  </si>
  <si>
    <t>012.22.00933</t>
  </si>
  <si>
    <t>012.22.01910</t>
  </si>
  <si>
    <t>012.22.02433</t>
  </si>
  <si>
    <t>012.22.02461</t>
  </si>
  <si>
    <t>012.22.02515</t>
  </si>
  <si>
    <t>012.22.02562</t>
  </si>
  <si>
    <t>012.22.02596</t>
  </si>
  <si>
    <t>012.22.02445</t>
  </si>
  <si>
    <t>012.22.02449</t>
  </si>
  <si>
    <t>012.22.02424</t>
  </si>
  <si>
    <t>012.22.02486</t>
  </si>
  <si>
    <t>012.22.02485</t>
  </si>
  <si>
    <t>012.22.01786</t>
  </si>
  <si>
    <t>012.22.02583</t>
  </si>
  <si>
    <t>012.22.02352</t>
  </si>
  <si>
    <t>012.22.01409</t>
  </si>
  <si>
    <t>012.22.02534</t>
  </si>
  <si>
    <t>012.22.02501</t>
  </si>
  <si>
    <t>012.22.02396</t>
  </si>
  <si>
    <t>012.22.01624</t>
  </si>
  <si>
    <t>012.22.01527</t>
  </si>
  <si>
    <t>012.21.00622</t>
  </si>
  <si>
    <t>012.22.02564</t>
  </si>
  <si>
    <t>012.23.00020</t>
  </si>
  <si>
    <t>012.22.02753</t>
  </si>
  <si>
    <t>012.22.02705</t>
  </si>
  <si>
    <t>012.22.02343</t>
  </si>
  <si>
    <t>012.22.02667</t>
  </si>
  <si>
    <t>012.22.02761</t>
  </si>
  <si>
    <t>012.22.02751</t>
  </si>
  <si>
    <t>012.22.02770</t>
  </si>
  <si>
    <t>012.22.02607</t>
  </si>
  <si>
    <t>012.22.02819</t>
  </si>
  <si>
    <t>012.22.02693</t>
  </si>
  <si>
    <t>012.22.02653</t>
  </si>
  <si>
    <t>MITRA ARQUIDIOCESANA DE CUIABÁ</t>
  </si>
  <si>
    <t>012.22.02096</t>
  </si>
  <si>
    <t>012.22.02528</t>
  </si>
  <si>
    <t>012.22.02777</t>
  </si>
  <si>
    <t>012.22.02759</t>
  </si>
  <si>
    <t>012.22.02783</t>
  </si>
  <si>
    <t>012.22.02700</t>
  </si>
  <si>
    <t>012.22.02480</t>
  </si>
  <si>
    <t>012.22.02597</t>
  </si>
  <si>
    <t>012.22.02771</t>
  </si>
  <si>
    <t>012.22.02822</t>
  </si>
  <si>
    <t>012.22.02682</t>
  </si>
  <si>
    <t>012.22.02625</t>
  </si>
  <si>
    <t>012.22.02594</t>
  </si>
  <si>
    <t>012.22.02537</t>
  </si>
  <si>
    <t>012.22.02628</t>
  </si>
  <si>
    <t>012.22.02659</t>
  </si>
  <si>
    <t>012.22.01523</t>
  </si>
  <si>
    <t>012.22.01520</t>
  </si>
  <si>
    <t>012.22.02852</t>
  </si>
  <si>
    <t>012.23.00003</t>
  </si>
  <si>
    <t>012.23.00011</t>
  </si>
  <si>
    <t>012.23.00094</t>
  </si>
  <si>
    <t>012.23.00099</t>
  </si>
  <si>
    <t>012.23.00112</t>
  </si>
  <si>
    <t>012.23.00142</t>
  </si>
  <si>
    <t>012.23.00145</t>
  </si>
  <si>
    <t>012.22.01460</t>
  </si>
  <si>
    <t>012.22.02845</t>
  </si>
  <si>
    <t>012.23.00086</t>
  </si>
  <si>
    <t>012.22.01271</t>
  </si>
  <si>
    <t>012.23.00045</t>
  </si>
  <si>
    <t>012.23.00126</t>
  </si>
  <si>
    <t>012.22.02350</t>
  </si>
  <si>
    <t>012.22.02716</t>
  </si>
  <si>
    <t>012.22.02830</t>
  </si>
  <si>
    <t>012.23.00062</t>
  </si>
  <si>
    <t>012.23.00067</t>
  </si>
  <si>
    <t>012.23.00104</t>
  </si>
  <si>
    <t>012.22.02811</t>
  </si>
  <si>
    <t>012.22.02877</t>
  </si>
  <si>
    <t>012.23.00021</t>
  </si>
  <si>
    <t>012.23.00109</t>
  </si>
  <si>
    <t>012.23.00083</t>
  </si>
  <si>
    <t>012.22.02589</t>
  </si>
  <si>
    <t>012.23.00012</t>
  </si>
  <si>
    <t>012.22.02438</t>
  </si>
  <si>
    <t>012.23.00292</t>
  </si>
  <si>
    <t>012.23.00251</t>
  </si>
  <si>
    <t>012.23.00252</t>
  </si>
  <si>
    <t>012.23.00287</t>
  </si>
  <si>
    <t>012.23.00294</t>
  </si>
  <si>
    <t>012.23.00257</t>
  </si>
  <si>
    <t>012.23.00273</t>
  </si>
  <si>
    <t>012.22.02412</t>
  </si>
  <si>
    <t>012.23.00223</t>
  </si>
  <si>
    <t>012.23.00279</t>
  </si>
  <si>
    <t>012.23.00275</t>
  </si>
  <si>
    <t>012.23.00289</t>
  </si>
  <si>
    <t>012.22.02803</t>
  </si>
  <si>
    <t>012.23.00317</t>
  </si>
  <si>
    <t>012.22.02672</t>
  </si>
  <si>
    <t>012.23.00293</t>
  </si>
  <si>
    <t>012.23.00197</t>
  </si>
  <si>
    <t>012.23.00180</t>
  </si>
  <si>
    <t>012.23.00340</t>
  </si>
  <si>
    <t>012.23.00291</t>
  </si>
  <si>
    <t>012.23.00235</t>
  </si>
  <si>
    <t>012.23.00217</t>
  </si>
  <si>
    <t>012.23.00165</t>
  </si>
  <si>
    <t>012.23.00303</t>
  </si>
  <si>
    <t>012.23.00146</t>
  </si>
  <si>
    <t>012.23.00171</t>
  </si>
  <si>
    <t>012.23.00334</t>
  </si>
  <si>
    <t>012.23.00349</t>
  </si>
  <si>
    <t>VALDINEI E VICENTE</t>
  </si>
  <si>
    <t>012.22.01454</t>
  </si>
  <si>
    <t>012.23.00208</t>
  </si>
  <si>
    <t>012.22.02285</t>
  </si>
  <si>
    <t>012.22.02644</t>
  </si>
  <si>
    <t>012.23.00509</t>
  </si>
  <si>
    <t>012.23.00185</t>
  </si>
  <si>
    <t>012.23.00526</t>
  </si>
  <si>
    <t>012.22.02605</t>
  </si>
  <si>
    <t>012.23.00113</t>
  </si>
  <si>
    <t>MOTIVO ATRASO</t>
  </si>
  <si>
    <t>012.23.00096</t>
  </si>
  <si>
    <t>012.23.00015</t>
  </si>
  <si>
    <t>012.22.02444</t>
  </si>
  <si>
    <t>012.23.00357</t>
  </si>
  <si>
    <t>012.23.00139</t>
  </si>
  <si>
    <t>012.23.00627</t>
  </si>
  <si>
    <t>012.22.02863</t>
  </si>
  <si>
    <t>012.22.02870</t>
  </si>
  <si>
    <t>012.23.00140</t>
  </si>
  <si>
    <t>012.23.00166</t>
  </si>
  <si>
    <t>012.21.02003</t>
  </si>
  <si>
    <t>012.23.00582</t>
  </si>
  <si>
    <t>012.23.00710</t>
  </si>
  <si>
    <t>012.23.00260</t>
  </si>
  <si>
    <t>012.23.00299</t>
  </si>
  <si>
    <t>012.23.00747</t>
  </si>
  <si>
    <t>012.23.00672</t>
  </si>
  <si>
    <t>012.23.00687</t>
  </si>
  <si>
    <t>012.23.00487</t>
  </si>
  <si>
    <t>012.22.02158</t>
  </si>
  <si>
    <t>012.23.00518</t>
  </si>
  <si>
    <t>012.23.00342</t>
  </si>
  <si>
    <t>012.23.00153</t>
  </si>
  <si>
    <t>012.23.00536</t>
  </si>
  <si>
    <t>012.23.00429</t>
  </si>
  <si>
    <t>012.23.00502</t>
  </si>
  <si>
    <t>012.23.00540</t>
  </si>
  <si>
    <t>012.23.00654</t>
  </si>
  <si>
    <t>012.23.00544</t>
  </si>
  <si>
    <t>012.23.00416</t>
  </si>
  <si>
    <t>012.23.00477</t>
  </si>
  <si>
    <t>012.22.02467</t>
  </si>
  <si>
    <t>012.23.00557</t>
  </si>
  <si>
    <t>012.23.00311</t>
  </si>
  <si>
    <t>012.23.00434</t>
  </si>
  <si>
    <t>012.23.00239</t>
  </si>
  <si>
    <t>012.23.00138</t>
  </si>
  <si>
    <t>012.23.00706</t>
  </si>
  <si>
    <t>012.23.00635</t>
  </si>
  <si>
    <t>012.23.00615</t>
  </si>
  <si>
    <t>012.23.00632</t>
  </si>
  <si>
    <t>012.23.00560</t>
  </si>
  <si>
    <t>012.23.00718</t>
  </si>
  <si>
    <t>012.23.00816</t>
  </si>
  <si>
    <t>012.23.00702</t>
  </si>
  <si>
    <t>012.23.00760</t>
  </si>
  <si>
    <t>012.23.00631</t>
  </si>
  <si>
    <t>012.23.00888</t>
  </si>
  <si>
    <t>012.23.00533</t>
  </si>
  <si>
    <t>012.23.00561</t>
  </si>
  <si>
    <t>012.23.00558</t>
  </si>
  <si>
    <t>012.23.00553</t>
  </si>
  <si>
    <t>012.23.00562</t>
  </si>
  <si>
    <t>012.23.00571</t>
  </si>
  <si>
    <t>012.23.00739</t>
  </si>
  <si>
    <t>012.23.00782</t>
  </si>
  <si>
    <t>012.23.00870</t>
  </si>
  <si>
    <t>012.23.00803</t>
  </si>
  <si>
    <t>012.23.00555</t>
  </si>
  <si>
    <t>012.19.01852</t>
  </si>
  <si>
    <t>012.23.00853</t>
  </si>
  <si>
    <t>012.22.02499</t>
  </si>
  <si>
    <t>012.23.00628</t>
  </si>
  <si>
    <t>012.23.00633</t>
  </si>
  <si>
    <t>012.23.00567</t>
  </si>
  <si>
    <t>012.22.02004</t>
  </si>
  <si>
    <t>012.22.02012</t>
  </si>
  <si>
    <t>012.23.00820</t>
  </si>
  <si>
    <t>012.23.00663</t>
  </si>
  <si>
    <t>012.23.00662</t>
  </si>
  <si>
    <t>012.23.00896</t>
  </si>
  <si>
    <t>012.23.00990</t>
  </si>
  <si>
    <t>012.23.00935</t>
  </si>
  <si>
    <t>012.23.00991</t>
  </si>
  <si>
    <t>GERAÇÃO DISTRIBUIDA</t>
  </si>
  <si>
    <t>012.23.00981</t>
  </si>
  <si>
    <t>012.23.00919</t>
  </si>
  <si>
    <t>012.23.00917</t>
  </si>
  <si>
    <t>012.23.00864</t>
  </si>
  <si>
    <t>012.23.00566</t>
  </si>
  <si>
    <t>012.23.00622</t>
  </si>
  <si>
    <t>012.23.00768</t>
  </si>
  <si>
    <t>012.23.00908</t>
  </si>
  <si>
    <t>012.22.00718</t>
  </si>
  <si>
    <t>012.23.00591</t>
  </si>
  <si>
    <t>012.23.00931</t>
  </si>
  <si>
    <t>012.23.00953</t>
  </si>
  <si>
    <t>012.23.01072</t>
  </si>
  <si>
    <t>012.23.01031</t>
  </si>
  <si>
    <t>012.23.00550</t>
  </si>
  <si>
    <t>012.23.00855</t>
  </si>
  <si>
    <t>012.23.00911</t>
  </si>
  <si>
    <t>012.23.00923</t>
  </si>
  <si>
    <t>012.23.00943</t>
  </si>
  <si>
    <t>012.23.01002</t>
  </si>
  <si>
    <t>012.23.01003</t>
  </si>
  <si>
    <t>012.23.01005</t>
  </si>
  <si>
    <t>012.23.01033</t>
  </si>
  <si>
    <t>012.23.01034</t>
  </si>
  <si>
    <t>012.23.00805</t>
  </si>
  <si>
    <t>012.23.00958</t>
  </si>
  <si>
    <t>012.23.00890</t>
  </si>
  <si>
    <t>012.23.00907</t>
  </si>
  <si>
    <t>012.23.00925</t>
  </si>
  <si>
    <t>012.23.00928</t>
  </si>
  <si>
    <t>012.23.00933</t>
  </si>
  <si>
    <t>012.23.01048</t>
  </si>
  <si>
    <t>012.22.02019</t>
  </si>
  <si>
    <t>012.22.02026</t>
  </si>
  <si>
    <t>012.23.00001</t>
  </si>
  <si>
    <t>012.23.00971</t>
  </si>
  <si>
    <t>012.23.00985</t>
  </si>
  <si>
    <t>012.23.00193</t>
  </si>
  <si>
    <t>012.23.01059</t>
  </si>
  <si>
    <t>012.23.00606</t>
  </si>
  <si>
    <t>012.23.00577</t>
  </si>
  <si>
    <t>012.23.00111</t>
  </si>
  <si>
    <t>012.23.00549</t>
  </si>
  <si>
    <t>012.23.00545</t>
  </si>
  <si>
    <t>012.23.01147</t>
  </si>
  <si>
    <t>012.23.00469</t>
  </si>
  <si>
    <t>012.23.00216</t>
  </si>
  <si>
    <t>012.23.00207</t>
  </si>
  <si>
    <t>012.23.01156</t>
  </si>
  <si>
    <t>012.23.01096</t>
  </si>
  <si>
    <t>012.23.01098</t>
  </si>
  <si>
    <t>012.23.01140</t>
  </si>
  <si>
    <t>012.23.00467</t>
  </si>
  <si>
    <t>012.23.01135</t>
  </si>
  <si>
    <t>012.23.00895</t>
  </si>
  <si>
    <t>012.23.00611</t>
  </si>
  <si>
    <t>012.23.00732</t>
  </si>
  <si>
    <t>012.22.02844</t>
  </si>
  <si>
    <t>012.23.01210</t>
  </si>
  <si>
    <t>012.22.01857</t>
  </si>
  <si>
    <t>012.23.00876</t>
  </si>
  <si>
    <t>012.23.01188</t>
  </si>
  <si>
    <t>012.23.01165</t>
  </si>
  <si>
    <t>012.23.01071</t>
  </si>
  <si>
    <t>012.23.01070</t>
  </si>
  <si>
    <t>012.23.00951</t>
  </si>
  <si>
    <t>012.22.02881</t>
  </si>
  <si>
    <t>012.20.01432</t>
  </si>
  <si>
    <t>012.23.01252</t>
  </si>
  <si>
    <t>012.23.01202</t>
  </si>
  <si>
    <t>012.23.01197</t>
  </si>
  <si>
    <t>012.23.01163</t>
  </si>
  <si>
    <t>012.23.01161</t>
  </si>
  <si>
    <t>012.23.01109</t>
  </si>
  <si>
    <t>012.23.01085</t>
  </si>
  <si>
    <t>012.23.01073</t>
  </si>
  <si>
    <t>012.23.01055</t>
  </si>
  <si>
    <t>012.23.01013</t>
  </si>
  <si>
    <t>012.23.01206</t>
  </si>
  <si>
    <t>012.23.00704</t>
  </si>
  <si>
    <t>012.23.00754</t>
  </si>
  <si>
    <t>012.23.01212</t>
  </si>
  <si>
    <t>012.23.00881</t>
  </si>
  <si>
    <t>012.23.01155</t>
  </si>
  <si>
    <t>012.23.00594</t>
  </si>
  <si>
    <t>012.23.00478</t>
  </si>
  <si>
    <t>012.23.00479</t>
  </si>
  <si>
    <t>012.23.00480</t>
  </si>
  <si>
    <t>012.23.00470</t>
  </si>
  <si>
    <t>012.23.00471</t>
  </si>
  <si>
    <t>012.23.00472</t>
  </si>
  <si>
    <t>012.23.00473</t>
  </si>
  <si>
    <t>012.23.00474</t>
  </si>
  <si>
    <t>012.23.01291</t>
  </si>
  <si>
    <t>012.22.02156</t>
  </si>
  <si>
    <t>012.23.00455</t>
  </si>
  <si>
    <t>012.23.00454</t>
  </si>
  <si>
    <t>012.23.00453</t>
  </si>
  <si>
    <t>012.23.00456</t>
  </si>
  <si>
    <t>012.23.01181</t>
  </si>
  <si>
    <t>012.23.00462</t>
  </si>
  <si>
    <t>012.23.00464</t>
  </si>
  <si>
    <t>012.23.00465</t>
  </si>
  <si>
    <t>012.23.01117</t>
  </si>
  <si>
    <t>012.23.00457</t>
  </si>
  <si>
    <t>012.23.00463</t>
  </si>
  <si>
    <t>012.23.00460</t>
  </si>
  <si>
    <t>012.23.00466</t>
  </si>
  <si>
    <t>012.23.01198</t>
  </si>
  <si>
    <t>012.23.00871</t>
  </si>
  <si>
    <t>012.23.01358</t>
  </si>
  <si>
    <t>012.23.00468</t>
  </si>
  <si>
    <t>012.23.00563</t>
  </si>
  <si>
    <t>012.23.01148</t>
  </si>
  <si>
    <t>012.23.01399</t>
  </si>
  <si>
    <t>012.23.01435</t>
  </si>
  <si>
    <t>012.23.01518</t>
  </si>
  <si>
    <t>012.23.01466</t>
  </si>
  <si>
    <t>012.23.01439</t>
  </si>
  <si>
    <t>012.23.01569</t>
  </si>
  <si>
    <t>012.23.01546</t>
  </si>
  <si>
    <t>012.23.01542</t>
  </si>
  <si>
    <t>012.23.01541</t>
  </si>
  <si>
    <t>012.23.01535</t>
  </si>
  <si>
    <t>012.23.01522</t>
  </si>
  <si>
    <t>012.23.01516</t>
  </si>
  <si>
    <t>012.23.01503</t>
  </si>
  <si>
    <t>012.23.01500</t>
  </si>
  <si>
    <t>012.23.01498</t>
  </si>
  <si>
    <t>012.23.01496</t>
  </si>
  <si>
    <t>012.23.01494</t>
  </si>
  <si>
    <t>012.23.01489</t>
  </si>
  <si>
    <t>012.23.01551</t>
  </si>
  <si>
    <t>012.23.01483</t>
  </si>
  <si>
    <t>012.23.01479</t>
  </si>
  <si>
    <t>012.23.01474</t>
  </si>
  <si>
    <t>012.23.01473</t>
  </si>
  <si>
    <t>012.23.01468</t>
  </si>
  <si>
    <t>012.23.01450</t>
  </si>
  <si>
    <t>012.23.01444</t>
  </si>
  <si>
    <t>012.23.01419</t>
  </si>
  <si>
    <t>012.23.01381</t>
  </si>
  <si>
    <t>012.23.01558</t>
  </si>
  <si>
    <t>012.23.01549</t>
  </si>
  <si>
    <t>012.23.01524</t>
  </si>
  <si>
    <t>012.23.01517</t>
  </si>
  <si>
    <t>012.23.01413</t>
  </si>
  <si>
    <t>012.23.01484</t>
  </si>
  <si>
    <t>012.23.01319</t>
  </si>
  <si>
    <t>MÊS DA CARTEIRA</t>
  </si>
  <si>
    <t>012.23.01537</t>
  </si>
  <si>
    <t>012.23.01514</t>
  </si>
  <si>
    <t>012.23.01575</t>
  </si>
  <si>
    <t>012.23.01566</t>
  </si>
  <si>
    <t>TRES BARRAS</t>
  </si>
  <si>
    <t>012.23.00227</t>
  </si>
  <si>
    <t>012.23.01436</t>
  </si>
  <si>
    <t>012.23.00970</t>
  </si>
  <si>
    <t>012.23.01531</t>
  </si>
  <si>
    <t>012.23.01536</t>
  </si>
  <si>
    <t>012.23.01618</t>
  </si>
  <si>
    <t>012.23.01619</t>
  </si>
  <si>
    <t>012.23.01638</t>
  </si>
  <si>
    <t>012.23.01652</t>
  </si>
  <si>
    <t>012.23.01671</t>
  </si>
  <si>
    <t>012.23.01695</t>
  </si>
  <si>
    <t>012.23.01526</t>
  </si>
  <si>
    <t>012.23.01761</t>
  </si>
  <si>
    <t>012.23.01556</t>
  </si>
  <si>
    <t>012.23.01513</t>
  </si>
  <si>
    <t>012.23.01387</t>
  </si>
  <si>
    <t>012.23.01598</t>
  </si>
  <si>
    <t>012.23.01894</t>
  </si>
  <si>
    <t>012.23.01879</t>
  </si>
  <si>
    <t>012.23.01901</t>
  </si>
  <si>
    <t>012.23.01079</t>
  </si>
  <si>
    <t>012.23.01688</t>
  </si>
  <si>
    <t>012.23.01866</t>
  </si>
  <si>
    <t>012.23.01758</t>
  </si>
  <si>
    <t>012.23.01817</t>
  </si>
  <si>
    <t>012.23.01716</t>
  </si>
  <si>
    <t>012.23.01779</t>
  </si>
  <si>
    <t>VÁZEA GRANDE</t>
  </si>
  <si>
    <t>012.23.01740</t>
  </si>
  <si>
    <t>012.23.01897</t>
  </si>
  <si>
    <t>012.23.01848</t>
  </si>
  <si>
    <t>012.23.01830</t>
  </si>
  <si>
    <t>012.23.01798</t>
  </si>
  <si>
    <t>012.23.01757</t>
  </si>
  <si>
    <t>012.23.01371</t>
  </si>
  <si>
    <t>012.23.01476</t>
  </si>
  <si>
    <t>012.23.01648</t>
  </si>
  <si>
    <t>012.23.01964</t>
  </si>
  <si>
    <t>012.23.01976</t>
  </si>
  <si>
    <t>012.23.02123</t>
  </si>
  <si>
    <t>012.23.01645</t>
  </si>
  <si>
    <t>012.23.02141</t>
  </si>
  <si>
    <t>012.23.02025</t>
  </si>
  <si>
    <t>012.23.01939</t>
  </si>
  <si>
    <t>012.23.01906</t>
  </si>
  <si>
    <t>012.23.01978</t>
  </si>
  <si>
    <t>012.23.02031</t>
  </si>
  <si>
    <t>012.23.01942</t>
  </si>
  <si>
    <t>012.23.01968</t>
  </si>
  <si>
    <t>012.23.01991</t>
  </si>
  <si>
    <t>012.23.02032</t>
  </si>
  <si>
    <t>012.23.02042</t>
  </si>
  <si>
    <t>012.23.02081</t>
  </si>
  <si>
    <t>012.23.02072</t>
  </si>
  <si>
    <t>012.23.02040</t>
  </si>
  <si>
    <t>012.23.01981</t>
  </si>
  <si>
    <t>012.23.01934</t>
  </si>
  <si>
    <t>012.23.01970</t>
  </si>
  <si>
    <t>012.23.02162</t>
  </si>
  <si>
    <t>012.23.01802</t>
  </si>
  <si>
    <t>012.23.01548</t>
  </si>
  <si>
    <t>012.23.02054</t>
  </si>
  <si>
    <t>012.23.02293</t>
  </si>
  <si>
    <t>LOTE: 113392,59</t>
  </si>
  <si>
    <t>DATA NOTA FISCAL</t>
  </si>
  <si>
    <t>TOTAL PAGO (21/08/21)</t>
  </si>
  <si>
    <t>LOTE: 10115</t>
  </si>
  <si>
    <t>TOTAL PAGO (03/09/21)</t>
  </si>
  <si>
    <t>LOTE: 101917</t>
  </si>
  <si>
    <t>TOTAL PAGO (13/09/21)</t>
  </si>
  <si>
    <t>LOTE: 103877</t>
  </si>
  <si>
    <t>012.21.00851</t>
  </si>
  <si>
    <t>TOTAL PAGO (20/09/2021)</t>
  </si>
  <si>
    <t>LOTE: 108036</t>
  </si>
  <si>
    <t>TOTAL PAGO (19/10/2021)</t>
  </si>
  <si>
    <t>LOTE: 111618</t>
  </si>
  <si>
    <t>09/09/201</t>
  </si>
  <si>
    <t>TOTAL PAGO 16/11/2021</t>
  </si>
  <si>
    <t>LOTE: 114011</t>
  </si>
  <si>
    <t>TOTAL PAGO 19/11/2021</t>
  </si>
  <si>
    <t>LOTE: 118964</t>
  </si>
  <si>
    <t>LOTE: 119870</t>
  </si>
  <si>
    <t>012.21.01695</t>
  </si>
  <si>
    <t>VALOR PAGO 20 e 21/12/2021</t>
  </si>
  <si>
    <t>LOTE: 122836</t>
  </si>
  <si>
    <t>VALOR PAGO 11/01/2022</t>
  </si>
  <si>
    <t>LOTE: 124025</t>
  </si>
  <si>
    <t>VALOR PAGO 18/01/2022</t>
  </si>
  <si>
    <t>LOTE: 124626</t>
  </si>
  <si>
    <t>TOTAL PAGO 20/01/2022</t>
  </si>
  <si>
    <t>LOTE: 123601</t>
  </si>
  <si>
    <t>EXECULTADA</t>
  </si>
  <si>
    <t>TOTAL MEDIDO</t>
  </si>
  <si>
    <t>TOTAL PAGO</t>
  </si>
  <si>
    <t>LOTE: 130260</t>
  </si>
  <si>
    <t>LOTE: 131735</t>
  </si>
  <si>
    <t>LOTE: 133292</t>
  </si>
  <si>
    <t>LOTE: 134019</t>
  </si>
  <si>
    <t>LOTE: 136241</t>
  </si>
  <si>
    <t>LOTE: 135523</t>
  </si>
  <si>
    <t>LOTE: 136843</t>
  </si>
  <si>
    <t>LOTE: 138473</t>
  </si>
  <si>
    <t>LOTE: 141242</t>
  </si>
  <si>
    <t>LOTE: 144082</t>
  </si>
  <si>
    <t>012.11.00236</t>
  </si>
  <si>
    <t>LOTE: 146237</t>
  </si>
  <si>
    <t>LOTE: 150837</t>
  </si>
  <si>
    <t>012.22.00251 / 012.22.00966</t>
  </si>
  <si>
    <t>LOTE: 151533</t>
  </si>
  <si>
    <t>LOTE: 153816</t>
  </si>
  <si>
    <t>LOTE: 154377</t>
  </si>
  <si>
    <t>LOTE: 156598</t>
  </si>
  <si>
    <t>012.22.00822</t>
  </si>
  <si>
    <t>LOTE: 158409</t>
  </si>
  <si>
    <t>LOTE: 160340</t>
  </si>
  <si>
    <t>LOTE: 162657</t>
  </si>
  <si>
    <t>LOTE: 162099</t>
  </si>
  <si>
    <t>LOTE: 166515</t>
  </si>
  <si>
    <t>LOTE: 164646</t>
  </si>
  <si>
    <t>011.22.02825</t>
  </si>
  <si>
    <t>LOTE: 167936</t>
  </si>
  <si>
    <t>012.11.01847</t>
  </si>
  <si>
    <t>LOTE: 168609</t>
  </si>
  <si>
    <t>012.22.01496</t>
  </si>
  <si>
    <t>LOTE: 174545</t>
  </si>
  <si>
    <t>011.22.01126</t>
  </si>
  <si>
    <t>011.22.03842</t>
  </si>
  <si>
    <t>LOTE: 179694</t>
  </si>
  <si>
    <t>011.22.00984</t>
  </si>
  <si>
    <t>011.22.00904</t>
  </si>
  <si>
    <t>LOTE: 181148</t>
  </si>
  <si>
    <t>LOTE: 186276</t>
  </si>
  <si>
    <t>012.22.01324</t>
  </si>
  <si>
    <t>LOTE: 187852</t>
  </si>
  <si>
    <t>LOTE: 188572</t>
  </si>
  <si>
    <t>LOTE: 190083</t>
  </si>
  <si>
    <t>LOTE: 190967</t>
  </si>
  <si>
    <t>LOTE: 193860</t>
  </si>
  <si>
    <t>LOTE: 195540</t>
  </si>
  <si>
    <t>011.22.03618</t>
  </si>
  <si>
    <t>011.23.00508</t>
  </si>
  <si>
    <t>011.23.00342</t>
  </si>
  <si>
    <t>011.23.00202</t>
  </si>
  <si>
    <t>011.22.05307</t>
  </si>
  <si>
    <t>011.23.00515</t>
  </si>
  <si>
    <t>011.23.00364</t>
  </si>
  <si>
    <t>011.23.00516</t>
  </si>
  <si>
    <t>LOTE: 198293</t>
  </si>
  <si>
    <t>LOTE: 199763</t>
  </si>
  <si>
    <t>011.23.00622</t>
  </si>
  <si>
    <t>011.23.00627</t>
  </si>
  <si>
    <t>LOTE: 200776</t>
  </si>
  <si>
    <t>011.23.00847</t>
  </si>
  <si>
    <t>011.23.00842</t>
  </si>
  <si>
    <t>011.23.00655</t>
  </si>
  <si>
    <t>011.23.00841</t>
  </si>
  <si>
    <t>011.23.00843</t>
  </si>
  <si>
    <t>011.23.00845</t>
  </si>
  <si>
    <t>011.23.00848</t>
  </si>
  <si>
    <t>011.23.00900</t>
  </si>
  <si>
    <t>011.23.00693</t>
  </si>
  <si>
    <t>011.23.00691</t>
  </si>
  <si>
    <t>011.23.00844</t>
  </si>
  <si>
    <t>011.23.00846</t>
  </si>
  <si>
    <t>LOTE: 202392</t>
  </si>
  <si>
    <t>011.23.00901</t>
  </si>
  <si>
    <t>LOTE: 203278</t>
  </si>
  <si>
    <t>011.23.01022</t>
  </si>
  <si>
    <t>011.23.00939</t>
  </si>
  <si>
    <t>011.23.01026</t>
  </si>
  <si>
    <t>011.23.01188</t>
  </si>
  <si>
    <t>011.23.01025</t>
  </si>
  <si>
    <t>011.23.01029</t>
  </si>
  <si>
    <t>011.23.00937</t>
  </si>
  <si>
    <t>011.23.01024</t>
  </si>
  <si>
    <t>LOTE:205171</t>
  </si>
  <si>
    <t>011.23.01110</t>
  </si>
  <si>
    <t>012.22.01278</t>
  </si>
  <si>
    <t>011.23.01410</t>
  </si>
  <si>
    <t>011.23.01223</t>
  </si>
  <si>
    <t>011.23.01241</t>
  </si>
  <si>
    <t>011.23.01244</t>
  </si>
  <si>
    <t>011.23.01245</t>
  </si>
  <si>
    <t>011.23.00935</t>
  </si>
  <si>
    <t>011.23.00936</t>
  </si>
  <si>
    <t>011.23.01210</t>
  </si>
  <si>
    <t>011.23.01224</t>
  </si>
  <si>
    <t>012.23.01953</t>
  </si>
  <si>
    <t>012.22.00866</t>
  </si>
  <si>
    <t>011.22.02288</t>
  </si>
  <si>
    <t>LOTE:209365</t>
  </si>
  <si>
    <t>011.23.01324</t>
  </si>
  <si>
    <t>011.23.01325</t>
  </si>
  <si>
    <t>011.23.01326</t>
  </si>
  <si>
    <t>011.23.01392</t>
  </si>
  <si>
    <t>011.23.01397</t>
  </si>
  <si>
    <t>011.23.01446</t>
  </si>
  <si>
    <t>011.23.01447</t>
  </si>
  <si>
    <t>011.23.01282</t>
  </si>
  <si>
    <t>011.23.01411</t>
  </si>
  <si>
    <t>LOTE: 211728</t>
  </si>
  <si>
    <t>LOTE:211115</t>
  </si>
  <si>
    <t>011.23.01593</t>
  </si>
  <si>
    <t>011.23.01479</t>
  </si>
  <si>
    <t>011.23.00265</t>
  </si>
  <si>
    <t>011.23.01480</t>
  </si>
  <si>
    <t>011.23.01494</t>
  </si>
  <si>
    <t>011.23.01508</t>
  </si>
  <si>
    <t>011.23.01509</t>
  </si>
  <si>
    <t>011.23.01538</t>
  </si>
  <si>
    <t>011.23.01549</t>
  </si>
  <si>
    <t>011.23.01551</t>
  </si>
  <si>
    <t>011.23.00263</t>
  </si>
  <si>
    <t>LOTE: 216654</t>
  </si>
  <si>
    <t>011.23.01892</t>
  </si>
  <si>
    <t>011.23.01741</t>
  </si>
  <si>
    <t>011.23.01744</t>
  </si>
  <si>
    <t>011.23.01750</t>
  </si>
  <si>
    <t>011.23.01751</t>
  </si>
  <si>
    <t>011.23.01740</t>
  </si>
  <si>
    <t>011.23.01879</t>
  </si>
  <si>
    <t>011.23.01942</t>
  </si>
  <si>
    <t>LOTE: 215914</t>
  </si>
  <si>
    <t>011.23..00691</t>
  </si>
  <si>
    <t>PAGO A DIFERENÇA</t>
  </si>
  <si>
    <t>011.23.01658</t>
  </si>
  <si>
    <t>011.23.02050</t>
  </si>
  <si>
    <t>08/07/202</t>
  </si>
  <si>
    <t>011.23.01940</t>
  </si>
  <si>
    <t>011.23.01952</t>
  </si>
  <si>
    <t>011.23.01992</t>
  </si>
  <si>
    <t>011.23.02051</t>
  </si>
  <si>
    <t>011.23.01256</t>
  </si>
  <si>
    <t>camionete</t>
  </si>
  <si>
    <t>011.23.01257</t>
  </si>
  <si>
    <t>LOTE: 222104</t>
  </si>
  <si>
    <t>011.23.01959</t>
  </si>
  <si>
    <t>011.23.00546</t>
  </si>
  <si>
    <t>011.23.02072</t>
  </si>
  <si>
    <t>011.23.01961</t>
  </si>
  <si>
    <t>011.23.02071</t>
  </si>
  <si>
    <t>011.23.02232</t>
  </si>
  <si>
    <t>LOTE: 228118</t>
  </si>
  <si>
    <t>011.23.02566</t>
  </si>
  <si>
    <t>011.23.02530</t>
  </si>
  <si>
    <t>011.23.02567</t>
  </si>
  <si>
    <t>011.23.02340</t>
  </si>
  <si>
    <t>011.23.02572</t>
  </si>
  <si>
    <t>LOTE: 227698</t>
  </si>
  <si>
    <t>011.23.02458</t>
  </si>
  <si>
    <t>011.23.02452</t>
  </si>
  <si>
    <t>LOTE: 226773</t>
  </si>
  <si>
    <t>011.23.02191</t>
  </si>
  <si>
    <t>011.23.02282</t>
  </si>
  <si>
    <t>011.23.02291</t>
  </si>
  <si>
    <t>011.23.02144</t>
  </si>
  <si>
    <t>011.23.02143</t>
  </si>
  <si>
    <t>011.23.02193</t>
  </si>
  <si>
    <t>011.23.02329</t>
  </si>
  <si>
    <t>LOTE: 230097</t>
  </si>
  <si>
    <t>LOTE: 233056</t>
  </si>
  <si>
    <t>011.23.02818</t>
  </si>
  <si>
    <t>011.23.02575</t>
  </si>
  <si>
    <t>012.23.01401</t>
  </si>
  <si>
    <t>011.23.02483</t>
  </si>
  <si>
    <t>011.23.02760</t>
  </si>
  <si>
    <t>011.23.02817</t>
  </si>
  <si>
    <t>011.23.02827</t>
  </si>
  <si>
    <t>LOTE: 238301</t>
  </si>
  <si>
    <t>012.23,01499</t>
  </si>
  <si>
    <t>011.23.03364</t>
  </si>
  <si>
    <t>011.23.03235</t>
  </si>
  <si>
    <t>011.23.03106</t>
  </si>
  <si>
    <t>011.23.03162</t>
  </si>
  <si>
    <t>011.23.03365</t>
  </si>
  <si>
    <t>011.23.03281</t>
  </si>
  <si>
    <t>011.23.03289</t>
  </si>
  <si>
    <t>011.23.03085</t>
  </si>
  <si>
    <t>011.23.02502</t>
  </si>
  <si>
    <t>011.23.03164</t>
  </si>
  <si>
    <t>011.23.03154</t>
  </si>
  <si>
    <t>011.23.03155</t>
  </si>
  <si>
    <t>011.23.03124</t>
  </si>
  <si>
    <t>011.23.03163</t>
  </si>
  <si>
    <t>011.23.03366</t>
  </si>
  <si>
    <t>011.23.03356</t>
  </si>
  <si>
    <t>011.23.03169</t>
  </si>
  <si>
    <t>011.23.03368</t>
  </si>
  <si>
    <t>LOTE: 239474</t>
  </si>
  <si>
    <t>011.23.02450</t>
  </si>
  <si>
    <t>LOTE: 241693</t>
  </si>
  <si>
    <t>011.23.03698</t>
  </si>
  <si>
    <t>011.23.03357</t>
  </si>
  <si>
    <t>011.23.03358</t>
  </si>
  <si>
    <t>011.23.03668</t>
  </si>
  <si>
    <t>011.23.03473</t>
  </si>
  <si>
    <t>011.23.03526</t>
  </si>
  <si>
    <t>011.23.03710</t>
  </si>
  <si>
    <t>012.23.01545</t>
  </si>
  <si>
    <t>012.23.01344</t>
  </si>
  <si>
    <t>JANEIRO</t>
  </si>
  <si>
    <t>012.23.02113</t>
  </si>
  <si>
    <t>012.23.01975</t>
  </si>
  <si>
    <t>012.23.02000</t>
  </si>
  <si>
    <t>012.23.02099</t>
  </si>
  <si>
    <t>BOSQUE SAUDE</t>
  </si>
  <si>
    <t>012.23.02146</t>
  </si>
  <si>
    <t>012.23.02197</t>
  </si>
  <si>
    <t>012.23.02015</t>
  </si>
  <si>
    <t>012.23.01904</t>
  </si>
  <si>
    <t>012.23.01979</t>
  </si>
  <si>
    <t>012.23.01980</t>
  </si>
  <si>
    <t>012.23.02006</t>
  </si>
  <si>
    <t>012.23.02012</t>
  </si>
  <si>
    <t>012.23.02103</t>
  </si>
  <si>
    <t>012.23.02122</t>
  </si>
  <si>
    <t>012.23.01959</t>
  </si>
  <si>
    <t>012.23.01389</t>
  </si>
  <si>
    <t>LOTE: 243215</t>
  </si>
  <si>
    <t>011.23.01958</t>
  </si>
  <si>
    <t>011.23.03796</t>
  </si>
  <si>
    <t>011.23.03673</t>
  </si>
  <si>
    <t>011.23.03640</t>
  </si>
  <si>
    <t>011.23.03646</t>
  </si>
  <si>
    <t>011.23.03711</t>
  </si>
  <si>
    <t>011.23.03793</t>
  </si>
  <si>
    <t>011.23.03799</t>
  </si>
  <si>
    <t>011.23.03803</t>
  </si>
  <si>
    <t>011.23.03753</t>
  </si>
  <si>
    <t>31/11/2023</t>
  </si>
  <si>
    <t>LOTE: 244273</t>
  </si>
  <si>
    <t>011.23.02736</t>
  </si>
  <si>
    <t>011.23.03657</t>
  </si>
  <si>
    <t>011.23.03832</t>
  </si>
  <si>
    <t>011.23.03851</t>
  </si>
  <si>
    <t>012.22.02654</t>
  </si>
  <si>
    <t>012.23.00749</t>
  </si>
  <si>
    <t>012.23.01195</t>
  </si>
  <si>
    <t>012.23.01812</t>
  </si>
  <si>
    <t>012.23.01245</t>
  </si>
  <si>
    <t>012.23.01115</t>
  </si>
  <si>
    <t>012.23.02021</t>
  </si>
  <si>
    <t>012.23.02487</t>
  </si>
  <si>
    <t>012.23.01613</t>
  </si>
  <si>
    <t>012.23.02205</t>
  </si>
  <si>
    <t>012.23.02191</t>
  </si>
  <si>
    <t>012.23.02198</t>
  </si>
  <si>
    <t>012.23.02174</t>
  </si>
  <si>
    <t>012.23.02133</t>
  </si>
  <si>
    <t>012.23.01538</t>
  </si>
  <si>
    <t>012.23.01936</t>
  </si>
  <si>
    <t>012.23.02281</t>
  </si>
  <si>
    <t>012.23.02279</t>
  </si>
  <si>
    <t>012.23.01969</t>
  </si>
  <si>
    <t>012.23.02462</t>
  </si>
  <si>
    <t>012.23.02275</t>
  </si>
  <si>
    <t>JD. NOVA FRONTEIRA</t>
  </si>
  <si>
    <t>RUA TRINTA E CINCO</t>
  </si>
  <si>
    <t>DANIEL HENRIQUE SALES DA SILVA</t>
  </si>
  <si>
    <t>012.23.00784</t>
  </si>
  <si>
    <t>012.23.02515</t>
  </si>
  <si>
    <t>LOTE: 247463</t>
  </si>
  <si>
    <t>011.23.04003</t>
  </si>
  <si>
    <t>011.23.03866</t>
  </si>
  <si>
    <t>011.23.03713</t>
  </si>
  <si>
    <t>011.23.03897</t>
  </si>
  <si>
    <t>011.23.03918</t>
  </si>
  <si>
    <t>011.23.03965</t>
  </si>
  <si>
    <t>011.23.03982</t>
  </si>
  <si>
    <t>011.23.04004</t>
  </si>
  <si>
    <t>011.23.03983</t>
  </si>
  <si>
    <t>011.23.03984</t>
  </si>
  <si>
    <t>011.23.02683</t>
  </si>
  <si>
    <t>011.23.02684</t>
  </si>
  <si>
    <t>011.23.02685</t>
  </si>
  <si>
    <t>011.23.03189</t>
  </si>
  <si>
    <t>012.23.02641</t>
  </si>
  <si>
    <t>012.23.02713</t>
  </si>
  <si>
    <t>012.23.02772</t>
  </si>
  <si>
    <t>012.24.00095</t>
  </si>
  <si>
    <t>012.23.01416</t>
  </si>
  <si>
    <t>012.23.01895</t>
  </si>
  <si>
    <t>012.23.02553</t>
  </si>
  <si>
    <t>012.23.02642</t>
  </si>
  <si>
    <t>012.23.02665</t>
  </si>
  <si>
    <t>012.24.00017</t>
  </si>
  <si>
    <t>012.24.00033</t>
  </si>
  <si>
    <t>012.24.00099</t>
  </si>
  <si>
    <t>012.24.00059</t>
  </si>
  <si>
    <t>012.24.00021</t>
  </si>
  <si>
    <t>012.23.02666</t>
  </si>
  <si>
    <t>012.23.02814</t>
  </si>
  <si>
    <t>012.23.02868</t>
  </si>
  <si>
    <t>012.23.02643</t>
  </si>
  <si>
    <t>012.23.02756</t>
  </si>
  <si>
    <t>012.23.02656</t>
  </si>
  <si>
    <t>LOTE: 250590</t>
  </si>
  <si>
    <t>011.23.02945</t>
  </si>
  <si>
    <t>011.23.03670</t>
  </si>
  <si>
    <t>011.23.03522</t>
  </si>
  <si>
    <t>011.23.03524</t>
  </si>
  <si>
    <t>011.23.03277</t>
  </si>
  <si>
    <t>011.23.03669</t>
  </si>
  <si>
    <t>011.23.03639</t>
  </si>
  <si>
    <t>011.23.03659</t>
  </si>
  <si>
    <t>011.23.02686</t>
  </si>
  <si>
    <t>011.23.02687</t>
  </si>
  <si>
    <t>011.23.02688</t>
  </si>
  <si>
    <t>011.23.03196</t>
  </si>
  <si>
    <t>LOTE: 252059</t>
  </si>
  <si>
    <t>012.23.02799</t>
  </si>
  <si>
    <t>012.23.02112</t>
  </si>
  <si>
    <t>012.23.02544</t>
  </si>
  <si>
    <t>012.23.02303</t>
  </si>
  <si>
    <t>012.23.02089</t>
  </si>
  <si>
    <t>012.23.02520</t>
  </si>
  <si>
    <t>012.23.02470</t>
  </si>
  <si>
    <t>012.23.02569</t>
  </si>
  <si>
    <t>LOTE: 255075</t>
  </si>
  <si>
    <t>011.24.00061</t>
  </si>
  <si>
    <t>011.23.04330</t>
  </si>
  <si>
    <t>011.23.04338</t>
  </si>
  <si>
    <t>011.23.04329</t>
  </si>
  <si>
    <t>011.23.01507</t>
  </si>
  <si>
    <t>011.23.04333</t>
  </si>
  <si>
    <t>011.24.00088</t>
  </si>
  <si>
    <t>011.24.00127</t>
  </si>
  <si>
    <t>LOTE: 255863</t>
  </si>
  <si>
    <t>011.23.04369</t>
  </si>
  <si>
    <t>011.24.00037</t>
  </si>
  <si>
    <t>011.24.00113</t>
  </si>
  <si>
    <t>011.24.00255</t>
  </si>
  <si>
    <t>011.24.00090</t>
  </si>
  <si>
    <t>011.24.00211</t>
  </si>
  <si>
    <t>011.24.00126</t>
  </si>
  <si>
    <t>011.24.04388</t>
  </si>
  <si>
    <t>011.23.04404</t>
  </si>
  <si>
    <t>011.23.04405</t>
  </si>
  <si>
    <t>011.23.04407</t>
  </si>
  <si>
    <t>011.24.00024</t>
  </si>
  <si>
    <t>011.24.00041</t>
  </si>
  <si>
    <t>011.24.00042</t>
  </si>
  <si>
    <t>011.24.00071</t>
  </si>
  <si>
    <t>011.24.00075</t>
  </si>
  <si>
    <t>011.24.00098</t>
  </si>
  <si>
    <t>011.24.00115</t>
  </si>
  <si>
    <t>011.24.00117</t>
  </si>
  <si>
    <t>011.24.00120</t>
  </si>
  <si>
    <t>011.24.00130</t>
  </si>
  <si>
    <t>011.24.00191</t>
  </si>
  <si>
    <t>011.24.00193</t>
  </si>
  <si>
    <t>011.24.00317</t>
  </si>
  <si>
    <t>011.24.00132</t>
  </si>
  <si>
    <t>011.24.00128</t>
  </si>
  <si>
    <t>011.24.00208</t>
  </si>
  <si>
    <t>012.23.02190</t>
  </si>
  <si>
    <t>012.23.02224</t>
  </si>
  <si>
    <t>012.23.02168</t>
  </si>
  <si>
    <t>012.24.00395</t>
  </si>
  <si>
    <t>012.23.02117</t>
  </si>
  <si>
    <t>012.24.00214</t>
  </si>
  <si>
    <t>012.24.00107</t>
  </si>
  <si>
    <t>012.24.00218</t>
  </si>
  <si>
    <t>012.24.00477</t>
  </si>
  <si>
    <t>012.23.02525</t>
  </si>
  <si>
    <t>012.23.02142</t>
  </si>
  <si>
    <t>012.23.01670</t>
  </si>
  <si>
    <t>MARÇO</t>
  </si>
  <si>
    <t>012.23.02484</t>
  </si>
  <si>
    <t>012.23.02176</t>
  </si>
  <si>
    <t>012.24.00507</t>
  </si>
  <si>
    <t>012.23.02878</t>
  </si>
  <si>
    <t>012.24.00422</t>
  </si>
  <si>
    <t>012.24.00362</t>
  </si>
  <si>
    <t>012.24.00459</t>
  </si>
  <si>
    <t>012.24.00515</t>
  </si>
  <si>
    <t>290725</t>
  </si>
  <si>
    <t>167165</t>
  </si>
  <si>
    <t>Nº SÉRIE.513283/PAT.290725 - RETIRADO Nº SÉRIE.172730/PAT.167165</t>
  </si>
  <si>
    <t>LOTE: 257091</t>
  </si>
  <si>
    <t>011.23.04200</t>
  </si>
  <si>
    <t>011.23.04328</t>
  </si>
  <si>
    <t>011.24.00074</t>
  </si>
  <si>
    <t>LOTE: 260971</t>
  </si>
  <si>
    <t>011.24.00346</t>
  </si>
  <si>
    <t>011.23.01523</t>
  </si>
  <si>
    <t>011.23.04378</t>
  </si>
  <si>
    <t>011.23.04381</t>
  </si>
  <si>
    <t>011.24.00039</t>
  </si>
  <si>
    <t>011.24.00030</t>
  </si>
  <si>
    <t>011.24.00033</t>
  </si>
  <si>
    <t>011.24.00035</t>
  </si>
  <si>
    <t>011.24.00101</t>
  </si>
  <si>
    <t>011.24.00406</t>
  </si>
  <si>
    <t>011.24.00407</t>
  </si>
  <si>
    <t>011.24.00409</t>
  </si>
  <si>
    <t>011.24.00500</t>
  </si>
  <si>
    <t>011.24.00561</t>
  </si>
  <si>
    <t>011.24.00562</t>
  </si>
  <si>
    <t>011.24.00437</t>
  </si>
  <si>
    <t>011.24.00443</t>
  </si>
  <si>
    <t>011.24.00454</t>
  </si>
  <si>
    <t>011.24.00571</t>
  </si>
  <si>
    <t>011.24.00610</t>
  </si>
  <si>
    <t>011.24.00611</t>
  </si>
  <si>
    <t>011.24.00421</t>
  </si>
  <si>
    <t>011.24.00730</t>
  </si>
  <si>
    <t>011.24.00251</t>
  </si>
  <si>
    <t>011.23.04327</t>
  </si>
  <si>
    <t>011.23.03578</t>
  </si>
  <si>
    <t>011.24.00417</t>
  </si>
  <si>
    <t>011.24.00420</t>
  </si>
  <si>
    <t>011.24.00422</t>
  </si>
  <si>
    <t>011.24.00459</t>
  </si>
  <si>
    <t>011.23.02777</t>
  </si>
  <si>
    <t>011.24.00560</t>
  </si>
  <si>
    <t>011.23.03523</t>
  </si>
  <si>
    <t>011.23.03987</t>
  </si>
  <si>
    <t>011.24.00705</t>
  </si>
  <si>
    <t>011.24.00764</t>
  </si>
  <si>
    <t>011.24.00573</t>
  </si>
  <si>
    <t>011.24.00575</t>
  </si>
  <si>
    <t>011.24.00112</t>
  </si>
  <si>
    <t>011.24.00408</t>
  </si>
  <si>
    <t>011.24.00442</t>
  </si>
  <si>
    <t>011.24.00577</t>
  </si>
  <si>
    <t>011.24.00691</t>
  </si>
  <si>
    <t>012.24.00177</t>
  </si>
  <si>
    <t>012.23.02627</t>
  </si>
  <si>
    <t>012.24.00630</t>
  </si>
  <si>
    <t>012.23.02655</t>
  </si>
  <si>
    <t>012.23.02226</t>
  </si>
  <si>
    <t>012.24.00876</t>
  </si>
  <si>
    <t>RAMIRES E TICIANEL RESTAURANTE LTDA</t>
  </si>
  <si>
    <t>003266</t>
  </si>
  <si>
    <t>Nº SÉRIE.1722222/PAT./ RETIRADO Nº SÉRIE.1614/PAT.003266</t>
  </si>
  <si>
    <t>012.24.00311</t>
  </si>
  <si>
    <t>012.24.00229</t>
  </si>
  <si>
    <t>LOTE: 262025</t>
  </si>
  <si>
    <t>LOTE: 265773</t>
  </si>
  <si>
    <t>011.24.00789</t>
  </si>
  <si>
    <t>011.24.00797</t>
  </si>
  <si>
    <t>011.24.00799</t>
  </si>
  <si>
    <t>011.24.00825</t>
  </si>
  <si>
    <t>011.24.00861</t>
  </si>
  <si>
    <t>011.24.00889</t>
  </si>
  <si>
    <t>012.24.00109</t>
  </si>
  <si>
    <t>011.24.00727</t>
  </si>
  <si>
    <t>011.24.00591</t>
  </si>
  <si>
    <t>011.24.00826</t>
  </si>
  <si>
    <t>011.24.00205</t>
  </si>
  <si>
    <t>011.24.00791</t>
  </si>
  <si>
    <t>011.24.00798</t>
  </si>
  <si>
    <t>011.24.00821</t>
  </si>
  <si>
    <t>011.24.00196</t>
  </si>
  <si>
    <t>011.24.00896</t>
  </si>
  <si>
    <t>011.24.00844</t>
  </si>
  <si>
    <t>011.24.00820</t>
  </si>
  <si>
    <t>011.24.00819</t>
  </si>
  <si>
    <t>011.24.00892</t>
  </si>
  <si>
    <t>031.24.00284</t>
  </si>
  <si>
    <t>LOTE: 266340</t>
  </si>
  <si>
    <t>011.24.00935</t>
  </si>
  <si>
    <t>011.24.00905</t>
  </si>
  <si>
    <t>011.24.00894</t>
  </si>
  <si>
    <t>011.24.00668</t>
  </si>
  <si>
    <t>011.24.00990</t>
  </si>
  <si>
    <t>011.24.00991</t>
  </si>
  <si>
    <t>012.23.02892</t>
  </si>
  <si>
    <t>012.24.00785</t>
  </si>
  <si>
    <t>012.24.00481</t>
  </si>
  <si>
    <t>012.24.00166</t>
  </si>
  <si>
    <t>012.23.02339</t>
  </si>
  <si>
    <t>012.24.00350</t>
  </si>
  <si>
    <t>RUA B</t>
  </si>
  <si>
    <t>012.24.00103</t>
  </si>
  <si>
    <t>MAIO</t>
  </si>
  <si>
    <t>012.23.01607</t>
  </si>
  <si>
    <t>012.24.01084</t>
  </si>
  <si>
    <t>AV. A</t>
  </si>
  <si>
    <t>012.24.00435</t>
  </si>
  <si>
    <t>012.24.00500</t>
  </si>
  <si>
    <t>012.24.01128</t>
  </si>
  <si>
    <t>LOTE: 269490</t>
  </si>
  <si>
    <t>011.24.01037</t>
  </si>
  <si>
    <t>011.24.01039</t>
  </si>
  <si>
    <t>011.24.01106</t>
  </si>
  <si>
    <t>011.24.01109</t>
  </si>
  <si>
    <t>011.24.00671</t>
  </si>
  <si>
    <t>011.24.01042</t>
  </si>
  <si>
    <t>011.24.01059</t>
  </si>
  <si>
    <t>011.24.01104</t>
  </si>
  <si>
    <t>011.24.01105</t>
  </si>
  <si>
    <t>011.24.01107</t>
  </si>
  <si>
    <t>011.24.01134</t>
  </si>
  <si>
    <t>011.24.01066</t>
  </si>
  <si>
    <t>LOTE: 271520</t>
  </si>
  <si>
    <t>011.23.01008</t>
  </si>
  <si>
    <t>011.24.01237</t>
  </si>
  <si>
    <t>011.24.01238</t>
  </si>
  <si>
    <t>011.24.01312</t>
  </si>
  <si>
    <t>011.24.01356</t>
  </si>
  <si>
    <t>012.23.02266</t>
  </si>
  <si>
    <t>3321</t>
  </si>
  <si>
    <t>03/24 á 04/24</t>
  </si>
  <si>
    <t>3322</t>
  </si>
  <si>
    <t>011.24.00242</t>
  </si>
  <si>
    <t>011.24.00237</t>
  </si>
  <si>
    <t>011.24.00553</t>
  </si>
  <si>
    <t>011.24.00034</t>
  </si>
  <si>
    <t>011.24.01169</t>
  </si>
  <si>
    <t>011.24.01243</t>
  </si>
  <si>
    <t>011.24.01308</t>
  </si>
  <si>
    <t>011.24.01267</t>
  </si>
  <si>
    <t>011.23.04066</t>
  </si>
  <si>
    <t>011.24.01317</t>
  </si>
  <si>
    <t>012.24.00758</t>
  </si>
  <si>
    <t>012.24.00355</t>
  </si>
  <si>
    <t>012.24.00011</t>
  </si>
  <si>
    <t>012.24.00766</t>
  </si>
  <si>
    <t>012.24.00780</t>
  </si>
  <si>
    <t>012.23.02687</t>
  </si>
  <si>
    <t>011.24.01750</t>
  </si>
  <si>
    <t>011.24.01769</t>
  </si>
  <si>
    <t>LOTE: 277127</t>
  </si>
  <si>
    <t>011.24.01450</t>
  </si>
  <si>
    <t>011.24.01452</t>
  </si>
  <si>
    <t>011.24.01244</t>
  </si>
  <si>
    <t>011.24.01629</t>
  </si>
  <si>
    <t>011.24.01719</t>
  </si>
  <si>
    <t>011.24.01461</t>
  </si>
  <si>
    <t>011.24.01626</t>
  </si>
  <si>
    <t>011.24.01698</t>
  </si>
  <si>
    <t>011.24.01261</t>
  </si>
  <si>
    <t>011.24.01454</t>
  </si>
  <si>
    <t>011.24.01504</t>
  </si>
  <si>
    <t>011.24.01505</t>
  </si>
  <si>
    <t>011.24.01625</t>
  </si>
  <si>
    <t>011.24.01627</t>
  </si>
  <si>
    <t>011.24.01630</t>
  </si>
  <si>
    <t>LOTE: 275947</t>
  </si>
  <si>
    <t>LOTE: 272628</t>
  </si>
  <si>
    <t>011.24.00754</t>
  </si>
  <si>
    <t>011.24.01351</t>
  </si>
  <si>
    <t>011.23.04089</t>
  </si>
  <si>
    <t>JUNHO</t>
  </si>
  <si>
    <t>012.24.01103</t>
  </si>
  <si>
    <t>ALVARO FERNANDES CICERO LEITE</t>
  </si>
  <si>
    <t>012.24.02027</t>
  </si>
  <si>
    <t>ANTONIO JOSE ORMOND JUNIOR</t>
  </si>
  <si>
    <t>012.24.02008</t>
  </si>
  <si>
    <t>COM. JOÃO CARRO</t>
  </si>
  <si>
    <t>ELIZANGELA MALTA DO CARMO</t>
  </si>
  <si>
    <t>012.24.02165</t>
  </si>
  <si>
    <t>012.24.02183</t>
  </si>
  <si>
    <t>012.24.01434</t>
  </si>
  <si>
    <t>012.24.01187</t>
  </si>
  <si>
    <t>012.24.01326</t>
  </si>
  <si>
    <t>012.24.01411</t>
  </si>
  <si>
    <t>012.23.02548</t>
  </si>
  <si>
    <t>012.24.00036</t>
  </si>
  <si>
    <t>012.23.00296</t>
  </si>
  <si>
    <t>012.24.00888</t>
  </si>
  <si>
    <t>012.24.00643</t>
  </si>
  <si>
    <t>012.24.00122</t>
  </si>
  <si>
    <t>012.24.01288</t>
  </si>
  <si>
    <t>012.24.01552</t>
  </si>
  <si>
    <t>012.24.01184</t>
  </si>
  <si>
    <t>012.24.00763</t>
  </si>
  <si>
    <t>RUA MURICI</t>
  </si>
  <si>
    <t>ELMER BRUNO SILVA SALVIANO</t>
  </si>
  <si>
    <t>012.24.00369</t>
  </si>
  <si>
    <t>012.24.00697</t>
  </si>
  <si>
    <t>RUA MINUANO</t>
  </si>
  <si>
    <t>ROSANE APARECIDA NUNES</t>
  </si>
  <si>
    <t>012.24.02452</t>
  </si>
  <si>
    <t>012.24.02444</t>
  </si>
  <si>
    <t>LOTE: 282532</t>
  </si>
  <si>
    <t>300973</t>
  </si>
  <si>
    <t>262515</t>
  </si>
  <si>
    <t>Nº SÉRIE.110701/PAT.300973/PLACA.167530 - RETIRADO Nº SÉRIE.1053630837/PAT.262515</t>
  </si>
  <si>
    <t>3638</t>
  </si>
  <si>
    <t>3609</t>
  </si>
  <si>
    <t>07/24 á 11/24</t>
  </si>
  <si>
    <t>07/24 á  11/24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</si>
</sst>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d\-mmm\-yy;@"/>
    <numFmt numFmtId="165" formatCode="h:mm;@"/>
    <numFmt numFmtId="166" formatCode="00000"/>
    <numFmt numFmtId="167" formatCode="_(&quot;R$&quot;* #,##0.00_);_(&quot;R$&quot;* \(#,##0.00\);_(&quot;R$&quot;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6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2"/>
      <color indexed="62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9"/>
      <color indexed="62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sz val="9"/>
      <color indexed="5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theme="1"/>
      <name val="Calibri"/>
      <family val="2"/>
    </font>
    <font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28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7" fillId="0" borderId="0"/>
    <xf numFmtId="167" fontId="25" fillId="0" borderId="0" applyFont="0" applyFill="0" applyBorder="0" applyAlignment="0" applyProtection="0"/>
    <xf numFmtId="0" fontId="25" fillId="0" borderId="0"/>
    <xf numFmtId="44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2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2" fillId="2" borderId="1" xfId="1" applyFont="1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44" fontId="3" fillId="0" borderId="0" xfId="1" applyFont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0" xfId="3"/>
    <xf numFmtId="0" fontId="9" fillId="9" borderId="15" xfId="3" applyFont="1" applyFill="1" applyBorder="1" applyAlignment="1">
      <alignment horizontal="center" vertical="center" wrapText="1" shrinkToFit="1"/>
    </xf>
    <xf numFmtId="0" fontId="9" fillId="9" borderId="1" xfId="3" applyFont="1" applyFill="1" applyBorder="1" applyAlignment="1">
      <alignment horizontal="center" vertical="center" wrapText="1" shrinkToFit="1"/>
    </xf>
    <xf numFmtId="1" fontId="10" fillId="10" borderId="15" xfId="3" applyNumberFormat="1" applyFont="1" applyFill="1" applyBorder="1" applyAlignment="1">
      <alignment horizontal="center" vertical="center"/>
    </xf>
    <xf numFmtId="0" fontId="10" fillId="10" borderId="1" xfId="3" applyFont="1" applyFill="1" applyBorder="1" applyAlignment="1">
      <alignment horizontal="center" vertical="center"/>
    </xf>
    <xf numFmtId="164" fontId="10" fillId="10" borderId="1" xfId="3" applyNumberFormat="1" applyFont="1" applyFill="1" applyBorder="1" applyAlignment="1">
      <alignment horizontal="center"/>
    </xf>
    <xf numFmtId="164" fontId="11" fillId="10" borderId="1" xfId="3" applyNumberFormat="1" applyFont="1" applyFill="1" applyBorder="1" applyAlignment="1">
      <alignment horizontal="center"/>
    </xf>
    <xf numFmtId="165" fontId="10" fillId="10" borderId="1" xfId="3" applyNumberFormat="1" applyFont="1" applyFill="1" applyBorder="1" applyAlignment="1">
      <alignment horizontal="center"/>
    </xf>
    <xf numFmtId="1" fontId="10" fillId="10" borderId="1" xfId="3" applyNumberFormat="1" applyFont="1" applyFill="1" applyBorder="1" applyAlignment="1">
      <alignment horizontal="left" vertical="center"/>
    </xf>
    <xf numFmtId="0" fontId="10" fillId="10" borderId="1" xfId="3" applyFont="1" applyFill="1" applyBorder="1" applyAlignment="1">
      <alignment horizontal="left" vertical="center"/>
    </xf>
    <xf numFmtId="164" fontId="10" fillId="11" borderId="1" xfId="3" applyNumberFormat="1" applyFont="1" applyFill="1" applyBorder="1" applyAlignment="1">
      <alignment horizontal="center" vertical="center"/>
    </xf>
    <xf numFmtId="164" fontId="10" fillId="10" borderId="1" xfId="3" applyNumberFormat="1" applyFont="1" applyFill="1" applyBorder="1" applyAlignment="1">
      <alignment horizontal="center" vertical="center"/>
    </xf>
    <xf numFmtId="164" fontId="10" fillId="10" borderId="16" xfId="3" applyNumberFormat="1" applyFont="1" applyFill="1" applyBorder="1" applyAlignment="1">
      <alignment horizontal="center" vertical="center"/>
    </xf>
    <xf numFmtId="164" fontId="11" fillId="10" borderId="1" xfId="3" applyNumberFormat="1" applyFont="1" applyFill="1" applyBorder="1" applyAlignment="1">
      <alignment horizontal="center" vertical="center"/>
    </xf>
    <xf numFmtId="165" fontId="10" fillId="10" borderId="1" xfId="3" applyNumberFormat="1" applyFont="1" applyFill="1" applyBorder="1" applyAlignment="1">
      <alignment horizontal="center" vertical="center"/>
    </xf>
    <xf numFmtId="164" fontId="10" fillId="8" borderId="1" xfId="3" applyNumberFormat="1" applyFont="1" applyFill="1" applyBorder="1" applyAlignment="1">
      <alignment horizontal="center" vertical="center"/>
    </xf>
    <xf numFmtId="164" fontId="10" fillId="12" borderId="1" xfId="3" applyNumberFormat="1" applyFont="1" applyFill="1" applyBorder="1" applyAlignment="1">
      <alignment horizontal="center" vertical="center"/>
    </xf>
    <xf numFmtId="164" fontId="10" fillId="0" borderId="1" xfId="3" applyNumberFormat="1" applyFont="1" applyBorder="1" applyAlignment="1">
      <alignment horizontal="center" vertical="center"/>
    </xf>
    <xf numFmtId="164" fontId="10" fillId="10" borderId="1" xfId="3" applyNumberFormat="1" applyFont="1" applyFill="1" applyBorder="1" applyAlignment="1">
      <alignment vertical="center"/>
    </xf>
    <xf numFmtId="1" fontId="10" fillId="10" borderId="17" xfId="3" applyNumberFormat="1" applyFont="1" applyFill="1" applyBorder="1" applyAlignment="1">
      <alignment horizontal="center" vertical="center"/>
    </xf>
    <xf numFmtId="0" fontId="10" fillId="10" borderId="18" xfId="3" applyFont="1" applyFill="1" applyBorder="1" applyAlignment="1">
      <alignment horizontal="center" vertical="center"/>
    </xf>
    <xf numFmtId="164" fontId="10" fillId="10" borderId="18" xfId="3" applyNumberFormat="1" applyFont="1" applyFill="1" applyBorder="1" applyAlignment="1">
      <alignment horizontal="center" vertical="center"/>
    </xf>
    <xf numFmtId="164" fontId="11" fillId="10" borderId="18" xfId="3" applyNumberFormat="1" applyFont="1" applyFill="1" applyBorder="1" applyAlignment="1">
      <alignment horizontal="center" vertical="center"/>
    </xf>
    <xf numFmtId="165" fontId="10" fillId="10" borderId="18" xfId="3" applyNumberFormat="1" applyFont="1" applyFill="1" applyBorder="1" applyAlignment="1">
      <alignment horizontal="center" vertical="center"/>
    </xf>
    <xf numFmtId="0" fontId="10" fillId="10" borderId="18" xfId="3" applyFont="1" applyFill="1" applyBorder="1" applyAlignment="1">
      <alignment horizontal="left" vertical="center"/>
    </xf>
    <xf numFmtId="164" fontId="10" fillId="8" borderId="18" xfId="3" applyNumberFormat="1" applyFont="1" applyFill="1" applyBorder="1" applyAlignment="1">
      <alignment horizontal="center" vertical="center"/>
    </xf>
    <xf numFmtId="164" fontId="10" fillId="10" borderId="19" xfId="3" applyNumberFormat="1" applyFont="1" applyFill="1" applyBorder="1" applyAlignment="1">
      <alignment horizontal="center" vertical="center"/>
    </xf>
    <xf numFmtId="0" fontId="7" fillId="10" borderId="1" xfId="3" applyFill="1" applyBorder="1" applyAlignment="1">
      <alignment vertical="center"/>
    </xf>
    <xf numFmtId="0" fontId="10" fillId="10" borderId="11" xfId="3" applyFont="1" applyFill="1" applyBorder="1" applyAlignment="1">
      <alignment horizontal="left" vertical="center"/>
    </xf>
    <xf numFmtId="0" fontId="12" fillId="10" borderId="1" xfId="3" applyFont="1" applyFill="1" applyBorder="1" applyAlignment="1">
      <alignment vertical="center"/>
    </xf>
    <xf numFmtId="0" fontId="11" fillId="10" borderId="1" xfId="3" applyFont="1" applyFill="1" applyBorder="1" applyAlignment="1">
      <alignment horizontal="center" vertical="center"/>
    </xf>
    <xf numFmtId="165" fontId="11" fillId="10" borderId="1" xfId="3" applyNumberFormat="1" applyFont="1" applyFill="1" applyBorder="1" applyAlignment="1">
      <alignment horizontal="center" vertical="center"/>
    </xf>
    <xf numFmtId="1" fontId="11" fillId="10" borderId="1" xfId="3" applyNumberFormat="1" applyFont="1" applyFill="1" applyBorder="1" applyAlignment="1">
      <alignment horizontal="left" vertical="center"/>
    </xf>
    <xf numFmtId="0" fontId="11" fillId="10" borderId="1" xfId="3" applyFont="1" applyFill="1" applyBorder="1" applyAlignment="1">
      <alignment horizontal="left" vertical="center"/>
    </xf>
    <xf numFmtId="164" fontId="11" fillId="11" borderId="1" xfId="3" applyNumberFormat="1" applyFont="1" applyFill="1" applyBorder="1" applyAlignment="1">
      <alignment horizontal="center" vertical="center"/>
    </xf>
    <xf numFmtId="1" fontId="10" fillId="10" borderId="15" xfId="3" applyNumberFormat="1" applyFont="1" applyFill="1" applyBorder="1" applyAlignment="1">
      <alignment horizontal="left" vertical="center"/>
    </xf>
    <xf numFmtId="0" fontId="10" fillId="10" borderId="1" xfId="3" applyFont="1" applyFill="1" applyBorder="1" applyAlignment="1">
      <alignment vertical="center"/>
    </xf>
    <xf numFmtId="0" fontId="11" fillId="10" borderId="1" xfId="3" applyFont="1" applyFill="1" applyBorder="1" applyAlignment="1">
      <alignment vertical="center"/>
    </xf>
    <xf numFmtId="164" fontId="10" fillId="13" borderId="1" xfId="3" applyNumberFormat="1" applyFont="1" applyFill="1" applyBorder="1" applyAlignment="1">
      <alignment horizontal="center" vertical="center"/>
    </xf>
    <xf numFmtId="0" fontId="10" fillId="10" borderId="0" xfId="3" applyFont="1" applyFill="1" applyAlignment="1">
      <alignment horizontal="left" vertical="center"/>
    </xf>
    <xf numFmtId="0" fontId="10" fillId="11" borderId="1" xfId="3" applyFont="1" applyFill="1" applyBorder="1" applyAlignment="1">
      <alignment vertical="center"/>
    </xf>
    <xf numFmtId="0" fontId="10" fillId="11" borderId="1" xfId="3" applyFont="1" applyFill="1" applyBorder="1" applyAlignment="1">
      <alignment horizontal="center" vertical="center"/>
    </xf>
    <xf numFmtId="165" fontId="10" fillId="11" borderId="1" xfId="3" applyNumberFormat="1" applyFont="1" applyFill="1" applyBorder="1" applyAlignment="1">
      <alignment horizontal="center" vertical="center"/>
    </xf>
    <xf numFmtId="1" fontId="10" fillId="11" borderId="1" xfId="3" applyNumberFormat="1" applyFont="1" applyFill="1" applyBorder="1" applyAlignment="1">
      <alignment horizontal="left" vertical="center"/>
    </xf>
    <xf numFmtId="0" fontId="10" fillId="11" borderId="1" xfId="3" applyFont="1" applyFill="1" applyBorder="1" applyAlignment="1">
      <alignment horizontal="left" vertical="center"/>
    </xf>
    <xf numFmtId="0" fontId="10" fillId="12" borderId="1" xfId="3" applyFont="1" applyFill="1" applyBorder="1" applyAlignment="1">
      <alignment vertical="center"/>
    </xf>
    <xf numFmtId="0" fontId="10" fillId="12" borderId="1" xfId="3" applyFont="1" applyFill="1" applyBorder="1" applyAlignment="1">
      <alignment horizontal="center" vertical="center"/>
    </xf>
    <xf numFmtId="165" fontId="10" fillId="12" borderId="1" xfId="3" applyNumberFormat="1" applyFont="1" applyFill="1" applyBorder="1" applyAlignment="1">
      <alignment horizontal="center" vertical="center"/>
    </xf>
    <xf numFmtId="1" fontId="10" fillId="12" borderId="1" xfId="3" applyNumberFormat="1" applyFont="1" applyFill="1" applyBorder="1" applyAlignment="1">
      <alignment horizontal="left" vertical="center"/>
    </xf>
    <xf numFmtId="0" fontId="10" fillId="12" borderId="1" xfId="3" applyFont="1" applyFill="1" applyBorder="1" applyAlignment="1">
      <alignment horizontal="left" vertical="center"/>
    </xf>
    <xf numFmtId="0" fontId="10" fillId="13" borderId="1" xfId="3" applyFont="1" applyFill="1" applyBorder="1" applyAlignment="1">
      <alignment vertical="center"/>
    </xf>
    <xf numFmtId="0" fontId="10" fillId="13" borderId="1" xfId="3" applyFont="1" applyFill="1" applyBorder="1" applyAlignment="1">
      <alignment horizontal="center" vertical="center"/>
    </xf>
    <xf numFmtId="164" fontId="11" fillId="13" borderId="1" xfId="3" applyNumberFormat="1" applyFont="1" applyFill="1" applyBorder="1" applyAlignment="1">
      <alignment horizontal="center" vertical="center"/>
    </xf>
    <xf numFmtId="165" fontId="10" fillId="13" borderId="1" xfId="3" applyNumberFormat="1" applyFont="1" applyFill="1" applyBorder="1" applyAlignment="1">
      <alignment horizontal="center" vertical="center"/>
    </xf>
    <xf numFmtId="1" fontId="10" fillId="13" borderId="1" xfId="3" applyNumberFormat="1" applyFont="1" applyFill="1" applyBorder="1" applyAlignment="1">
      <alignment horizontal="left" vertical="center"/>
    </xf>
    <xf numFmtId="0" fontId="10" fillId="13" borderId="1" xfId="3" applyFont="1" applyFill="1" applyBorder="1" applyAlignment="1">
      <alignment horizontal="left" vertical="center"/>
    </xf>
    <xf numFmtId="164" fontId="11" fillId="12" borderId="1" xfId="3" applyNumberFormat="1" applyFont="1" applyFill="1" applyBorder="1" applyAlignment="1">
      <alignment horizontal="center" vertical="center"/>
    </xf>
    <xf numFmtId="14" fontId="10" fillId="11" borderId="1" xfId="3" applyNumberFormat="1" applyFont="1" applyFill="1" applyBorder="1" applyAlignment="1">
      <alignment vertical="center"/>
    </xf>
    <xf numFmtId="0" fontId="10" fillId="8" borderId="1" xfId="3" applyFont="1" applyFill="1" applyBorder="1" applyAlignment="1">
      <alignment vertical="center"/>
    </xf>
    <xf numFmtId="0" fontId="10" fillId="8" borderId="1" xfId="3" applyFont="1" applyFill="1" applyBorder="1" applyAlignment="1">
      <alignment horizontal="center" vertical="center"/>
    </xf>
    <xf numFmtId="164" fontId="11" fillId="8" borderId="1" xfId="3" applyNumberFormat="1" applyFont="1" applyFill="1" applyBorder="1" applyAlignment="1">
      <alignment horizontal="center" vertical="center"/>
    </xf>
    <xf numFmtId="165" fontId="10" fillId="8" borderId="1" xfId="3" applyNumberFormat="1" applyFont="1" applyFill="1" applyBorder="1" applyAlignment="1">
      <alignment horizontal="center" vertical="center"/>
    </xf>
    <xf numFmtId="1" fontId="10" fillId="8" borderId="1" xfId="3" applyNumberFormat="1" applyFont="1" applyFill="1" applyBorder="1" applyAlignment="1">
      <alignment horizontal="left" vertical="center"/>
    </xf>
    <xf numFmtId="0" fontId="10" fillId="8" borderId="1" xfId="3" applyFont="1" applyFill="1" applyBorder="1" applyAlignment="1">
      <alignment horizontal="left" vertical="center"/>
    </xf>
    <xf numFmtId="0" fontId="10" fillId="8" borderId="0" xfId="3" applyFont="1" applyFill="1" applyAlignment="1">
      <alignment horizontal="left" vertical="center"/>
    </xf>
    <xf numFmtId="0" fontId="10" fillId="0" borderId="1" xfId="3" applyFont="1" applyBorder="1" applyAlignment="1">
      <alignment vertical="center"/>
    </xf>
    <xf numFmtId="0" fontId="10" fillId="0" borderId="1" xfId="3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165" fontId="10" fillId="0" borderId="1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14" borderId="1" xfId="3" applyFont="1" applyFill="1" applyBorder="1" applyAlignment="1">
      <alignment vertical="center"/>
    </xf>
    <xf numFmtId="0" fontId="10" fillId="14" borderId="1" xfId="3" applyFont="1" applyFill="1" applyBorder="1" applyAlignment="1">
      <alignment horizontal="center" vertical="center"/>
    </xf>
    <xf numFmtId="164" fontId="10" fillId="14" borderId="1" xfId="3" applyNumberFormat="1" applyFont="1" applyFill="1" applyBorder="1" applyAlignment="1">
      <alignment horizontal="center" vertical="center"/>
    </xf>
    <xf numFmtId="164" fontId="11" fillId="14" borderId="1" xfId="3" applyNumberFormat="1" applyFont="1" applyFill="1" applyBorder="1" applyAlignment="1">
      <alignment horizontal="center" vertical="center"/>
    </xf>
    <xf numFmtId="165" fontId="10" fillId="14" borderId="1" xfId="3" applyNumberFormat="1" applyFont="1" applyFill="1" applyBorder="1" applyAlignment="1">
      <alignment horizontal="center" vertical="center"/>
    </xf>
    <xf numFmtId="1" fontId="10" fillId="14" borderId="1" xfId="3" applyNumberFormat="1" applyFont="1" applyFill="1" applyBorder="1" applyAlignment="1">
      <alignment horizontal="left" vertical="center"/>
    </xf>
    <xf numFmtId="0" fontId="10" fillId="14" borderId="1" xfId="3" applyFont="1" applyFill="1" applyBorder="1" applyAlignment="1">
      <alignment horizontal="left" vertical="center"/>
    </xf>
    <xf numFmtId="164" fontId="13" fillId="8" borderId="1" xfId="3" applyNumberFormat="1" applyFont="1" applyFill="1" applyBorder="1" applyAlignment="1">
      <alignment horizontal="center" vertical="center"/>
    </xf>
    <xf numFmtId="0" fontId="13" fillId="8" borderId="1" xfId="3" applyFont="1" applyFill="1" applyBorder="1" applyAlignment="1">
      <alignment horizontal="center" vertical="center"/>
    </xf>
    <xf numFmtId="0" fontId="14" fillId="8" borderId="1" xfId="3" applyFont="1" applyFill="1" applyBorder="1" applyAlignment="1">
      <alignment vertical="center"/>
    </xf>
    <xf numFmtId="0" fontId="14" fillId="8" borderId="1" xfId="3" applyFont="1" applyFill="1" applyBorder="1" applyAlignment="1">
      <alignment horizontal="center" vertical="center"/>
    </xf>
    <xf numFmtId="164" fontId="14" fillId="8" borderId="1" xfId="3" applyNumberFormat="1" applyFont="1" applyFill="1" applyBorder="1" applyAlignment="1">
      <alignment horizontal="center" vertical="center"/>
    </xf>
    <xf numFmtId="164" fontId="15" fillId="8" borderId="1" xfId="3" applyNumberFormat="1" applyFont="1" applyFill="1" applyBorder="1" applyAlignment="1">
      <alignment horizontal="center" vertical="center"/>
    </xf>
    <xf numFmtId="0" fontId="16" fillId="8" borderId="1" xfId="3" applyFont="1" applyFill="1" applyBorder="1" applyAlignment="1">
      <alignment horizontal="center" vertical="center"/>
    </xf>
    <xf numFmtId="165" fontId="14" fillId="8" borderId="1" xfId="3" applyNumberFormat="1" applyFont="1" applyFill="1" applyBorder="1" applyAlignment="1">
      <alignment horizontal="center" vertical="center"/>
    </xf>
    <xf numFmtId="1" fontId="14" fillId="8" borderId="1" xfId="3" applyNumberFormat="1" applyFont="1" applyFill="1" applyBorder="1" applyAlignment="1">
      <alignment horizontal="left" vertical="center"/>
    </xf>
    <xf numFmtId="0" fontId="14" fillId="8" borderId="1" xfId="3" applyFont="1" applyFill="1" applyBorder="1" applyAlignment="1">
      <alignment horizontal="left" vertical="center"/>
    </xf>
    <xf numFmtId="164" fontId="16" fillId="8" borderId="1" xfId="3" applyNumberFormat="1" applyFont="1" applyFill="1" applyBorder="1" applyAlignment="1">
      <alignment horizontal="center" vertical="center"/>
    </xf>
    <xf numFmtId="164" fontId="14" fillId="10" borderId="1" xfId="3" applyNumberFormat="1" applyFont="1" applyFill="1" applyBorder="1" applyAlignment="1">
      <alignment horizontal="center" vertical="center"/>
    </xf>
    <xf numFmtId="0" fontId="14" fillId="12" borderId="1" xfId="3" applyFont="1" applyFill="1" applyBorder="1" applyAlignment="1">
      <alignment vertical="center"/>
    </xf>
    <xf numFmtId="0" fontId="14" fillId="12" borderId="1" xfId="3" applyFont="1" applyFill="1" applyBorder="1" applyAlignment="1">
      <alignment horizontal="center" vertical="center"/>
    </xf>
    <xf numFmtId="164" fontId="14" fillId="12" borderId="1" xfId="3" applyNumberFormat="1" applyFont="1" applyFill="1" applyBorder="1" applyAlignment="1">
      <alignment horizontal="center" vertical="center"/>
    </xf>
    <xf numFmtId="164" fontId="15" fillId="12" borderId="1" xfId="3" applyNumberFormat="1" applyFont="1" applyFill="1" applyBorder="1" applyAlignment="1">
      <alignment horizontal="center" vertical="center"/>
    </xf>
    <xf numFmtId="0" fontId="16" fillId="12" borderId="1" xfId="3" applyFont="1" applyFill="1" applyBorder="1" applyAlignment="1">
      <alignment horizontal="center" vertical="center"/>
    </xf>
    <xf numFmtId="165" fontId="14" fillId="12" borderId="1" xfId="3" applyNumberFormat="1" applyFont="1" applyFill="1" applyBorder="1" applyAlignment="1">
      <alignment horizontal="center" vertical="center"/>
    </xf>
    <xf numFmtId="1" fontId="14" fillId="12" borderId="1" xfId="3" applyNumberFormat="1" applyFont="1" applyFill="1" applyBorder="1" applyAlignment="1">
      <alignment horizontal="left" vertical="center"/>
    </xf>
    <xf numFmtId="0" fontId="14" fillId="12" borderId="1" xfId="3" applyFont="1" applyFill="1" applyBorder="1" applyAlignment="1">
      <alignment horizontal="left" vertical="center"/>
    </xf>
    <xf numFmtId="0" fontId="14" fillId="15" borderId="1" xfId="3" applyFont="1" applyFill="1" applyBorder="1" applyAlignment="1">
      <alignment vertical="center"/>
    </xf>
    <xf numFmtId="0" fontId="14" fillId="15" borderId="1" xfId="3" applyFont="1" applyFill="1" applyBorder="1" applyAlignment="1">
      <alignment horizontal="center" vertical="center"/>
    </xf>
    <xf numFmtId="164" fontId="14" fillId="15" borderId="1" xfId="3" applyNumberFormat="1" applyFont="1" applyFill="1" applyBorder="1" applyAlignment="1">
      <alignment horizontal="center" vertical="center"/>
    </xf>
    <xf numFmtId="164" fontId="15" fillId="15" borderId="1" xfId="3" applyNumberFormat="1" applyFont="1" applyFill="1" applyBorder="1" applyAlignment="1">
      <alignment horizontal="center" vertical="center"/>
    </xf>
    <xf numFmtId="0" fontId="16" fillId="15" borderId="1" xfId="3" applyFont="1" applyFill="1" applyBorder="1" applyAlignment="1">
      <alignment horizontal="center" vertical="center"/>
    </xf>
    <xf numFmtId="165" fontId="14" fillId="15" borderId="1" xfId="3" applyNumberFormat="1" applyFont="1" applyFill="1" applyBorder="1" applyAlignment="1">
      <alignment horizontal="center" vertical="center"/>
    </xf>
    <xf numFmtId="1" fontId="14" fillId="15" borderId="1" xfId="3" applyNumberFormat="1" applyFont="1" applyFill="1" applyBorder="1" applyAlignment="1">
      <alignment horizontal="left" vertical="center"/>
    </xf>
    <xf numFmtId="0" fontId="14" fillId="15" borderId="1" xfId="3" applyFont="1" applyFill="1" applyBorder="1" applyAlignment="1">
      <alignment horizontal="left" vertical="center"/>
    </xf>
    <xf numFmtId="0" fontId="14" fillId="16" borderId="1" xfId="3" applyFont="1" applyFill="1" applyBorder="1" applyAlignment="1">
      <alignment vertical="center"/>
    </xf>
    <xf numFmtId="0" fontId="14" fillId="16" borderId="1" xfId="3" applyFont="1" applyFill="1" applyBorder="1" applyAlignment="1">
      <alignment horizontal="center" vertical="center"/>
    </xf>
    <xf numFmtId="164" fontId="14" fillId="16" borderId="1" xfId="3" applyNumberFormat="1" applyFont="1" applyFill="1" applyBorder="1" applyAlignment="1">
      <alignment horizontal="center" vertical="center"/>
    </xf>
    <xf numFmtId="165" fontId="14" fillId="16" borderId="1" xfId="3" applyNumberFormat="1" applyFont="1" applyFill="1" applyBorder="1" applyAlignment="1">
      <alignment horizontal="center" vertical="center"/>
    </xf>
    <xf numFmtId="1" fontId="14" fillId="16" borderId="1" xfId="3" applyNumberFormat="1" applyFont="1" applyFill="1" applyBorder="1" applyAlignment="1">
      <alignment horizontal="left" vertical="center"/>
    </xf>
    <xf numFmtId="0" fontId="14" fillId="16" borderId="1" xfId="3" applyFont="1" applyFill="1" applyBorder="1" applyAlignment="1">
      <alignment horizontal="left" vertical="center"/>
    </xf>
    <xf numFmtId="0" fontId="17" fillId="8" borderId="1" xfId="3" applyFont="1" applyFill="1" applyBorder="1" applyAlignment="1">
      <alignment vertical="center"/>
    </xf>
    <xf numFmtId="0" fontId="17" fillId="8" borderId="1" xfId="3" applyFont="1" applyFill="1" applyBorder="1" applyAlignment="1">
      <alignment horizontal="center" vertical="center"/>
    </xf>
    <xf numFmtId="164" fontId="17" fillId="8" borderId="1" xfId="3" applyNumberFormat="1" applyFont="1" applyFill="1" applyBorder="1" applyAlignment="1">
      <alignment horizontal="center" vertical="center"/>
    </xf>
    <xf numFmtId="164" fontId="18" fillId="8" borderId="1" xfId="3" applyNumberFormat="1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 vertical="center"/>
    </xf>
    <xf numFmtId="165" fontId="17" fillId="8" borderId="1" xfId="3" applyNumberFormat="1" applyFont="1" applyFill="1" applyBorder="1" applyAlignment="1">
      <alignment horizontal="center" vertical="center"/>
    </xf>
    <xf numFmtId="1" fontId="17" fillId="8" borderId="1" xfId="3" applyNumberFormat="1" applyFont="1" applyFill="1" applyBorder="1" applyAlignment="1">
      <alignment horizontal="left" vertical="center"/>
    </xf>
    <xf numFmtId="0" fontId="17" fillId="8" borderId="1" xfId="3" applyFont="1" applyFill="1" applyBorder="1" applyAlignment="1">
      <alignment horizontal="left" vertical="center"/>
    </xf>
    <xf numFmtId="0" fontId="17" fillId="0" borderId="0" xfId="3" applyFont="1"/>
    <xf numFmtId="0" fontId="20" fillId="12" borderId="1" xfId="3" applyFont="1" applyFill="1" applyBorder="1" applyAlignment="1">
      <alignment vertical="center"/>
    </xf>
    <xf numFmtId="0" fontId="20" fillId="12" borderId="1" xfId="3" applyFont="1" applyFill="1" applyBorder="1" applyAlignment="1">
      <alignment horizontal="center" vertical="center"/>
    </xf>
    <xf numFmtId="164" fontId="20" fillId="12" borderId="1" xfId="3" applyNumberFormat="1" applyFont="1" applyFill="1" applyBorder="1" applyAlignment="1">
      <alignment horizontal="center" vertical="center"/>
    </xf>
    <xf numFmtId="165" fontId="20" fillId="12" borderId="1" xfId="3" applyNumberFormat="1" applyFont="1" applyFill="1" applyBorder="1" applyAlignment="1">
      <alignment horizontal="center" vertical="center"/>
    </xf>
    <xf numFmtId="1" fontId="20" fillId="12" borderId="1" xfId="3" applyNumberFormat="1" applyFont="1" applyFill="1" applyBorder="1" applyAlignment="1">
      <alignment horizontal="left" vertical="center"/>
    </xf>
    <xf numFmtId="0" fontId="20" fillId="12" borderId="1" xfId="3" applyFont="1" applyFill="1" applyBorder="1" applyAlignment="1">
      <alignment horizontal="left" vertical="center"/>
    </xf>
    <xf numFmtId="0" fontId="17" fillId="12" borderId="1" xfId="3" applyFont="1" applyFill="1" applyBorder="1" applyAlignment="1">
      <alignment vertical="center"/>
    </xf>
    <xf numFmtId="0" fontId="17" fillId="12" borderId="1" xfId="3" applyFont="1" applyFill="1" applyBorder="1" applyAlignment="1">
      <alignment horizontal="center" vertical="center"/>
    </xf>
    <xf numFmtId="164" fontId="17" fillId="12" borderId="1" xfId="3" applyNumberFormat="1" applyFont="1" applyFill="1" applyBorder="1" applyAlignment="1">
      <alignment horizontal="center" vertical="center"/>
    </xf>
    <xf numFmtId="164" fontId="18" fillId="12" borderId="1" xfId="3" applyNumberFormat="1" applyFont="1" applyFill="1" applyBorder="1" applyAlignment="1">
      <alignment horizontal="center" vertical="center"/>
    </xf>
    <xf numFmtId="0" fontId="19" fillId="12" borderId="1" xfId="3" applyFont="1" applyFill="1" applyBorder="1" applyAlignment="1">
      <alignment horizontal="center" vertical="center"/>
    </xf>
    <xf numFmtId="165" fontId="17" fillId="12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left" vertical="center"/>
    </xf>
    <xf numFmtId="0" fontId="17" fillId="12" borderId="1" xfId="3" applyFont="1" applyFill="1" applyBorder="1" applyAlignment="1">
      <alignment horizontal="left" vertical="center"/>
    </xf>
    <xf numFmtId="0" fontId="17" fillId="10" borderId="0" xfId="3" applyFont="1" applyFill="1"/>
    <xf numFmtId="1" fontId="19" fillId="8" borderId="1" xfId="3" applyNumberFormat="1" applyFont="1" applyFill="1" applyBorder="1" applyAlignment="1">
      <alignment horizontal="center" vertical="center"/>
    </xf>
    <xf numFmtId="1" fontId="19" fillId="12" borderId="1" xfId="3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164" fontId="17" fillId="0" borderId="1" xfId="3" applyNumberFormat="1" applyFont="1" applyBorder="1" applyAlignment="1">
      <alignment horizontal="center" vertical="center"/>
    </xf>
    <xf numFmtId="164" fontId="18" fillId="0" borderId="1" xfId="3" applyNumberFormat="1" applyFont="1" applyBorder="1" applyAlignment="1">
      <alignment horizontal="center" vertical="center"/>
    </xf>
    <xf numFmtId="1" fontId="19" fillId="0" borderId="1" xfId="3" applyNumberFormat="1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center" vertical="center"/>
    </xf>
    <xf numFmtId="1" fontId="17" fillId="0" borderId="1" xfId="3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0" fontId="17" fillId="10" borderId="1" xfId="3" applyFont="1" applyFill="1" applyBorder="1" applyAlignment="1">
      <alignment horizontal="center" vertical="center"/>
    </xf>
    <xf numFmtId="164" fontId="17" fillId="10" borderId="1" xfId="3" applyNumberFormat="1" applyFont="1" applyFill="1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vertical="center"/>
    </xf>
    <xf numFmtId="3" fontId="19" fillId="0" borderId="1" xfId="3" applyNumberFormat="1" applyFont="1" applyBorder="1" applyAlignment="1">
      <alignment horizontal="center" vertical="center"/>
    </xf>
    <xf numFmtId="0" fontId="21" fillId="0" borderId="0" xfId="3" applyFont="1"/>
    <xf numFmtId="166" fontId="17" fillId="10" borderId="1" xfId="3" applyNumberFormat="1" applyFont="1" applyFill="1" applyBorder="1" applyAlignment="1">
      <alignment horizontal="center" vertical="center"/>
    </xf>
    <xf numFmtId="0" fontId="17" fillId="0" borderId="1" xfId="3" applyFont="1" applyBorder="1"/>
    <xf numFmtId="0" fontId="17" fillId="0" borderId="20" xfId="3" applyFont="1" applyBorder="1" applyAlignment="1">
      <alignment horizontal="center" vertical="center"/>
    </xf>
    <xf numFmtId="14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20" fontId="7" fillId="0" borderId="0" xfId="3" applyNumberFormat="1" applyAlignment="1">
      <alignment horizontal="center" vertical="center"/>
    </xf>
    <xf numFmtId="1" fontId="17" fillId="0" borderId="20" xfId="3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left" vertical="center"/>
    </xf>
    <xf numFmtId="0" fontId="7" fillId="10" borderId="0" xfId="3" applyFill="1" applyAlignment="1">
      <alignment horizontal="center" vertical="center"/>
    </xf>
    <xf numFmtId="0" fontId="17" fillId="0" borderId="1" xfId="3" applyFont="1" applyBorder="1" applyAlignment="1">
      <alignment horizontal="left"/>
    </xf>
    <xf numFmtId="0" fontId="7" fillId="10" borderId="0" xfId="3" applyFill="1"/>
    <xf numFmtId="0" fontId="17" fillId="10" borderId="1" xfId="3" applyFont="1" applyFill="1" applyBorder="1" applyAlignment="1">
      <alignment horizontal="center"/>
    </xf>
    <xf numFmtId="164" fontId="17" fillId="10" borderId="1" xfId="3" applyNumberFormat="1" applyFont="1" applyFill="1" applyBorder="1" applyAlignment="1">
      <alignment horizontal="center"/>
    </xf>
    <xf numFmtId="0" fontId="17" fillId="0" borderId="1" xfId="3" applyFont="1" applyBorder="1" applyAlignment="1">
      <alignment horizontal="center"/>
    </xf>
    <xf numFmtId="164" fontId="17" fillId="0" borderId="1" xfId="3" applyNumberFormat="1" applyFont="1" applyBorder="1" applyAlignment="1">
      <alignment horizontal="center"/>
    </xf>
    <xf numFmtId="164" fontId="18" fillId="0" borderId="1" xfId="3" applyNumberFormat="1" applyFont="1" applyBorder="1" applyAlignment="1">
      <alignment horizontal="center"/>
    </xf>
    <xf numFmtId="3" fontId="19" fillId="0" borderId="1" xfId="3" applyNumberFormat="1" applyFont="1" applyBorder="1" applyAlignment="1">
      <alignment horizontal="center"/>
    </xf>
    <xf numFmtId="165" fontId="17" fillId="0" borderId="1" xfId="3" applyNumberFormat="1" applyFont="1" applyBorder="1" applyAlignment="1">
      <alignment horizontal="center"/>
    </xf>
    <xf numFmtId="1" fontId="17" fillId="0" borderId="1" xfId="3" applyNumberFormat="1" applyFont="1" applyBorder="1" applyAlignment="1">
      <alignment horizontal="left"/>
    </xf>
    <xf numFmtId="0" fontId="22" fillId="0" borderId="1" xfId="3" applyFont="1" applyBorder="1" applyAlignment="1">
      <alignment horizontal="center"/>
    </xf>
    <xf numFmtId="20" fontId="17" fillId="0" borderId="1" xfId="3" applyNumberFormat="1" applyFont="1" applyBorder="1" applyAlignment="1">
      <alignment horizontal="center"/>
    </xf>
    <xf numFmtId="49" fontId="17" fillId="0" borderId="1" xfId="3" applyNumberFormat="1" applyFont="1" applyBorder="1" applyAlignment="1">
      <alignment horizontal="left"/>
    </xf>
    <xf numFmtId="164" fontId="17" fillId="0" borderId="1" xfId="3" applyNumberFormat="1" applyFont="1" applyBorder="1" applyAlignment="1">
      <alignment horizontal="left"/>
    </xf>
    <xf numFmtId="0" fontId="12" fillId="10" borderId="0" xfId="3" applyFont="1" applyFill="1"/>
    <xf numFmtId="0" fontId="7" fillId="10" borderId="0" xfId="3" applyFill="1" applyAlignment="1">
      <alignment horizontal="center"/>
    </xf>
    <xf numFmtId="44" fontId="2" fillId="2" borderId="10" xfId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left"/>
    </xf>
    <xf numFmtId="49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2" fillId="7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2" fillId="2" borderId="11" xfId="2" applyNumberFormat="1" applyFont="1" applyBorder="1" applyAlignment="1">
      <alignment horizontal="center" vertical="center" wrapText="1"/>
    </xf>
    <xf numFmtId="44" fontId="2" fillId="7" borderId="1" xfId="1" applyFont="1" applyFill="1" applyBorder="1" applyAlignment="1">
      <alignment horizontal="center" vertical="center" wrapText="1"/>
    </xf>
    <xf numFmtId="44" fontId="2" fillId="5" borderId="1" xfId="1" applyFont="1" applyFill="1" applyBorder="1" applyAlignment="1">
      <alignment horizontal="center" vertical="center" wrapText="1"/>
    </xf>
    <xf numFmtId="44" fontId="2" fillId="6" borderId="1" xfId="1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44" fontId="2" fillId="4" borderId="1" xfId="1" applyFont="1" applyFill="1" applyBorder="1" applyAlignment="1">
      <alignment horizontal="center" vertical="center" wrapText="1"/>
    </xf>
    <xf numFmtId="44" fontId="2" fillId="18" borderId="1" xfId="1" applyFont="1" applyFill="1" applyBorder="1" applyAlignment="1">
      <alignment horizontal="center" vertical="center" wrapText="1"/>
    </xf>
    <xf numFmtId="44" fontId="2" fillId="19" borderId="1" xfId="1" applyFont="1" applyFill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4" fontId="5" fillId="0" borderId="3" xfId="1" applyFont="1" applyBorder="1" applyAlignment="1">
      <alignment vertical="center"/>
    </xf>
    <xf numFmtId="44" fontId="5" fillId="0" borderId="0" xfId="1" applyFont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2" fillId="7" borderId="15" xfId="1" applyFont="1" applyFill="1" applyBorder="1" applyAlignment="1">
      <alignment horizontal="center" vertical="center" wrapText="1"/>
    </xf>
    <xf numFmtId="44" fontId="2" fillId="7" borderId="16" xfId="1" applyFont="1" applyFill="1" applyBorder="1" applyAlignment="1">
      <alignment horizontal="center" vertical="center" wrapText="1"/>
    </xf>
    <xf numFmtId="164" fontId="0" fillId="0" borderId="15" xfId="1" applyNumberFormat="1" applyFont="1" applyBorder="1" applyAlignment="1">
      <alignment horizontal="center" vertical="center"/>
    </xf>
    <xf numFmtId="164" fontId="0" fillId="0" borderId="16" xfId="1" applyNumberFormat="1" applyFont="1" applyBorder="1" applyAlignment="1">
      <alignment horizontal="center" vertical="center"/>
    </xf>
    <xf numFmtId="44" fontId="2" fillId="19" borderId="15" xfId="1" applyFont="1" applyFill="1" applyBorder="1" applyAlignment="1">
      <alignment horizontal="center" vertical="center" wrapText="1"/>
    </xf>
    <xf numFmtId="44" fontId="2" fillId="19" borderId="16" xfId="1" applyFont="1" applyFill="1" applyBorder="1" applyAlignment="1">
      <alignment horizontal="center" vertical="center" wrapText="1"/>
    </xf>
    <xf numFmtId="44" fontId="2" fillId="5" borderId="15" xfId="1" applyFont="1" applyFill="1" applyBorder="1" applyAlignment="1">
      <alignment horizontal="center" vertical="center" wrapText="1"/>
    </xf>
    <xf numFmtId="44" fontId="2" fillId="5" borderId="16" xfId="1" applyFont="1" applyFill="1" applyBorder="1" applyAlignment="1">
      <alignment horizontal="center" vertical="center" wrapText="1"/>
    </xf>
    <xf numFmtId="44" fontId="2" fillId="18" borderId="15" xfId="1" applyFont="1" applyFill="1" applyBorder="1" applyAlignment="1">
      <alignment horizontal="center" vertical="center" wrapText="1"/>
    </xf>
    <xf numFmtId="44" fontId="2" fillId="18" borderId="16" xfId="1" applyFont="1" applyFill="1" applyBorder="1" applyAlignment="1">
      <alignment horizontal="center" vertical="center" wrapText="1"/>
    </xf>
    <xf numFmtId="44" fontId="2" fillId="3" borderId="15" xfId="1" applyFont="1" applyFill="1" applyBorder="1" applyAlignment="1">
      <alignment horizontal="center" vertical="center" wrapText="1"/>
    </xf>
    <xf numFmtId="44" fontId="2" fillId="3" borderId="16" xfId="1" applyFont="1" applyFill="1" applyBorder="1" applyAlignment="1">
      <alignment horizontal="center" vertical="center" wrapText="1"/>
    </xf>
    <xf numFmtId="44" fontId="2" fillId="4" borderId="15" xfId="1" applyFont="1" applyFill="1" applyBorder="1" applyAlignment="1">
      <alignment horizontal="center" vertical="center" wrapText="1"/>
    </xf>
    <xf numFmtId="44" fontId="2" fillId="4" borderId="16" xfId="1" applyFont="1" applyFill="1" applyBorder="1" applyAlignment="1">
      <alignment horizontal="center" vertical="center" wrapText="1"/>
    </xf>
    <xf numFmtId="44" fontId="2" fillId="6" borderId="16" xfId="1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/>
    </xf>
    <xf numFmtId="0" fontId="0" fillId="21" borderId="1" xfId="0" applyFill="1" applyBorder="1" applyAlignment="1">
      <alignment horizontal="center" vertical="center" wrapText="1"/>
    </xf>
    <xf numFmtId="1" fontId="0" fillId="21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 wrapText="1"/>
    </xf>
    <xf numFmtId="14" fontId="0" fillId="21" borderId="1" xfId="0" applyNumberFormat="1" applyFill="1" applyBorder="1" applyAlignment="1">
      <alignment horizontal="center" vertical="center" wrapText="1"/>
    </xf>
    <xf numFmtId="1" fontId="0" fillId="21" borderId="1" xfId="0" applyNumberFormat="1" applyFill="1" applyBorder="1" applyAlignment="1">
      <alignment horizontal="center" vertical="center" wrapText="1"/>
    </xf>
    <xf numFmtId="44" fontId="0" fillId="21" borderId="1" xfId="1" applyFont="1" applyFill="1" applyBorder="1" applyAlignment="1">
      <alignment horizontal="center" vertical="center"/>
    </xf>
    <xf numFmtId="49" fontId="0" fillId="21" borderId="1" xfId="1" applyNumberFormat="1" applyFont="1" applyFill="1" applyBorder="1" applyAlignment="1">
      <alignment horizontal="center" vertical="center"/>
    </xf>
    <xf numFmtId="164" fontId="0" fillId="21" borderId="1" xfId="1" applyNumberFormat="1" applyFont="1" applyFill="1" applyBorder="1" applyAlignment="1">
      <alignment horizontal="center" vertical="center"/>
    </xf>
    <xf numFmtId="0" fontId="0" fillId="21" borderId="1" xfId="1" applyNumberFormat="1" applyFont="1" applyFill="1" applyBorder="1" applyAlignment="1">
      <alignment horizontal="center" vertical="center"/>
    </xf>
    <xf numFmtId="49" fontId="0" fillId="21" borderId="11" xfId="0" applyNumberFormat="1" applyFill="1" applyBorder="1" applyAlignment="1">
      <alignment horizontal="center" vertical="center" wrapText="1"/>
    </xf>
    <xf numFmtId="49" fontId="0" fillId="21" borderId="1" xfId="0" applyNumberFormat="1" applyFill="1" applyBorder="1" applyAlignment="1">
      <alignment horizontal="center" vertical="center" wrapText="1"/>
    </xf>
    <xf numFmtId="164" fontId="0" fillId="21" borderId="24" xfId="1" applyNumberFormat="1" applyFont="1" applyFill="1" applyBorder="1" applyAlignment="1">
      <alignment horizontal="center" vertical="center"/>
    </xf>
    <xf numFmtId="44" fontId="0" fillId="21" borderId="25" xfId="1" applyFont="1" applyFill="1" applyBorder="1" applyAlignment="1">
      <alignment horizontal="center" vertical="center"/>
    </xf>
    <xf numFmtId="164" fontId="0" fillId="21" borderId="26" xfId="1" applyNumberFormat="1" applyFont="1" applyFill="1" applyBorder="1" applyAlignment="1">
      <alignment horizontal="center" vertical="center"/>
    </xf>
    <xf numFmtId="0" fontId="0" fillId="21" borderId="25" xfId="1" applyNumberFormat="1" applyFont="1" applyFill="1" applyBorder="1" applyAlignment="1">
      <alignment horizontal="center" vertical="center"/>
    </xf>
    <xf numFmtId="164" fontId="0" fillId="21" borderId="25" xfId="1" applyNumberFormat="1" applyFont="1" applyFill="1" applyBorder="1" applyAlignment="1">
      <alignment horizontal="center" vertical="center"/>
    </xf>
    <xf numFmtId="44" fontId="26" fillId="0" borderId="3" xfId="1" applyFont="1" applyBorder="1" applyAlignment="1">
      <alignment vertical="center"/>
    </xf>
    <xf numFmtId="44" fontId="26" fillId="0" borderId="0" xfId="1" applyFont="1" applyBorder="1" applyAlignment="1">
      <alignment vertical="center"/>
    </xf>
    <xf numFmtId="44" fontId="26" fillId="0" borderId="8" xfId="1" applyFont="1" applyBorder="1" applyAlignment="1">
      <alignment vertical="center"/>
    </xf>
    <xf numFmtId="44" fontId="1" fillId="0" borderId="0" xfId="1" applyFont="1" applyAlignment="1">
      <alignment horizontal="center"/>
    </xf>
    <xf numFmtId="0" fontId="28" fillId="0" borderId="1" xfId="0" applyFont="1" applyBorder="1"/>
    <xf numFmtId="0" fontId="28" fillId="24" borderId="1" xfId="0" applyFont="1" applyFill="1" applyBorder="1"/>
    <xf numFmtId="0" fontId="28" fillId="25" borderId="1" xfId="0" applyFont="1" applyFill="1" applyBorder="1"/>
    <xf numFmtId="0" fontId="28" fillId="22" borderId="1" xfId="0" applyFont="1" applyFill="1" applyBorder="1"/>
    <xf numFmtId="0" fontId="28" fillId="23" borderId="1" xfId="0" applyFont="1" applyFill="1" applyBorder="1"/>
    <xf numFmtId="0" fontId="27" fillId="0" borderId="8" xfId="0" applyFont="1" applyBorder="1"/>
    <xf numFmtId="3" fontId="0" fillId="21" borderId="1" xfId="0" applyNumberFormat="1" applyFill="1" applyBorder="1" applyAlignment="1">
      <alignment horizontal="center" vertical="center"/>
    </xf>
    <xf numFmtId="44" fontId="1" fillId="0" borderId="1" xfId="1" applyFont="1" applyFill="1" applyBorder="1" applyAlignment="1">
      <alignment horizontal="center" vertical="center"/>
    </xf>
    <xf numFmtId="167" fontId="1" fillId="0" borderId="1" xfId="4" applyFont="1" applyBorder="1" applyAlignment="1">
      <alignment horizontal="center" vertical="center"/>
    </xf>
    <xf numFmtId="167" fontId="1" fillId="0" borderId="1" xfId="4" applyFont="1" applyFill="1" applyBorder="1" applyAlignment="1">
      <alignment horizontal="center" vertical="center"/>
    </xf>
    <xf numFmtId="44" fontId="1" fillId="21" borderId="1" xfId="1" applyFont="1" applyFill="1" applyBorder="1" applyAlignment="1">
      <alignment horizontal="center" vertical="center"/>
    </xf>
    <xf numFmtId="44" fontId="1" fillId="0" borderId="1" xfId="1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/>
    </xf>
    <xf numFmtId="44" fontId="0" fillId="0" borderId="14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44" fontId="0" fillId="0" borderId="16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4" fontId="0" fillId="0" borderId="26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4" fontId="0" fillId="0" borderId="0" xfId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44" fontId="3" fillId="22" borderId="1" xfId="1" applyFont="1" applyFill="1" applyBorder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0" fontId="2" fillId="2" borderId="27" xfId="2" applyFont="1" applyBorder="1" applyAlignment="1">
      <alignment horizontal="center" vertical="center" wrapText="1"/>
    </xf>
    <xf numFmtId="44" fontId="5" fillId="0" borderId="0" xfId="1" applyFont="1" applyFill="1" applyBorder="1" applyAlignment="1">
      <alignment vertical="center"/>
    </xf>
    <xf numFmtId="49" fontId="0" fillId="0" borderId="0" xfId="1" applyNumberFormat="1" applyFont="1" applyFill="1" applyBorder="1" applyAlignment="1">
      <alignment horizontal="center" vertical="center"/>
    </xf>
    <xf numFmtId="44" fontId="2" fillId="5" borderId="27" xfId="1" applyFont="1" applyFill="1" applyBorder="1" applyAlignment="1">
      <alignment horizontal="center" vertical="center" wrapText="1"/>
    </xf>
    <xf numFmtId="44" fontId="2" fillId="2" borderId="27" xfId="1" applyFont="1" applyFill="1" applyBorder="1" applyAlignment="1">
      <alignment horizontal="center" vertical="center" wrapText="1"/>
    </xf>
    <xf numFmtId="44" fontId="0" fillId="0" borderId="13" xfId="1" applyFont="1" applyFill="1" applyBorder="1" applyAlignment="1">
      <alignment horizontal="center" vertical="center"/>
    </xf>
    <xf numFmtId="44" fontId="0" fillId="0" borderId="25" xfId="1" applyFont="1" applyFill="1" applyBorder="1" applyAlignment="1">
      <alignment horizontal="center" vertical="center"/>
    </xf>
    <xf numFmtId="44" fontId="0" fillId="0" borderId="12" xfId="1" applyFont="1" applyBorder="1"/>
    <xf numFmtId="44" fontId="0" fillId="0" borderId="15" xfId="1" applyFont="1" applyBorder="1"/>
    <xf numFmtId="44" fontId="0" fillId="0" borderId="15" xfId="1" applyFont="1" applyFill="1" applyBorder="1"/>
    <xf numFmtId="44" fontId="0" fillId="0" borderId="24" xfId="1" applyFont="1" applyFill="1" applyBorder="1"/>
    <xf numFmtId="14" fontId="0" fillId="0" borderId="13" xfId="0" applyNumberFormat="1" applyBorder="1" applyAlignment="1">
      <alignment horizontal="center" vertical="center" wrapText="1"/>
    </xf>
    <xf numFmtId="14" fontId="0" fillId="0" borderId="25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32" xfId="0" applyBorder="1"/>
    <xf numFmtId="0" fontId="0" fillId="0" borderId="16" xfId="0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5" fillId="0" borderId="3" xfId="1" applyNumberFormat="1" applyFont="1" applyBorder="1" applyAlignment="1">
      <alignment vertical="center"/>
    </xf>
    <xf numFmtId="0" fontId="5" fillId="0" borderId="0" xfId="1" applyNumberFormat="1" applyFont="1" applyBorder="1" applyAlignment="1">
      <alignment vertical="center"/>
    </xf>
    <xf numFmtId="0" fontId="5" fillId="0" borderId="8" xfId="1" applyNumberFormat="1" applyFont="1" applyBorder="1" applyAlignment="1">
      <alignment vertical="center"/>
    </xf>
    <xf numFmtId="44" fontId="3" fillId="0" borderId="29" xfId="0" applyNumberFormat="1" applyFont="1" applyBorder="1"/>
    <xf numFmtId="14" fontId="0" fillId="0" borderId="1" xfId="0" applyNumberFormat="1" applyBorder="1" applyAlignment="1">
      <alignment horizontal="center"/>
    </xf>
    <xf numFmtId="44" fontId="0" fillId="0" borderId="0" xfId="0" applyNumberFormat="1"/>
    <xf numFmtId="44" fontId="3" fillId="0" borderId="29" xfId="1" applyFont="1" applyFill="1" applyBorder="1" applyAlignment="1">
      <alignment horizontal="center" vertical="center"/>
    </xf>
    <xf numFmtId="44" fontId="3" fillId="0" borderId="1" xfId="0" applyNumberFormat="1" applyFont="1" applyBorder="1"/>
    <xf numFmtId="14" fontId="1" fillId="0" borderId="1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vertical="center"/>
    </xf>
    <xf numFmtId="49" fontId="5" fillId="0" borderId="0" xfId="1" applyNumberFormat="1" applyFont="1" applyBorder="1" applyAlignment="1">
      <alignment vertical="center"/>
    </xf>
    <xf numFmtId="49" fontId="5" fillId="0" borderId="8" xfId="1" applyNumberFormat="1" applyFont="1" applyBorder="1" applyAlignment="1">
      <alignment vertical="center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49" fontId="0" fillId="21" borderId="1" xfId="0" applyNumberFormat="1" applyFill="1" applyBorder="1" applyAlignment="1">
      <alignment horizontal="left" vertical="center" wrapText="1"/>
    </xf>
    <xf numFmtId="0" fontId="5" fillId="0" borderId="0" xfId="1" applyNumberFormat="1" applyFont="1" applyFill="1" applyBorder="1" applyAlignment="1">
      <alignment vertical="center"/>
    </xf>
    <xf numFmtId="0" fontId="5" fillId="0" borderId="3" xfId="1" applyNumberFormat="1" applyFont="1" applyFill="1" applyBorder="1" applyAlignment="1">
      <alignment vertical="center"/>
    </xf>
    <xf numFmtId="0" fontId="5" fillId="0" borderId="8" xfId="1" applyNumberFormat="1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33" xfId="0" applyBorder="1" applyAlignment="1">
      <alignment horizontal="center"/>
    </xf>
    <xf numFmtId="44" fontId="31" fillId="5" borderId="27" xfId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14" fontId="0" fillId="21" borderId="37" xfId="0" applyNumberFormat="1" applyFill="1" applyBorder="1" applyAlignment="1">
      <alignment horizontal="center" vertical="center" wrapText="1"/>
    </xf>
    <xf numFmtId="14" fontId="0" fillId="0" borderId="30" xfId="0" applyNumberFormat="1" applyBorder="1" applyAlignment="1">
      <alignment horizontal="center" vertical="center" wrapText="1"/>
    </xf>
    <xf numFmtId="167" fontId="1" fillId="0" borderId="36" xfId="4" applyFont="1" applyFill="1" applyBorder="1" applyAlignment="1">
      <alignment horizontal="center" vertical="center"/>
    </xf>
    <xf numFmtId="44" fontId="3" fillId="22" borderId="37" xfId="1" applyFont="1" applyFill="1" applyBorder="1" applyAlignment="1">
      <alignment horizontal="center" vertical="center"/>
    </xf>
    <xf numFmtId="44" fontId="0" fillId="0" borderId="30" xfId="1" applyFont="1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3" fontId="0" fillId="0" borderId="10" xfId="0" applyNumberFormat="1" applyBorder="1" applyAlignment="1">
      <alignment horizontal="center" vertical="center"/>
    </xf>
    <xf numFmtId="167" fontId="1" fillId="0" borderId="10" xfId="4" applyFont="1" applyFill="1" applyBorder="1" applyAlignment="1">
      <alignment horizontal="center" vertical="center"/>
    </xf>
    <xf numFmtId="44" fontId="3" fillId="22" borderId="38" xfId="1" applyFont="1" applyFill="1" applyBorder="1" applyAlignment="1">
      <alignment horizontal="center" vertical="center"/>
    </xf>
    <xf numFmtId="167" fontId="1" fillId="0" borderId="11" xfId="4" applyFont="1" applyFill="1" applyBorder="1" applyAlignment="1">
      <alignment horizontal="center" vertical="center"/>
    </xf>
    <xf numFmtId="14" fontId="0" fillId="0" borderId="39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44" fontId="0" fillId="0" borderId="11" xfId="1" applyFont="1" applyFill="1" applyBorder="1" applyAlignment="1">
      <alignment horizontal="center" vertical="center"/>
    </xf>
    <xf numFmtId="44" fontId="1" fillId="0" borderId="11" xfId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21" borderId="27" xfId="0" applyNumberFormat="1" applyFill="1" applyBorder="1" applyAlignment="1">
      <alignment horizontal="center" vertical="center" wrapText="1"/>
    </xf>
    <xf numFmtId="14" fontId="0" fillId="0" borderId="31" xfId="0" applyNumberFormat="1" applyBorder="1" applyAlignment="1">
      <alignment horizontal="center" vertical="center" wrapText="1"/>
    </xf>
    <xf numFmtId="167" fontId="1" fillId="0" borderId="40" xfId="4" applyFont="1" applyFill="1" applyBorder="1" applyAlignment="1">
      <alignment horizontal="center" vertical="center"/>
    </xf>
    <xf numFmtId="44" fontId="3" fillId="22" borderId="41" xfId="1" applyFont="1" applyFill="1" applyBorder="1" applyAlignment="1">
      <alignment horizontal="center" vertical="center"/>
    </xf>
    <xf numFmtId="44" fontId="1" fillId="0" borderId="31" xfId="1" applyFont="1" applyFill="1" applyBorder="1" applyAlignment="1">
      <alignment horizontal="center" vertical="center"/>
    </xf>
    <xf numFmtId="14" fontId="0" fillId="0" borderId="42" xfId="0" applyNumberFormat="1" applyBorder="1" applyAlignment="1">
      <alignment horizontal="center"/>
    </xf>
    <xf numFmtId="167" fontId="3" fillId="0" borderId="27" xfId="0" applyNumberFormat="1" applyFont="1" applyBorder="1"/>
    <xf numFmtId="44" fontId="3" fillId="0" borderId="27" xfId="1" applyFont="1" applyBorder="1" applyAlignment="1">
      <alignment horizontal="center" vertical="center"/>
    </xf>
    <xf numFmtId="167" fontId="3" fillId="0" borderId="0" xfId="4" applyFont="1" applyBorder="1" applyAlignment="1">
      <alignment horizontal="center" vertical="center"/>
    </xf>
    <xf numFmtId="0" fontId="31" fillId="2" borderId="27" xfId="2" applyFont="1" applyBorder="1" applyAlignment="1">
      <alignment horizontal="center" vertical="center" wrapText="1"/>
    </xf>
    <xf numFmtId="44" fontId="31" fillId="2" borderId="27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44" fontId="1" fillId="0" borderId="14" xfId="1" applyFont="1" applyFill="1" applyBorder="1" applyAlignment="1">
      <alignment horizontal="center" vertical="center"/>
    </xf>
    <xf numFmtId="44" fontId="0" fillId="0" borderId="12" xfId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 wrapText="1"/>
    </xf>
    <xf numFmtId="167" fontId="1" fillId="0" borderId="16" xfId="4" applyFont="1" applyFill="1" applyBorder="1" applyAlignment="1">
      <alignment horizontal="center" vertical="center"/>
    </xf>
    <xf numFmtId="44" fontId="0" fillId="0" borderId="15" xfId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 wrapText="1"/>
    </xf>
    <xf numFmtId="167" fontId="1" fillId="0" borderId="26" xfId="4" applyFont="1" applyFill="1" applyBorder="1" applyAlignment="1">
      <alignment horizontal="center" vertical="center"/>
    </xf>
    <xf numFmtId="44" fontId="0" fillId="0" borderId="24" xfId="1" applyFont="1" applyFill="1" applyBorder="1" applyAlignment="1">
      <alignment horizontal="center" vertical="center"/>
    </xf>
    <xf numFmtId="44" fontId="3" fillId="0" borderId="27" xfId="0" applyNumberFormat="1" applyFont="1" applyBorder="1" applyAlignment="1">
      <alignment horizontal="center"/>
    </xf>
    <xf numFmtId="44" fontId="3" fillId="0" borderId="27" xfId="0" applyNumberFormat="1" applyFont="1" applyBorder="1"/>
    <xf numFmtId="44" fontId="31" fillId="5" borderId="28" xfId="1" applyFont="1" applyFill="1" applyBorder="1" applyAlignment="1">
      <alignment horizontal="center" vertical="center" wrapText="1"/>
    </xf>
    <xf numFmtId="167" fontId="1" fillId="0" borderId="14" xfId="4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14" fontId="0" fillId="0" borderId="23" xfId="0" applyNumberFormat="1" applyBorder="1"/>
    <xf numFmtId="14" fontId="0" fillId="0" borderId="15" xfId="0" applyNumberFormat="1" applyBorder="1" applyAlignment="1">
      <alignment horizontal="center"/>
    </xf>
    <xf numFmtId="167" fontId="1" fillId="0" borderId="16" xfId="4" applyFont="1" applyBorder="1" applyAlignment="1">
      <alignment horizontal="center" vertical="center"/>
    </xf>
    <xf numFmtId="14" fontId="0" fillId="0" borderId="39" xfId="0" applyNumberFormat="1" applyBorder="1"/>
    <xf numFmtId="44" fontId="1" fillId="0" borderId="16" xfId="1" applyFon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167" fontId="1" fillId="0" borderId="19" xfId="4" applyFont="1" applyBorder="1" applyAlignment="1">
      <alignment horizontal="center" vertical="center"/>
    </xf>
    <xf numFmtId="44" fontId="0" fillId="0" borderId="17" xfId="1" applyFont="1" applyFill="1" applyBorder="1" applyAlignment="1">
      <alignment horizontal="center" vertical="center"/>
    </xf>
    <xf numFmtId="44" fontId="0" fillId="0" borderId="19" xfId="1" applyFont="1" applyBorder="1" applyAlignment="1">
      <alignment horizontal="center" vertical="center"/>
    </xf>
    <xf numFmtId="14" fontId="0" fillId="0" borderId="42" xfId="1" applyNumberFormat="1" applyFont="1" applyBorder="1" applyAlignment="1">
      <alignment horizontal="center" vertical="center"/>
    </xf>
    <xf numFmtId="167" fontId="3" fillId="0" borderId="27" xfId="0" applyNumberFormat="1" applyFont="1" applyBorder="1" applyAlignment="1">
      <alignment horizontal="center"/>
    </xf>
    <xf numFmtId="0" fontId="0" fillId="0" borderId="14" xfId="0" applyBorder="1"/>
    <xf numFmtId="14" fontId="0" fillId="0" borderId="12" xfId="0" applyNumberFormat="1" applyBorder="1" applyAlignment="1">
      <alignment horizontal="center" vertical="center"/>
    </xf>
    <xf numFmtId="44" fontId="1" fillId="0" borderId="13" xfId="1" applyFont="1" applyBorder="1" applyAlignment="1">
      <alignment horizontal="center" vertical="center"/>
    </xf>
    <xf numFmtId="14" fontId="0" fillId="0" borderId="14" xfId="0" applyNumberFormat="1" applyBorder="1"/>
    <xf numFmtId="0" fontId="0" fillId="0" borderId="16" xfId="0" applyBorder="1"/>
    <xf numFmtId="14" fontId="0" fillId="0" borderId="15" xfId="0" applyNumberFormat="1" applyBorder="1" applyAlignment="1">
      <alignment horizontal="center" vertical="center"/>
    </xf>
    <xf numFmtId="14" fontId="0" fillId="0" borderId="16" xfId="0" applyNumberFormat="1" applyBorder="1"/>
    <xf numFmtId="0" fontId="0" fillId="0" borderId="26" xfId="0" applyBorder="1"/>
    <xf numFmtId="14" fontId="0" fillId="0" borderId="24" xfId="0" applyNumberFormat="1" applyBorder="1" applyAlignment="1">
      <alignment horizontal="center" vertical="center"/>
    </xf>
    <xf numFmtId="167" fontId="1" fillId="0" borderId="26" xfId="4" applyFont="1" applyBorder="1" applyAlignment="1">
      <alignment horizontal="center" vertical="center"/>
    </xf>
    <xf numFmtId="44" fontId="0" fillId="0" borderId="25" xfId="1" applyFont="1" applyBorder="1" applyAlignment="1">
      <alignment horizontal="center" vertical="center"/>
    </xf>
    <xf numFmtId="14" fontId="0" fillId="0" borderId="26" xfId="0" applyNumberFormat="1" applyBorder="1"/>
    <xf numFmtId="167" fontId="3" fillId="0" borderId="27" xfId="4" applyFont="1" applyBorder="1" applyAlignment="1">
      <alignment horizontal="center" vertical="center"/>
    </xf>
    <xf numFmtId="0" fontId="31" fillId="2" borderId="46" xfId="2" applyFont="1" applyBorder="1" applyAlignment="1">
      <alignment horizontal="center" vertical="center" wrapText="1"/>
    </xf>
    <xf numFmtId="44" fontId="31" fillId="2" borderId="46" xfId="1" applyFont="1" applyFill="1" applyBorder="1" applyAlignment="1">
      <alignment horizontal="center" vertical="center" wrapText="1"/>
    </xf>
    <xf numFmtId="44" fontId="31" fillId="5" borderId="46" xfId="1" applyFont="1" applyFill="1" applyBorder="1" applyAlignment="1">
      <alignment horizontal="center" vertical="center" wrapText="1"/>
    </xf>
    <xf numFmtId="14" fontId="0" fillId="0" borderId="12" xfId="0" applyNumberFormat="1" applyBorder="1"/>
    <xf numFmtId="167" fontId="1" fillId="0" borderId="14" xfId="4" applyFont="1" applyFill="1" applyBorder="1" applyAlignment="1">
      <alignment horizontal="center" vertical="center"/>
    </xf>
    <xf numFmtId="14" fontId="0" fillId="0" borderId="15" xfId="0" applyNumberFormat="1" applyBorder="1"/>
    <xf numFmtId="167" fontId="1" fillId="0" borderId="15" xfId="4" applyFont="1" applyFill="1" applyBorder="1" applyAlignment="1">
      <alignment horizontal="center" vertical="center"/>
    </xf>
    <xf numFmtId="44" fontId="0" fillId="0" borderId="16" xfId="1" applyFont="1" applyFill="1" applyBorder="1"/>
    <xf numFmtId="44" fontId="0" fillId="0" borderId="1" xfId="1" applyFont="1" applyFill="1" applyBorder="1"/>
    <xf numFmtId="14" fontId="0" fillId="0" borderId="24" xfId="0" applyNumberFormat="1" applyBorder="1"/>
    <xf numFmtId="49" fontId="0" fillId="0" borderId="14" xfId="1" applyNumberFormat="1" applyFont="1" applyFill="1" applyBorder="1" applyAlignment="1">
      <alignment horizontal="center" vertical="center"/>
    </xf>
    <xf numFmtId="49" fontId="0" fillId="0" borderId="16" xfId="1" applyNumberFormat="1" applyFont="1" applyFill="1" applyBorder="1" applyAlignment="1">
      <alignment horizontal="center" vertical="center"/>
    </xf>
    <xf numFmtId="44" fontId="1" fillId="0" borderId="10" xfId="1" applyFont="1" applyFill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44" fontId="0" fillId="0" borderId="31" xfId="1" applyFont="1" applyFill="1" applyBorder="1" applyAlignment="1">
      <alignment horizontal="center" vertical="center"/>
    </xf>
    <xf numFmtId="49" fontId="0" fillId="0" borderId="26" xfId="1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4" fontId="0" fillId="0" borderId="30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0" fillId="0" borderId="11" xfId="1" applyFont="1" applyFill="1" applyBorder="1"/>
    <xf numFmtId="0" fontId="0" fillId="0" borderId="25" xfId="0" applyBorder="1" applyAlignment="1">
      <alignment horizontal="center" vertical="center"/>
    </xf>
    <xf numFmtId="44" fontId="3" fillId="22" borderId="29" xfId="1" applyFont="1" applyFill="1" applyBorder="1" applyAlignment="1">
      <alignment horizontal="center" vertical="center"/>
    </xf>
    <xf numFmtId="167" fontId="3" fillId="0" borderId="29" xfId="0" applyNumberFormat="1" applyFont="1" applyBorder="1"/>
    <xf numFmtId="44" fontId="0" fillId="0" borderId="10" xfId="1" applyFont="1" applyFill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31" xfId="0" applyBorder="1"/>
    <xf numFmtId="14" fontId="0" fillId="0" borderId="42" xfId="0" applyNumberFormat="1" applyBorder="1"/>
    <xf numFmtId="44" fontId="3" fillId="0" borderId="47" xfId="0" applyNumberFormat="1" applyFont="1" applyBorder="1"/>
    <xf numFmtId="44" fontId="3" fillId="0" borderId="48" xfId="0" applyNumberFormat="1" applyFont="1" applyBorder="1"/>
    <xf numFmtId="0" fontId="0" fillId="0" borderId="36" xfId="0" applyBorder="1"/>
    <xf numFmtId="44" fontId="0" fillId="0" borderId="30" xfId="1" applyFont="1" applyFill="1" applyBorder="1"/>
    <xf numFmtId="3" fontId="0" fillId="0" borderId="10" xfId="0" applyNumberFormat="1" applyBorder="1"/>
    <xf numFmtId="0" fontId="0" fillId="0" borderId="40" xfId="0" applyBorder="1"/>
    <xf numFmtId="44" fontId="0" fillId="0" borderId="31" xfId="1" applyFont="1" applyFill="1" applyBorder="1"/>
    <xf numFmtId="44" fontId="3" fillId="22" borderId="27" xfId="1" applyFont="1" applyFill="1" applyBorder="1" applyAlignment="1">
      <alignment horizontal="center" vertical="center"/>
    </xf>
    <xf numFmtId="44" fontId="1" fillId="0" borderId="25" xfId="1" applyFont="1" applyBorder="1" applyAlignment="1">
      <alignment horizontal="center" vertical="center"/>
    </xf>
    <xf numFmtId="44" fontId="1" fillId="0" borderId="13" xfId="1" applyFont="1" applyFill="1" applyBorder="1" applyAlignment="1">
      <alignment horizontal="center" vertical="center"/>
    </xf>
    <xf numFmtId="44" fontId="3" fillId="22" borderId="49" xfId="1" applyFont="1" applyFill="1" applyBorder="1" applyAlignment="1">
      <alignment horizontal="center" vertical="center"/>
    </xf>
    <xf numFmtId="14" fontId="0" fillId="27" borderId="27" xfId="0" applyNumberFormat="1" applyFill="1" applyBorder="1" applyAlignment="1">
      <alignment horizontal="center" vertical="center" wrapText="1"/>
    </xf>
    <xf numFmtId="44" fontId="1" fillId="0" borderId="25" xfId="1" applyFont="1" applyFill="1" applyBorder="1" applyAlignment="1">
      <alignment horizontal="center" vertical="center"/>
    </xf>
    <xf numFmtId="44" fontId="3" fillId="0" borderId="47" xfId="1" applyFont="1" applyFill="1" applyBorder="1" applyAlignment="1">
      <alignment horizontal="center" vertical="center"/>
    </xf>
    <xf numFmtId="44" fontId="1" fillId="0" borderId="36" xfId="1" applyFont="1" applyFill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 wrapText="1"/>
    </xf>
    <xf numFmtId="44" fontId="1" fillId="0" borderId="40" xfId="1" applyFont="1" applyFill="1" applyBorder="1" applyAlignment="1">
      <alignment horizontal="center" vertical="center"/>
    </xf>
    <xf numFmtId="44" fontId="3" fillId="0" borderId="43" xfId="0" applyNumberFormat="1" applyFont="1" applyBorder="1"/>
    <xf numFmtId="44" fontId="3" fillId="0" borderId="50" xfId="0" applyNumberFormat="1" applyFont="1" applyBorder="1"/>
    <xf numFmtId="0" fontId="31" fillId="2" borderId="51" xfId="2" applyFont="1" applyBorder="1" applyAlignment="1">
      <alignment horizontal="center" vertical="center" wrapText="1"/>
    </xf>
    <xf numFmtId="44" fontId="31" fillId="2" borderId="51" xfId="1" applyFont="1" applyFill="1" applyBorder="1" applyAlignment="1">
      <alignment horizontal="center" vertical="center" wrapText="1"/>
    </xf>
    <xf numFmtId="14" fontId="0" fillId="22" borderId="27" xfId="0" applyNumberFormat="1" applyFill="1" applyBorder="1" applyAlignment="1">
      <alignment horizontal="center" vertical="center" wrapText="1"/>
    </xf>
    <xf numFmtId="44" fontId="1" fillId="0" borderId="10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167" fontId="1" fillId="0" borderId="10" xfId="4" applyFon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 wrapText="1"/>
    </xf>
    <xf numFmtId="14" fontId="0" fillId="0" borderId="0" xfId="0" applyNumberFormat="1"/>
    <xf numFmtId="44" fontId="1" fillId="0" borderId="26" xfId="1" applyFont="1" applyFill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 wrapText="1"/>
    </xf>
    <xf numFmtId="14" fontId="0" fillId="0" borderId="1" xfId="0" applyNumberFormat="1" applyBorder="1"/>
    <xf numFmtId="14" fontId="3" fillId="0" borderId="28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3" fontId="0" fillId="0" borderId="1" xfId="0" applyNumberFormat="1" applyBorder="1"/>
    <xf numFmtId="44" fontId="3" fillId="22" borderId="35" xfId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vertical="center" wrapText="1"/>
    </xf>
    <xf numFmtId="44" fontId="3" fillId="0" borderId="33" xfId="0" applyNumberFormat="1" applyFont="1" applyBorder="1"/>
    <xf numFmtId="44" fontId="3" fillId="22" borderId="11" xfId="1" applyFont="1" applyFill="1" applyBorder="1" applyAlignment="1">
      <alignment horizontal="center" vertical="center"/>
    </xf>
    <xf numFmtId="14" fontId="0" fillId="0" borderId="10" xfId="0" applyNumberFormat="1" applyBorder="1"/>
    <xf numFmtId="44" fontId="3" fillId="22" borderId="53" xfId="1" applyFont="1" applyFill="1" applyBorder="1" applyAlignment="1">
      <alignment horizontal="center" vertical="center"/>
    </xf>
    <xf numFmtId="44" fontId="0" fillId="0" borderId="1" xfId="1" applyFont="1" applyBorder="1"/>
    <xf numFmtId="14" fontId="1" fillId="0" borderId="10" xfId="1" applyNumberFormat="1" applyFont="1" applyBorder="1" applyAlignment="1">
      <alignment horizontal="center" vertical="center"/>
    </xf>
    <xf numFmtId="44" fontId="3" fillId="22" borderId="10" xfId="1" applyFont="1" applyFill="1" applyBorder="1" applyAlignment="1">
      <alignment horizontal="center" vertical="center"/>
    </xf>
    <xf numFmtId="14" fontId="0" fillId="0" borderId="11" xfId="0" applyNumberFormat="1" applyBorder="1"/>
    <xf numFmtId="14" fontId="1" fillId="0" borderId="1" xfId="1" applyNumberFormat="1" applyFont="1" applyFill="1" applyBorder="1" applyAlignment="1">
      <alignment horizontal="center" vertical="center"/>
    </xf>
    <xf numFmtId="44" fontId="3" fillId="22" borderId="33" xfId="1" applyFont="1" applyFill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 wrapText="1"/>
    </xf>
    <xf numFmtId="44" fontId="1" fillId="0" borderId="33" xfId="1" applyFont="1" applyFill="1" applyBorder="1" applyAlignment="1">
      <alignment horizontal="center" vertical="center"/>
    </xf>
    <xf numFmtId="44" fontId="0" fillId="0" borderId="33" xfId="1" applyFont="1" applyFill="1" applyBorder="1" applyAlignment="1">
      <alignment horizontal="center" vertical="center"/>
    </xf>
    <xf numFmtId="44" fontId="3" fillId="0" borderId="0" xfId="0" applyNumberFormat="1" applyFont="1"/>
    <xf numFmtId="44" fontId="0" fillId="0" borderId="1" xfId="0" applyNumberFormat="1" applyBorder="1"/>
    <xf numFmtId="14" fontId="0" fillId="0" borderId="1" xfId="1" applyNumberFormat="1" applyFont="1" applyFill="1" applyBorder="1" applyAlignment="1">
      <alignment horizontal="center"/>
    </xf>
    <xf numFmtId="167" fontId="3" fillId="0" borderId="0" xfId="0" applyNumberFormat="1" applyFont="1"/>
    <xf numFmtId="44" fontId="0" fillId="0" borderId="0" xfId="1" applyFont="1" applyFill="1"/>
    <xf numFmtId="44" fontId="0" fillId="0" borderId="18" xfId="1" applyFont="1" applyFill="1" applyBorder="1" applyAlignment="1">
      <alignment horizontal="center" vertical="center"/>
    </xf>
    <xf numFmtId="0" fontId="32" fillId="0" borderId="1" xfId="0" applyFont="1" applyBorder="1"/>
    <xf numFmtId="0" fontId="32" fillId="0" borderId="0" xfId="0" applyFont="1"/>
    <xf numFmtId="0" fontId="31" fillId="2" borderId="1" xfId="2" applyFont="1" applyBorder="1" applyAlignment="1">
      <alignment horizontal="center" vertical="center" wrapText="1"/>
    </xf>
    <xf numFmtId="44" fontId="31" fillId="2" borderId="1" xfId="1" applyFont="1" applyFill="1" applyBorder="1" applyAlignment="1">
      <alignment horizontal="center" vertical="center" wrapText="1"/>
    </xf>
    <xf numFmtId="44" fontId="31" fillId="5" borderId="1" xfId="1" applyFont="1" applyFill="1" applyBorder="1" applyAlignment="1">
      <alignment horizontal="center" vertical="center" wrapText="1"/>
    </xf>
    <xf numFmtId="44" fontId="1" fillId="0" borderId="1" xfId="6" applyFont="1" applyFill="1" applyBorder="1" applyAlignment="1">
      <alignment horizontal="center" vertical="center"/>
    </xf>
    <xf numFmtId="44" fontId="0" fillId="0" borderId="1" xfId="6" applyFont="1" applyFill="1" applyBorder="1" applyAlignment="1">
      <alignment horizontal="center" vertical="center"/>
    </xf>
    <xf numFmtId="44" fontId="0" fillId="26" borderId="1" xfId="1" applyFont="1" applyFill="1" applyBorder="1" applyAlignment="1">
      <alignment horizontal="center" vertical="center"/>
    </xf>
    <xf numFmtId="44" fontId="1" fillId="0" borderId="1" xfId="1813" applyFont="1" applyFill="1" applyBorder="1" applyAlignment="1">
      <alignment horizontal="center" vertical="center"/>
    </xf>
    <xf numFmtId="44" fontId="0" fillId="0" borderId="1" xfId="1814" applyFont="1" applyFill="1" applyBorder="1" applyAlignment="1">
      <alignment horizontal="center" vertical="center"/>
    </xf>
    <xf numFmtId="44" fontId="1" fillId="0" borderId="1" xfId="1814" applyFont="1" applyFill="1" applyBorder="1" applyAlignment="1">
      <alignment horizontal="center" vertical="center"/>
    </xf>
    <xf numFmtId="44" fontId="1" fillId="0" borderId="1" xfId="1816" applyFont="1" applyFill="1" applyBorder="1" applyAlignment="1">
      <alignment horizontal="center" vertical="center"/>
    </xf>
    <xf numFmtId="44" fontId="1" fillId="0" borderId="1" xfId="1817" applyFont="1" applyFill="1" applyBorder="1" applyAlignment="1">
      <alignment horizontal="center" vertical="center"/>
    </xf>
    <xf numFmtId="44" fontId="0" fillId="0" borderId="1" xfId="1817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44" fontId="1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5" fillId="0" borderId="0" xfId="0" applyNumberFormat="1" applyFont="1" applyAlignment="1">
      <alignment horizontal="center" vertical="center"/>
    </xf>
    <xf numFmtId="44" fontId="0" fillId="0" borderId="0" xfId="1" applyFont="1"/>
    <xf numFmtId="0" fontId="33" fillId="0" borderId="0" xfId="0" applyFont="1" applyAlignment="1">
      <alignment vertical="center"/>
    </xf>
    <xf numFmtId="44" fontId="1" fillId="0" borderId="1" xfId="1819" applyFont="1" applyFill="1" applyBorder="1" applyAlignment="1">
      <alignment horizontal="center" vertical="center"/>
    </xf>
    <xf numFmtId="44" fontId="1" fillId="0" borderId="1" xfId="1820" applyFont="1" applyFill="1" applyBorder="1" applyAlignment="1">
      <alignment horizontal="center" vertical="center"/>
    </xf>
    <xf numFmtId="44" fontId="0" fillId="0" borderId="1" xfId="1820" applyFont="1" applyFill="1" applyBorder="1" applyAlignment="1">
      <alignment horizontal="center" vertical="center"/>
    </xf>
    <xf numFmtId="44" fontId="1" fillId="0" borderId="1" xfId="1822" applyFont="1" applyFill="1" applyBorder="1" applyAlignment="1">
      <alignment horizontal="center" vertical="center"/>
    </xf>
    <xf numFmtId="44" fontId="1" fillId="0" borderId="1" xfId="1823" applyFont="1" applyFill="1" applyBorder="1" applyAlignment="1">
      <alignment horizontal="center" vertical="center"/>
    </xf>
    <xf numFmtId="44" fontId="0" fillId="0" borderId="1" xfId="1823" applyFont="1" applyFill="1" applyBorder="1" applyAlignment="1">
      <alignment horizontal="center" vertical="center"/>
    </xf>
    <xf numFmtId="44" fontId="1" fillId="0" borderId="1" xfId="1825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4" fontId="1" fillId="0" borderId="1" xfId="1826" applyFont="1" applyFill="1" applyBorder="1" applyAlignment="1">
      <alignment horizontal="center" vertical="center"/>
    </xf>
    <xf numFmtId="44" fontId="0" fillId="0" borderId="1" xfId="1826" applyFont="1" applyFill="1" applyBorder="1" applyAlignment="1">
      <alignment horizontal="center" vertical="center"/>
    </xf>
    <xf numFmtId="0" fontId="0" fillId="0" borderId="20" xfId="0" applyBorder="1"/>
    <xf numFmtId="0" fontId="0" fillId="0" borderId="18" xfId="0" applyBorder="1" applyAlignment="1">
      <alignment horizontal="center"/>
    </xf>
    <xf numFmtId="44" fontId="3" fillId="22" borderId="18" xfId="1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 wrapText="1"/>
    </xf>
    <xf numFmtId="44" fontId="1" fillId="0" borderId="18" xfId="1" applyFont="1" applyFill="1" applyBorder="1" applyAlignment="1">
      <alignment horizontal="center" vertical="center"/>
    </xf>
    <xf numFmtId="14" fontId="0" fillId="0" borderId="18" xfId="0" applyNumberFormat="1" applyBorder="1"/>
    <xf numFmtId="3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44" fontId="1" fillId="0" borderId="20" xfId="1" applyFont="1" applyFill="1" applyBorder="1" applyAlignment="1">
      <alignment horizontal="center" vertical="center"/>
    </xf>
    <xf numFmtId="44" fontId="1" fillId="0" borderId="18" xfId="1" applyFont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2" borderId="21" xfId="2" applyFont="1" applyBorder="1" applyAlignment="1">
      <alignment horizontal="center" vertical="center" wrapText="1"/>
    </xf>
    <xf numFmtId="0" fontId="2" fillId="2" borderId="22" xfId="2" applyFont="1" applyBorder="1" applyAlignment="1">
      <alignment horizontal="center" vertical="center" wrapText="1"/>
    </xf>
    <xf numFmtId="0" fontId="2" fillId="2" borderId="23" xfId="2" applyFont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2" fillId="17" borderId="14" xfId="0" applyFont="1" applyFill="1" applyBorder="1" applyAlignment="1">
      <alignment horizontal="center"/>
    </xf>
    <xf numFmtId="44" fontId="2" fillId="18" borderId="12" xfId="1" applyFont="1" applyFill="1" applyBorder="1" applyAlignment="1">
      <alignment horizontal="center" vertical="center" wrapText="1"/>
    </xf>
    <xf numFmtId="44" fontId="2" fillId="18" borderId="13" xfId="1" applyFont="1" applyFill="1" applyBorder="1" applyAlignment="1">
      <alignment horizontal="center" vertical="center" wrapText="1"/>
    </xf>
    <xf numFmtId="44" fontId="2" fillId="18" borderId="14" xfId="1" applyFont="1" applyFill="1" applyBorder="1" applyAlignment="1">
      <alignment horizontal="center" vertical="center" wrapText="1"/>
    </xf>
    <xf numFmtId="44" fontId="2" fillId="5" borderId="12" xfId="1" applyFont="1" applyFill="1" applyBorder="1" applyAlignment="1">
      <alignment horizontal="center" vertical="center" wrapText="1"/>
    </xf>
    <xf numFmtId="44" fontId="2" fillId="5" borderId="13" xfId="1" applyFont="1" applyFill="1" applyBorder="1" applyAlignment="1">
      <alignment horizontal="center" vertical="center" wrapText="1"/>
    </xf>
    <xf numFmtId="44" fontId="2" fillId="5" borderId="14" xfId="1" applyFont="1" applyFill="1" applyBorder="1" applyAlignment="1">
      <alignment horizontal="center" vertical="center" wrapText="1"/>
    </xf>
    <xf numFmtId="44" fontId="2" fillId="19" borderId="12" xfId="1" applyFont="1" applyFill="1" applyBorder="1" applyAlignment="1">
      <alignment horizontal="center" vertical="center" wrapText="1"/>
    </xf>
    <xf numFmtId="44" fontId="2" fillId="19" borderId="13" xfId="1" applyFont="1" applyFill="1" applyBorder="1" applyAlignment="1">
      <alignment horizontal="center" vertical="center" wrapText="1"/>
    </xf>
    <xf numFmtId="44" fontId="2" fillId="19" borderId="14" xfId="1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/>
    </xf>
    <xf numFmtId="0" fontId="2" fillId="20" borderId="22" xfId="0" applyFont="1" applyFill="1" applyBorder="1" applyAlignment="1">
      <alignment horizontal="center"/>
    </xf>
    <xf numFmtId="0" fontId="2" fillId="20" borderId="23" xfId="0" applyFont="1" applyFill="1" applyBorder="1" applyAlignment="1">
      <alignment horizontal="center"/>
    </xf>
    <xf numFmtId="44" fontId="2" fillId="7" borderId="12" xfId="1" applyFont="1" applyFill="1" applyBorder="1" applyAlignment="1">
      <alignment horizontal="center" vertical="center" wrapText="1"/>
    </xf>
    <xf numFmtId="44" fontId="2" fillId="7" borderId="13" xfId="1" applyFont="1" applyFill="1" applyBorder="1" applyAlignment="1">
      <alignment horizontal="center" vertical="center" wrapText="1"/>
    </xf>
    <xf numFmtId="44" fontId="2" fillId="7" borderId="14" xfId="1" applyFont="1" applyFill="1" applyBorder="1" applyAlignment="1">
      <alignment horizontal="center" vertical="center" wrapText="1"/>
    </xf>
    <xf numFmtId="44" fontId="2" fillId="6" borderId="12" xfId="1" applyFont="1" applyFill="1" applyBorder="1" applyAlignment="1">
      <alignment horizontal="center" vertical="center" wrapText="1"/>
    </xf>
    <xf numFmtId="44" fontId="2" fillId="6" borderId="13" xfId="1" applyFont="1" applyFill="1" applyBorder="1" applyAlignment="1">
      <alignment horizontal="center" vertical="center" wrapText="1"/>
    </xf>
    <xf numFmtId="44" fontId="2" fillId="6" borderId="14" xfId="1" applyFont="1" applyFill="1" applyBorder="1" applyAlignment="1">
      <alignment horizontal="center" vertical="center" wrapText="1"/>
    </xf>
    <xf numFmtId="44" fontId="2" fillId="3" borderId="12" xfId="1" applyFont="1" applyFill="1" applyBorder="1" applyAlignment="1">
      <alignment horizontal="center" vertical="center" wrapText="1"/>
    </xf>
    <xf numFmtId="44" fontId="2" fillId="3" borderId="13" xfId="1" applyFont="1" applyFill="1" applyBorder="1" applyAlignment="1">
      <alignment horizontal="center" vertical="center" wrapText="1"/>
    </xf>
    <xf numFmtId="44" fontId="2" fillId="3" borderId="14" xfId="1" applyFont="1" applyFill="1" applyBorder="1" applyAlignment="1">
      <alignment horizontal="center" vertical="center" wrapText="1"/>
    </xf>
    <xf numFmtId="44" fontId="2" fillId="4" borderId="12" xfId="1" applyFont="1" applyFill="1" applyBorder="1" applyAlignment="1">
      <alignment horizontal="center" vertical="center" wrapText="1"/>
    </xf>
    <xf numFmtId="44" fontId="2" fillId="4" borderId="13" xfId="1" applyFont="1" applyFill="1" applyBorder="1" applyAlignment="1">
      <alignment horizontal="center" vertical="center" wrapText="1"/>
    </xf>
    <xf numFmtId="44" fontId="2" fillId="4" borderId="14" xfId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167" fontId="3" fillId="0" borderId="34" xfId="4" applyFont="1" applyBorder="1" applyAlignment="1">
      <alignment horizontal="center" vertical="center"/>
    </xf>
    <xf numFmtId="167" fontId="3" fillId="0" borderId="28" xfId="4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8" fillId="8" borderId="12" xfId="3" applyFont="1" applyFill="1" applyBorder="1" applyAlignment="1">
      <alignment horizontal="center" vertical="center"/>
    </xf>
    <xf numFmtId="0" fontId="8" fillId="8" borderId="13" xfId="3" applyFont="1" applyFill="1" applyBorder="1" applyAlignment="1">
      <alignment horizontal="center" vertical="center"/>
    </xf>
    <xf numFmtId="0" fontId="8" fillId="8" borderId="14" xfId="3" applyFont="1" applyFill="1" applyBorder="1" applyAlignment="1">
      <alignment horizontal="center" vertical="center"/>
    </xf>
    <xf numFmtId="164" fontId="10" fillId="10" borderId="1" xfId="3" applyNumberFormat="1" applyFont="1" applyFill="1" applyBorder="1" applyAlignment="1">
      <alignment horizontal="center" vertical="center"/>
    </xf>
    <xf numFmtId="49" fontId="2" fillId="26" borderId="1" xfId="2" applyNumberFormat="1" applyFont="1" applyFill="1" applyBorder="1" applyAlignment="1">
      <alignment horizontal="center" vertical="center" wrapText="1"/>
    </xf>
    <xf numFmtId="0" fontId="2" fillId="26" borderId="1" xfId="2" applyFont="1" applyFill="1" applyBorder="1" applyAlignment="1">
      <alignment horizontal="center" vertical="center" wrapText="1"/>
    </xf>
    <xf numFmtId="44" fontId="2" fillId="26" borderId="1" xfId="1" applyFont="1" applyFill="1" applyBorder="1" applyAlignment="1">
      <alignment horizontal="center" vertical="center" wrapText="1"/>
    </xf>
    <xf numFmtId="49" fontId="2" fillId="26" borderId="1" xfId="1" applyNumberFormat="1" applyFont="1" applyFill="1" applyBorder="1" applyAlignment="1">
      <alignment horizontal="center" vertical="center" wrapText="1"/>
    </xf>
  </cellXfs>
  <cellStyles count="1828">
    <cellStyle name="Ênfase2" xfId="2" builtinId="33"/>
    <cellStyle name="Moeda" xfId="1" builtinId="4"/>
    <cellStyle name="Moeda 2" xfId="4" xr:uid="{00000000-0005-0000-0000-000003000000}"/>
    <cellStyle name="Moeda 2 2" xfId="7" xr:uid="{8693F015-F1A7-4761-8DBD-6EDC4EB035A3}"/>
    <cellStyle name="Moeda 3" xfId="6" xr:uid="{8DC9C750-F528-4118-ACE3-B0A2F6BFEB36}"/>
    <cellStyle name="Moeda 3 2" xfId="1814" xr:uid="{CAAA1A88-D0D1-49AA-9E07-B0E9C68FC7D5}"/>
    <cellStyle name="Moeda 3 3" xfId="1817" xr:uid="{77CB6ED0-A296-4FFB-A641-97FCCF9283DD}"/>
    <cellStyle name="Moeda 3 4" xfId="1820" xr:uid="{89E66850-5C24-41A3-8E36-09AE9ECAACDE}"/>
    <cellStyle name="Moeda 3 5" xfId="1823" xr:uid="{51F98B37-834C-4152-BD0D-95C7B6C02934}"/>
    <cellStyle name="Moeda 3 6" xfId="1826" xr:uid="{834F8D8C-BECA-44BB-8836-F772D60E715F}"/>
    <cellStyle name="Moeda 4" xfId="1813" xr:uid="{85142AEA-D477-40E0-A06C-8C539384827A}"/>
    <cellStyle name="Moeda 5" xfId="1816" xr:uid="{0747375A-E368-4A40-A39C-3343B049AF4C}"/>
    <cellStyle name="Moeda 6" xfId="1819" xr:uid="{E753C790-6E41-4C39-892F-E08FF0B10250}"/>
    <cellStyle name="Moeda 7" xfId="1822" xr:uid="{1E1C3EBD-0361-4F39-A253-AAB00B6780FE}"/>
    <cellStyle name="Moeda 8" xfId="1825" xr:uid="{5EA238F1-12E8-461F-97FE-359E04E6B86B}"/>
    <cellStyle name="Normal" xfId="0" builtinId="0"/>
    <cellStyle name="Normal 10" xfId="5" xr:uid="{00000000-0005-0000-0000-000005000000}"/>
    <cellStyle name="Normal 10 2" xfId="90" xr:uid="{4440FDF1-72AF-4F15-97B9-B6FDA35D8C8D}"/>
    <cellStyle name="Normal 10 2 2" xfId="388" xr:uid="{3388030A-D019-4E6C-BD7B-2D747F1E2699}"/>
    <cellStyle name="Normal 10 2 2 2" xfId="834" xr:uid="{DA83B127-109A-4CFD-A5ED-5DC85211C0EB}"/>
    <cellStyle name="Normal 10 2 2 2 2" xfId="1737" xr:uid="{BE67D3C3-F6D6-4CE5-A1A1-131767BDC02B}"/>
    <cellStyle name="Normal 10 2 2 3" xfId="1291" xr:uid="{2A1C3784-D2D8-4747-A486-545251A97D2C}"/>
    <cellStyle name="Normal 10 2 3" xfId="239" xr:uid="{A83063A8-64B3-42AB-B184-229D145AF1D4}"/>
    <cellStyle name="Normal 10 2 3 2" xfId="686" xr:uid="{60C3CA40-700D-498B-8684-39FD4B1BFFA1}"/>
    <cellStyle name="Normal 10 2 3 2 2" xfId="1589" xr:uid="{5E806949-819F-455D-92CA-BC2B49B1D765}"/>
    <cellStyle name="Normal 10 2 3 3" xfId="1142" xr:uid="{AB1EB605-E632-4516-8A0E-E5892D4C1C0C}"/>
    <cellStyle name="Normal 10 2 4" xfId="538" xr:uid="{9A895CCD-7986-41E0-AE5F-B39B136C950A}"/>
    <cellStyle name="Normal 10 2 4 2" xfId="1441" xr:uid="{E684A420-3046-4EBC-A921-549D951985B1}"/>
    <cellStyle name="Normal 10 2 5" xfId="993" xr:uid="{998DD4DC-942C-467A-8AD5-92A5A1E97A94}"/>
    <cellStyle name="Normal 10 3" xfId="324" xr:uid="{CE6A56AA-4588-4B47-B10A-4487563C0EA9}"/>
    <cellStyle name="Normal 10 3 2" xfId="770" xr:uid="{89ADCE4D-00D2-4049-A13B-D18FC33A9098}"/>
    <cellStyle name="Normal 10 3 2 2" xfId="1673" xr:uid="{C6B74EF3-069E-49AB-A36A-6E0D056EA56A}"/>
    <cellStyle name="Normal 10 3 3" xfId="1227" xr:uid="{DB92DB2E-CC7E-4982-B02C-2EEDA8E8C29E}"/>
    <cellStyle name="Normal 10 4" xfId="175" xr:uid="{AF0AB778-B2D3-4EFC-B4E1-F0C0DAAC0DEB}"/>
    <cellStyle name="Normal 10 4 2" xfId="622" xr:uid="{C52D7C34-DA31-4958-8D23-E3320E6D85C0}"/>
    <cellStyle name="Normal 10 4 2 2" xfId="1525" xr:uid="{907E966A-843D-4182-93FE-39B1B96D2177}"/>
    <cellStyle name="Normal 10 4 3" xfId="1078" xr:uid="{F9B9462B-4321-484F-ABB4-B7C070273864}"/>
    <cellStyle name="Normal 10 5" xfId="474" xr:uid="{B7B9BF12-3294-4919-A7F2-958052E54474}"/>
    <cellStyle name="Normal 10 5 2" xfId="1377" xr:uid="{EC4E07DE-3030-4295-8C4E-BA205649EB5F}"/>
    <cellStyle name="Normal 10 6" xfId="929" xr:uid="{F9188EC0-9054-40D2-82E8-3EAC6B761DF4}"/>
    <cellStyle name="Normal 10 7" xfId="26" xr:uid="{AD643764-E123-40C0-B0A7-350635EA1A59}"/>
    <cellStyle name="Normal 11" xfId="27" xr:uid="{5C13FEC4-A9EE-4B95-9907-288227003153}"/>
    <cellStyle name="Normal 11 2" xfId="91" xr:uid="{CF51FEB2-DA54-4C3E-88CD-87D23416F744}"/>
    <cellStyle name="Normal 11 2 2" xfId="389" xr:uid="{9621D602-9F21-42CE-9104-E62FE164F02D}"/>
    <cellStyle name="Normal 11 2 2 2" xfId="835" xr:uid="{32B00F39-F920-4253-8CB5-8125291F1DF2}"/>
    <cellStyle name="Normal 11 2 2 2 2" xfId="1738" xr:uid="{1559F2B6-F67C-46C1-823B-B5B43095FDDD}"/>
    <cellStyle name="Normal 11 2 2 3" xfId="1292" xr:uid="{8F73F3CE-88F6-495F-978C-59F9CD247EA2}"/>
    <cellStyle name="Normal 11 2 3" xfId="240" xr:uid="{5DA4F2FC-850C-4B1A-B24E-490838509D9C}"/>
    <cellStyle name="Normal 11 2 3 2" xfId="687" xr:uid="{BC73E41F-74CD-41EB-A7D8-F4B718B33983}"/>
    <cellStyle name="Normal 11 2 3 2 2" xfId="1590" xr:uid="{BB184DA2-B3B8-4DA2-8072-97CC352F08D6}"/>
    <cellStyle name="Normal 11 2 3 3" xfId="1143" xr:uid="{7321E85A-33CA-4ABA-AFFD-1CA89AF5E296}"/>
    <cellStyle name="Normal 11 2 4" xfId="539" xr:uid="{B682B750-71FC-4D6D-BD3F-B8087AF969FC}"/>
    <cellStyle name="Normal 11 2 4 2" xfId="1442" xr:uid="{81676FC5-3DF3-472E-BA59-0DFD83EB835B}"/>
    <cellStyle name="Normal 11 2 5" xfId="994" xr:uid="{99C4F135-935E-42FA-B97A-DBC15485F78C}"/>
    <cellStyle name="Normal 11 3" xfId="325" xr:uid="{149170C5-1607-4AA5-AFC0-51423C20B10E}"/>
    <cellStyle name="Normal 11 3 2" xfId="771" xr:uid="{700A6686-BA97-4564-A7E1-B999CDA6B7AE}"/>
    <cellStyle name="Normal 11 3 2 2" xfId="1674" xr:uid="{B157035F-8FF5-4CCD-B2C5-21900C645965}"/>
    <cellStyle name="Normal 11 3 3" xfId="1228" xr:uid="{4339C8D0-CDFE-4F20-B681-66CE5CA7148A}"/>
    <cellStyle name="Normal 11 4" xfId="94" xr:uid="{807FB489-0B55-4194-80C7-C7D7286511BC}"/>
    <cellStyle name="Normal 11 4 2" xfId="392" xr:uid="{F3848713-4A1E-4E37-97E6-18717EE90091}"/>
    <cellStyle name="Normal 11 4 2 2" xfId="838" xr:uid="{89B737E3-5525-4B8F-86C3-E09A4D016ED5}"/>
    <cellStyle name="Normal 11 4 2 2 2" xfId="1741" xr:uid="{9934F7D1-D663-41A3-BAFE-672CB59B6754}"/>
    <cellStyle name="Normal 11 4 2 3" xfId="1295" xr:uid="{D7FEA43C-D00B-4777-9985-822C5CB0F2C8}"/>
    <cellStyle name="Normal 11 4 3" xfId="243" xr:uid="{74E7C29C-8937-41B3-AD45-C70FA88B494A}"/>
    <cellStyle name="Normal 11 4 3 2" xfId="690" xr:uid="{B2D26D51-3739-4AEE-823C-313E1D88F500}"/>
    <cellStyle name="Normal 11 4 3 2 2" xfId="1593" xr:uid="{5F475691-72F7-490E-AACB-175E1C3A6338}"/>
    <cellStyle name="Normal 11 4 3 3" xfId="1146" xr:uid="{F09E5E29-9BE2-42E0-8E69-9CA83D50A516}"/>
    <cellStyle name="Normal 11 4 4" xfId="542" xr:uid="{049D6C86-2FF1-4630-9679-ADE5B4E2E3EC}"/>
    <cellStyle name="Normal 11 4 4 2" xfId="1445" xr:uid="{A6310966-7142-4739-A8C6-D51DDAD33183}"/>
    <cellStyle name="Normal 11 4 5" xfId="997" xr:uid="{09E7B29B-93E6-4A9F-8137-A9C6D50DDF16}"/>
    <cellStyle name="Normal 11 5" xfId="95" xr:uid="{14692190-10D0-4120-B6FE-558497A7632E}"/>
    <cellStyle name="Normal 11 5 2" xfId="393" xr:uid="{019A25E7-20CD-4A0D-9D3C-54E8D25F876A}"/>
    <cellStyle name="Normal 11 5 2 2" xfId="839" xr:uid="{3374D1DF-39CD-4F6A-886A-5899A51272CC}"/>
    <cellStyle name="Normal 11 5 2 2 2" xfId="1742" xr:uid="{B087E54A-522F-4E2B-8857-F63EC6202C0F}"/>
    <cellStyle name="Normal 11 5 2 3" xfId="1296" xr:uid="{0AE2E00A-9A70-4C5B-BACA-C8F79C823075}"/>
    <cellStyle name="Normal 11 5 3" xfId="244" xr:uid="{106F6E17-4296-4571-9FE0-31AFA2A9F859}"/>
    <cellStyle name="Normal 11 5 3 2" xfId="691" xr:uid="{4B43F5EE-6B94-4835-A498-C89E1F910E49}"/>
    <cellStyle name="Normal 11 5 3 2 2" xfId="1594" xr:uid="{324E50D1-2969-4D55-A56E-5E9DD0383E6E}"/>
    <cellStyle name="Normal 11 5 3 3" xfId="1147" xr:uid="{0E60F1BF-93C9-4562-BE06-EAFADC339D70}"/>
    <cellStyle name="Normal 11 5 4" xfId="543" xr:uid="{751F1A82-9E55-45E3-B892-CFAE023BE8F9}"/>
    <cellStyle name="Normal 11 5 4 2" xfId="1446" xr:uid="{04D372FE-8C04-4EB6-8DC6-1886137D6DA5}"/>
    <cellStyle name="Normal 11 5 5" xfId="998" xr:uid="{6DF28D4C-9312-4221-9B2D-D998A3BB716F}"/>
    <cellStyle name="Normal 11 6" xfId="176" xr:uid="{2602E0B9-8AB5-4FD2-893A-07188DA99186}"/>
    <cellStyle name="Normal 11 6 2" xfId="623" xr:uid="{349DF66C-6B28-4057-8FA5-B83CCC3767B9}"/>
    <cellStyle name="Normal 11 6 2 2" xfId="1526" xr:uid="{9D2BC732-7A1D-4707-90C4-81FE97308605}"/>
    <cellStyle name="Normal 11 6 3" xfId="1079" xr:uid="{76370BC7-2D21-49B2-A382-E80A1A02EC87}"/>
    <cellStyle name="Normal 11 7" xfId="475" xr:uid="{A5278573-AF82-47BB-80BC-EC0212FA6067}"/>
    <cellStyle name="Normal 11 7 2" xfId="1378" xr:uid="{F5B66065-218C-42AC-95D0-822A35A76A3C}"/>
    <cellStyle name="Normal 11 8" xfId="930" xr:uid="{4D3022FA-3599-47D9-AD96-8968724BFF4F}"/>
    <cellStyle name="Normal 12" xfId="15" xr:uid="{D8786A85-EC00-4034-ACA3-C285D3F2FE65}"/>
    <cellStyle name="Normal 12 2" xfId="21" xr:uid="{5F377B83-BAE1-4A78-86CB-6C0CD85442D3}"/>
    <cellStyle name="Normal 12 2 2" xfId="319" xr:uid="{87197FB0-2D2B-40D5-936E-58B4DD140805}"/>
    <cellStyle name="Normal 12 2 2 2" xfId="765" xr:uid="{F137CCE8-9E1C-4C86-906E-80F92A9EACAA}"/>
    <cellStyle name="Normal 12 2 2 2 2" xfId="1668" xr:uid="{23F95B74-0409-467B-B6D0-991044FBFBB9}"/>
    <cellStyle name="Normal 12 2 2 3" xfId="1222" xr:uid="{224509C5-5635-4A3B-99BC-7109D640014B}"/>
    <cellStyle name="Normal 12 2 3" xfId="170" xr:uid="{CFF493B1-FA98-4D6C-A424-1813569777D4}"/>
    <cellStyle name="Normal 12 2 3 2" xfId="617" xr:uid="{2734DE34-FBBC-45F4-996A-4E73C229FA23}"/>
    <cellStyle name="Normal 12 2 3 2 2" xfId="1520" xr:uid="{C7B042CD-3975-467A-97A7-04F3EEBA2D7B}"/>
    <cellStyle name="Normal 12 2 3 3" xfId="1073" xr:uid="{7BAE5E59-8166-47D0-88BD-744E75484F3A}"/>
    <cellStyle name="Normal 12 2 4" xfId="469" xr:uid="{27765E2D-F489-4D9B-AA0B-BA6D839D5B5D}"/>
    <cellStyle name="Normal 12 2 4 2" xfId="1372" xr:uid="{460F3560-C7C8-4B5A-ACFD-FDCB10B4619A}"/>
    <cellStyle name="Normal 12 2 5" xfId="924" xr:uid="{3D1B3651-F074-4FCA-B6E9-392B3BD6AB5A}"/>
    <cellStyle name="Normal 12 3" xfId="313" xr:uid="{C3AA4C96-EFF7-48BE-A81A-9F0F7EFF4600}"/>
    <cellStyle name="Normal 12 3 2" xfId="759" xr:uid="{FC5F9236-B3C7-45FE-9967-1EE4DE1F2CC2}"/>
    <cellStyle name="Normal 12 3 2 2" xfId="1662" xr:uid="{D157D0EB-786F-4836-8AA7-7BB9EB5AE756}"/>
    <cellStyle name="Normal 12 3 3" xfId="1216" xr:uid="{C0250F77-20F4-4582-B1E3-CDD0F6B4AA3D}"/>
    <cellStyle name="Normal 12 4" xfId="164" xr:uid="{0675D3B5-80D3-4686-B04D-0772828DFAB3}"/>
    <cellStyle name="Normal 12 4 2" xfId="611" xr:uid="{FC28B1F9-C833-4411-9A05-E24E88B844FC}"/>
    <cellStyle name="Normal 12 4 2 2" xfId="1514" xr:uid="{4DF32003-4713-491A-A031-9076EB0C7D9A}"/>
    <cellStyle name="Normal 12 4 3" xfId="1067" xr:uid="{A6723270-4C9D-490A-A278-C0C3E2D21729}"/>
    <cellStyle name="Normal 12 5" xfId="463" xr:uid="{506E304C-4EA1-40A7-804B-67CC2F5BC96B}"/>
    <cellStyle name="Normal 12 5 2" xfId="1366" xr:uid="{B70ED468-7D02-4884-8076-7DF6F0349512}"/>
    <cellStyle name="Normal 12 6" xfId="918" xr:uid="{4BFA1F43-9C37-4A85-923B-DFF98BAFDB1B}"/>
    <cellStyle name="Normal 13" xfId="16" xr:uid="{D3EA042A-6192-4758-B410-C9AE48EA21DB}"/>
    <cellStyle name="Normal 13 2" xfId="314" xr:uid="{4A6BC6A3-B272-4BE5-9367-6230327332EF}"/>
    <cellStyle name="Normal 13 2 2" xfId="760" xr:uid="{5F59E3D8-A102-41FB-B35E-CAECD13A8C60}"/>
    <cellStyle name="Normal 13 2 2 2" xfId="1663" xr:uid="{E4EC0BB9-0E5E-4C94-A521-DE2CA38E1B86}"/>
    <cellStyle name="Normal 13 2 3" xfId="1217" xr:uid="{4C225081-E057-44D0-A616-0ADC987AEB2D}"/>
    <cellStyle name="Normal 13 3" xfId="165" xr:uid="{2135E6DF-6DE5-4711-B948-CFAEF2C40435}"/>
    <cellStyle name="Normal 13 3 2" xfId="612" xr:uid="{91187FD4-B156-4613-ADDD-ED78DC39E13B}"/>
    <cellStyle name="Normal 13 3 2 2" xfId="1515" xr:uid="{94D3E6DA-619E-4441-B527-7AEA3A9A55F9}"/>
    <cellStyle name="Normal 13 3 3" xfId="1068" xr:uid="{36C96FE1-5DCD-4695-87BD-AE2F8BFE3BD7}"/>
    <cellStyle name="Normal 13 4" xfId="464" xr:uid="{AADBB48D-2AF5-45FA-A78F-0318ADCCC6A4}"/>
    <cellStyle name="Normal 13 4 2" xfId="1367" xr:uid="{FAB1E6C3-9303-4A3A-8DEF-D9EB84CB0AFC}"/>
    <cellStyle name="Normal 13 5" xfId="919" xr:uid="{3D922917-48A6-4453-81EC-475A26C61B81}"/>
    <cellStyle name="Normal 14" xfId="17" xr:uid="{3C457376-9309-41DC-86D0-CCB69371D70A}"/>
    <cellStyle name="Normal 14 2" xfId="315" xr:uid="{6A3308D5-BE8D-42D6-B3E7-79CB57F7BB75}"/>
    <cellStyle name="Normal 14 2 2" xfId="761" xr:uid="{109B98BA-DA1D-4334-8FEE-19A502E140B4}"/>
    <cellStyle name="Normal 14 2 2 2" xfId="1664" xr:uid="{6E875425-957F-4EEC-84E9-D0318CC1679E}"/>
    <cellStyle name="Normal 14 2 3" xfId="1218" xr:uid="{44678BB9-EDC6-45AD-A7DA-B693143A6731}"/>
    <cellStyle name="Normal 14 3" xfId="166" xr:uid="{3D30D8F4-809F-441D-B635-D63AB08AB96A}"/>
    <cellStyle name="Normal 14 3 2" xfId="613" xr:uid="{B3932233-3DEE-432F-B0FB-7DCD35425CE1}"/>
    <cellStyle name="Normal 14 3 2 2" xfId="1516" xr:uid="{1775A914-97D3-45D7-97AE-0665BC8B2021}"/>
    <cellStyle name="Normal 14 3 3" xfId="1069" xr:uid="{65F476D6-60C2-4975-867B-AEE8FFECAB40}"/>
    <cellStyle name="Normal 14 4" xfId="465" xr:uid="{7C8A6B59-854B-4DC6-B265-9F4A84653BE3}"/>
    <cellStyle name="Normal 14 4 2" xfId="1368" xr:uid="{8C0511E4-84F3-4702-AA4E-D17786759FFF}"/>
    <cellStyle name="Normal 14 5" xfId="920" xr:uid="{CB153423-2FAA-4ACF-B4A4-99DE38AC14AC}"/>
    <cellStyle name="Normal 15" xfId="18" xr:uid="{FC4CA507-E2F6-4B0F-9DF3-F9D7783CB95B}"/>
    <cellStyle name="Normal 15 2" xfId="84" xr:uid="{398E6FE5-398E-4C95-81E6-3625B293F550}"/>
    <cellStyle name="Normal 15 2 2" xfId="382" xr:uid="{37EAC0BA-40D2-4FE5-94E6-1C617FFBAE70}"/>
    <cellStyle name="Normal 15 2 2 2" xfId="828" xr:uid="{DD82F3B3-7598-4F32-94D3-32E1E48E94E0}"/>
    <cellStyle name="Normal 15 2 2 2 2" xfId="1731" xr:uid="{07652FB9-D2D3-47F6-BE76-D47E6C6D3B8C}"/>
    <cellStyle name="Normal 15 2 2 3" xfId="1285" xr:uid="{18EA7BFF-7D28-4967-BF52-AD4B5AAB29E1}"/>
    <cellStyle name="Normal 15 2 3" xfId="233" xr:uid="{79C048E2-495B-46DD-81A7-A69E19E95DFF}"/>
    <cellStyle name="Normal 15 2 3 2" xfId="680" xr:uid="{0E05629A-D7F3-4F50-AAC8-88B357FCC66B}"/>
    <cellStyle name="Normal 15 2 3 2 2" xfId="1583" xr:uid="{4D5B8DA0-D88A-4B3C-BA7B-1289C3F52A10}"/>
    <cellStyle name="Normal 15 2 3 3" xfId="1136" xr:uid="{62146EFA-6AB5-4CA4-9FC6-059E13E4AB70}"/>
    <cellStyle name="Normal 15 2 4" xfId="532" xr:uid="{88796E3E-545D-45A9-92CA-77A3C837DF4A}"/>
    <cellStyle name="Normal 15 2 4 2" xfId="1435" xr:uid="{4FDF2E38-60A4-45AA-BC55-D11687F6899A}"/>
    <cellStyle name="Normal 15 2 5" xfId="987" xr:uid="{C2E665F6-C69A-4648-B6AC-3D7A6D1F7252}"/>
    <cellStyle name="Normal 15 3" xfId="316" xr:uid="{EA9F1B43-553D-403E-AC72-986F0EFF4DFD}"/>
    <cellStyle name="Normal 15 3 2" xfId="762" xr:uid="{4C5EB008-3176-4DB6-90B9-E082E8FB0DE9}"/>
    <cellStyle name="Normal 15 3 2 2" xfId="1665" xr:uid="{9186E0E1-FEB5-4CDF-8952-0AE75538C21B}"/>
    <cellStyle name="Normal 15 3 3" xfId="1219" xr:uid="{0CEE3525-1D7F-48D2-ADDE-7976EBFF72E8}"/>
    <cellStyle name="Normal 15 4" xfId="167" xr:uid="{9E024EA0-20B6-43D1-A226-D4CC336E0FEA}"/>
    <cellStyle name="Normal 15 4 2" xfId="614" xr:uid="{B7C4C258-A257-4339-B1C0-0147E6806C01}"/>
    <cellStyle name="Normal 15 4 2 2" xfId="1517" xr:uid="{FECF352E-CBD1-406A-B595-10D9AF1EDA7B}"/>
    <cellStyle name="Normal 15 4 3" xfId="1070" xr:uid="{F68C843F-5AF1-4D75-92FF-713B985AC501}"/>
    <cellStyle name="Normal 15 5" xfId="466" xr:uid="{B60F103F-DC38-42D1-8E57-C871CAB84BDB}"/>
    <cellStyle name="Normal 15 5 2" xfId="1369" xr:uid="{9B8F82AE-6970-435B-9041-5743B6D29D6B}"/>
    <cellStyle name="Normal 15 6" xfId="921" xr:uid="{991005C6-15A4-4904-8EFB-D1B38FB298D7}"/>
    <cellStyle name="Normal 16" xfId="19" xr:uid="{1428DC53-0C4D-42FC-A494-B55550D9007C}"/>
    <cellStyle name="Normal 16 2" xfId="317" xr:uid="{75D19BDF-3EF3-47EC-B6D1-2A6377AF701F}"/>
    <cellStyle name="Normal 16 2 2" xfId="763" xr:uid="{4238B6AE-9727-40DA-A5DB-CA37B3DD4023}"/>
    <cellStyle name="Normal 16 2 2 2" xfId="1666" xr:uid="{4A8C265C-04A2-49C9-98DB-89990518CC4F}"/>
    <cellStyle name="Normal 16 2 3" xfId="1220" xr:uid="{40019087-A17E-4137-B4CB-02474486C68C}"/>
    <cellStyle name="Normal 16 3" xfId="168" xr:uid="{D02A1CFC-1CE4-4558-BC51-BB72E3543CF0}"/>
    <cellStyle name="Normal 16 3 2" xfId="615" xr:uid="{70BCEB7F-1595-49A9-8F59-409B0A60D0FE}"/>
    <cellStyle name="Normal 16 3 2 2" xfId="1518" xr:uid="{68F04456-55D3-4E5E-A191-E6DD82FCBDF9}"/>
    <cellStyle name="Normal 16 3 3" xfId="1071" xr:uid="{83D23134-7694-4692-B97B-52A0636CD482}"/>
    <cellStyle name="Normal 16 4" xfId="467" xr:uid="{E5F4C9C9-6460-475D-B74A-B80E5EF82A25}"/>
    <cellStyle name="Normal 16 4 2" xfId="1370" xr:uid="{3E1D1FF7-2213-4B0D-885E-3402D6C21816}"/>
    <cellStyle name="Normal 16 5" xfId="922" xr:uid="{E0E549D1-E5C4-4370-8B0D-225E73C5ADFD}"/>
    <cellStyle name="Normal 17" xfId="28" xr:uid="{8668BF60-4A6F-4E1A-A22C-402259D8A8F6}"/>
    <cellStyle name="Normal 17 2" xfId="326" xr:uid="{884C258E-7C5C-4588-B3D2-913D5C3B0E2D}"/>
    <cellStyle name="Normal 17 2 2" xfId="772" xr:uid="{BEAC59FB-0094-447D-8285-2DFB835145E9}"/>
    <cellStyle name="Normal 17 2 2 2" xfId="1675" xr:uid="{39F5A870-216D-414C-9CE6-B013F5F25D0A}"/>
    <cellStyle name="Normal 17 2 3" xfId="1229" xr:uid="{4B2F002F-7A46-4E4D-9BCC-00D29F9075BD}"/>
    <cellStyle name="Normal 17 3" xfId="92" xr:uid="{3AA19268-6A46-476F-B4E2-0F4F24BB3C55}"/>
    <cellStyle name="Normal 17 3 2" xfId="390" xr:uid="{F9C9722D-2E20-435A-AE05-57B406D5EDCE}"/>
    <cellStyle name="Normal 17 3 2 2" xfId="836" xr:uid="{2AF467CF-8D0E-496F-92B4-A1C33EA359AE}"/>
    <cellStyle name="Normal 17 3 2 2 2" xfId="1739" xr:uid="{348FBFA5-5053-4905-8C4D-119A91B90230}"/>
    <cellStyle name="Normal 17 3 2 3" xfId="1293" xr:uid="{ADF8D89C-B0BF-45DB-9301-5B9D427A548B}"/>
    <cellStyle name="Normal 17 3 3" xfId="241" xr:uid="{81D3AA29-5671-4F03-82B3-F4BDFB203BA5}"/>
    <cellStyle name="Normal 17 3 3 2" xfId="688" xr:uid="{6B9986BC-8CA1-4624-9DF7-3AB32B53ECD3}"/>
    <cellStyle name="Normal 17 3 3 2 2" xfId="1591" xr:uid="{61A3716C-7721-4774-BA17-3B4AAF681FE4}"/>
    <cellStyle name="Normal 17 3 3 3" xfId="1144" xr:uid="{681F0989-6C6F-44F7-BEF7-AC5ED0A2A99E}"/>
    <cellStyle name="Normal 17 3 4" xfId="540" xr:uid="{16B06AA4-3287-424F-80CD-9D2F306628C3}"/>
    <cellStyle name="Normal 17 3 4 2" xfId="1443" xr:uid="{0ACA27AB-514F-43A1-9515-B2423CE58C61}"/>
    <cellStyle name="Normal 17 3 5" xfId="995" xr:uid="{3D5542C2-FD62-45BA-8EE7-4696C660771D}"/>
    <cellStyle name="Normal 17 4" xfId="93" xr:uid="{D552E257-7BFA-4990-9589-C556C725F141}"/>
    <cellStyle name="Normal 17 4 2" xfId="391" xr:uid="{E64867C2-6315-4084-86D8-8653333DFB6A}"/>
    <cellStyle name="Normal 17 4 2 2" xfId="837" xr:uid="{E8652D04-4981-4BD6-AE24-ED7DE1E09205}"/>
    <cellStyle name="Normal 17 4 2 2 2" xfId="1740" xr:uid="{E9B9909D-CA99-41CF-9C2B-7218367B7FE9}"/>
    <cellStyle name="Normal 17 4 2 3" xfId="1294" xr:uid="{A4C65D92-CE6A-4B59-A92B-9151692CE79D}"/>
    <cellStyle name="Normal 17 4 3" xfId="242" xr:uid="{AA915CB1-60F6-4A76-B07A-AD7245209BDB}"/>
    <cellStyle name="Normal 17 4 3 2" xfId="689" xr:uid="{266BD5FD-1758-4ABE-8D98-5265C4EFD3EC}"/>
    <cellStyle name="Normal 17 4 3 2 2" xfId="1592" xr:uid="{74F9CB97-5D8A-4887-8EB3-A1FEC649E193}"/>
    <cellStyle name="Normal 17 4 3 3" xfId="1145" xr:uid="{BADBE8CA-9E7B-4676-AF51-D7B845F43910}"/>
    <cellStyle name="Normal 17 4 4" xfId="541" xr:uid="{5B78C8DC-BC5C-4C17-BB50-EB80C217B8F8}"/>
    <cellStyle name="Normal 17 4 4 2" xfId="1444" xr:uid="{19C7B43F-1538-44DD-9BB3-F4295B7EB0E9}"/>
    <cellStyle name="Normal 17 4 5" xfId="996" xr:uid="{0CB626E1-06C3-4EED-A89B-D7C845E27678}"/>
    <cellStyle name="Normal 17 5" xfId="177" xr:uid="{23654D33-0C17-40CA-9605-EB7262414C2C}"/>
    <cellStyle name="Normal 17 5 2" xfId="624" xr:uid="{1C16961A-C04B-4DBC-9E74-6AEB376C59B0}"/>
    <cellStyle name="Normal 17 5 2 2" xfId="1527" xr:uid="{BFB55AD1-ED68-4420-A2B6-B452BBC65F59}"/>
    <cellStyle name="Normal 17 5 3" xfId="1080" xr:uid="{8CCDCD24-25D8-4C02-B3A1-3D6ADFFB6D80}"/>
    <cellStyle name="Normal 17 6" xfId="476" xr:uid="{22F30239-7741-45AE-8F1D-A59DDE0A3FAC}"/>
    <cellStyle name="Normal 17 6 2" xfId="1379" xr:uid="{9F4C3B15-F22E-4029-A115-5125BAF43D50}"/>
    <cellStyle name="Normal 17 7" xfId="931" xr:uid="{A8A74419-8188-4502-AD19-2CA8D3A762E4}"/>
    <cellStyle name="Normal 18" xfId="29" xr:uid="{6385DAAE-7616-44F7-8DEF-204CABE580A6}"/>
    <cellStyle name="Normal 18 10" xfId="135" xr:uid="{34F5BC64-9D1B-46FD-AF67-F98B77795FD0}"/>
    <cellStyle name="Normal 18 10 2" xfId="433" xr:uid="{26D81C56-B974-4B9B-947C-32B6D6AABD38}"/>
    <cellStyle name="Normal 18 10 2 2" xfId="879" xr:uid="{BA1990D4-3157-42E4-9C51-F773EB383699}"/>
    <cellStyle name="Normal 18 10 2 2 2" xfId="1782" xr:uid="{9AC59DB7-5B55-4BD8-B0C3-95CD16C69B3A}"/>
    <cellStyle name="Normal 18 10 2 3" xfId="1336" xr:uid="{0DA618C5-D4F1-4A63-B8D6-F4C2040A253C}"/>
    <cellStyle name="Normal 18 10 3" xfId="284" xr:uid="{99C09705-4AE6-4778-BF64-5DA2239172D7}"/>
    <cellStyle name="Normal 18 10 3 2" xfId="731" xr:uid="{181CEC98-7CAB-47C8-B309-C978463D63BA}"/>
    <cellStyle name="Normal 18 10 3 2 2" xfId="1634" xr:uid="{85916F71-A570-41B3-B0A4-65FB532E9A01}"/>
    <cellStyle name="Normal 18 10 3 3" xfId="1187" xr:uid="{1F931947-4D12-4B5A-BEB4-8F92239E2F0C}"/>
    <cellStyle name="Normal 18 10 4" xfId="583" xr:uid="{047F65D4-1973-4433-986F-70BFA46E06E1}"/>
    <cellStyle name="Normal 18 10 4 2" xfId="1486" xr:uid="{50EFB3A2-A984-4857-A482-4B07D8AA1F9B}"/>
    <cellStyle name="Normal 18 10 5" xfId="1038" xr:uid="{AC641F77-220B-4554-9E87-89167B9D582E}"/>
    <cellStyle name="Normal 18 11" xfId="138" xr:uid="{C19BB032-BB6D-4EB2-871F-606AB62D8768}"/>
    <cellStyle name="Normal 18 11 2" xfId="436" xr:uid="{4151A4E3-899D-4ED0-826A-7E57D32AE892}"/>
    <cellStyle name="Normal 18 11 2 2" xfId="882" xr:uid="{8FBD8EAA-D2D7-48D0-8867-B3CAF733D288}"/>
    <cellStyle name="Normal 18 11 2 2 2" xfId="1785" xr:uid="{6D5B5AC3-557F-4C6D-A1F5-DC672BAEEBA0}"/>
    <cellStyle name="Normal 18 11 2 3" xfId="1339" xr:uid="{92ECB219-ACC2-464C-ABBB-0D9F9C91B80C}"/>
    <cellStyle name="Normal 18 11 3" xfId="287" xr:uid="{D132B77B-B875-465B-85DD-29E8421438B5}"/>
    <cellStyle name="Normal 18 11 3 2" xfId="734" xr:uid="{71DDC18F-54EE-4B9A-BC57-75419AC1FB80}"/>
    <cellStyle name="Normal 18 11 3 2 2" xfId="1637" xr:uid="{2BD96E6D-874B-4A93-ADE0-B1969B811586}"/>
    <cellStyle name="Normal 18 11 3 3" xfId="1190" xr:uid="{F190BF9F-553F-403D-B3FA-90F43B841A4E}"/>
    <cellStyle name="Normal 18 11 4" xfId="586" xr:uid="{5C19F9C4-CEAA-498A-9453-D139971F6944}"/>
    <cellStyle name="Normal 18 11 4 2" xfId="1489" xr:uid="{5486B49C-09A1-4196-A196-9E157A7F2723}"/>
    <cellStyle name="Normal 18 11 5" xfId="1041" xr:uid="{69E0BA80-ECAC-4C4A-95B4-CDB943BA4832}"/>
    <cellStyle name="Normal 18 12" xfId="141" xr:uid="{6EDCB785-B95B-4B7B-B6D3-21D3B0B34132}"/>
    <cellStyle name="Normal 18 12 2" xfId="439" xr:uid="{13CF2DE8-6C98-4A7B-B5B1-9B550AFCD276}"/>
    <cellStyle name="Normal 18 12 2 2" xfId="885" xr:uid="{FC9F7C8B-81CF-483B-A46B-D6B49E3145AD}"/>
    <cellStyle name="Normal 18 12 2 2 2" xfId="1788" xr:uid="{F2BB6715-EBFF-4D5D-B502-B64B773B8851}"/>
    <cellStyle name="Normal 18 12 2 3" xfId="1342" xr:uid="{7CC7F968-8A6A-4F39-9327-46D0B2DE5A9B}"/>
    <cellStyle name="Normal 18 12 3" xfId="290" xr:uid="{A4524488-C53A-48E3-9CC5-AAEB852C7C3C}"/>
    <cellStyle name="Normal 18 12 3 2" xfId="737" xr:uid="{9216C259-87A3-4571-A743-54687263107F}"/>
    <cellStyle name="Normal 18 12 3 2 2" xfId="1640" xr:uid="{493273AC-25F6-4F4D-9B0E-A1B436B10517}"/>
    <cellStyle name="Normal 18 12 3 3" xfId="1193" xr:uid="{F2D35A36-EC89-45BE-986C-9A0206593120}"/>
    <cellStyle name="Normal 18 12 4" xfId="589" xr:uid="{14119D7A-9A2F-41A2-AC3B-87168ACA9405}"/>
    <cellStyle name="Normal 18 12 4 2" xfId="1492" xr:uid="{AE22C03A-00AE-4655-A775-D281505D2F01}"/>
    <cellStyle name="Normal 18 12 5" xfId="1044" xr:uid="{061EE60F-3DB6-4E3C-8C03-32F2BD566C9A}"/>
    <cellStyle name="Normal 18 13" xfId="327" xr:uid="{5A235927-9DC7-473A-A111-DE6EA7E8432D}"/>
    <cellStyle name="Normal 18 13 2" xfId="773" xr:uid="{ACD1302B-F3D8-41AC-A24A-F274BE9195A7}"/>
    <cellStyle name="Normal 18 13 2 2" xfId="1676" xr:uid="{E36B8DB1-4BD6-4EA1-9340-F79D76C7B64F}"/>
    <cellStyle name="Normal 18 13 3" xfId="1230" xr:uid="{57AB6BF4-28B7-4D93-A18D-9D50FE5819B8}"/>
    <cellStyle name="Normal 18 14" xfId="178" xr:uid="{269C382E-1883-48DC-B10F-E6D7CCCB7ECE}"/>
    <cellStyle name="Normal 18 14 2" xfId="625" xr:uid="{EDCB5614-927E-41BF-B4FE-BA4234F54B30}"/>
    <cellStyle name="Normal 18 14 2 2" xfId="1528" xr:uid="{0B320840-8EA3-4994-8C80-A78C54100857}"/>
    <cellStyle name="Normal 18 14 3" xfId="1081" xr:uid="{78F90CC5-D680-40B0-9EA6-375845237AA1}"/>
    <cellStyle name="Normal 18 15" xfId="477" xr:uid="{9E80EA1D-9600-4D68-8CB3-9D96C292AC9D}"/>
    <cellStyle name="Normal 18 15 2" xfId="1380" xr:uid="{CA29A2EF-FF06-4913-BD08-FB9A9D0143C8}"/>
    <cellStyle name="Normal 18 16" xfId="932" xr:uid="{93CDF24F-A19D-43EA-A3AB-CD8294818D78}"/>
    <cellStyle name="Normal 18 2" xfId="96" xr:uid="{C1CA7E5B-5108-4FD8-A9B3-F4B685109526}"/>
    <cellStyle name="Normal 18 2 2" xfId="394" xr:uid="{B09C00C8-B4BD-4D0A-8701-017868A7C7F0}"/>
    <cellStyle name="Normal 18 2 2 2" xfId="840" xr:uid="{D0890B13-1D72-42FC-801E-718EFDA4082E}"/>
    <cellStyle name="Normal 18 2 2 2 2" xfId="1743" xr:uid="{B369C02E-7EDD-418C-AF5D-C79E7C3D37F7}"/>
    <cellStyle name="Normal 18 2 2 3" xfId="1297" xr:uid="{8B76C0EA-EAA2-4FC0-85E6-9CD7EE4811CB}"/>
    <cellStyle name="Normal 18 2 3" xfId="245" xr:uid="{9E6C796F-6801-4E3E-B6F8-A5A1F6457E79}"/>
    <cellStyle name="Normal 18 2 3 2" xfId="692" xr:uid="{1F9ECA3D-5F80-4AD7-80AE-E86F9E42AB07}"/>
    <cellStyle name="Normal 18 2 3 2 2" xfId="1595" xr:uid="{5BE71D27-941F-4039-9A12-946232739121}"/>
    <cellStyle name="Normal 18 2 3 3" xfId="1148" xr:uid="{B093B7A1-E1A9-4144-9B1B-4518DFFCD73A}"/>
    <cellStyle name="Normal 18 2 4" xfId="544" xr:uid="{5B335150-E7A1-4D72-90E7-F6C0465910ED}"/>
    <cellStyle name="Normal 18 2 4 2" xfId="1447" xr:uid="{A6C919EF-20BF-41A2-A412-E8155468968B}"/>
    <cellStyle name="Normal 18 2 5" xfId="999" xr:uid="{3F45CC72-8DF2-41D7-BF98-CD4366E3C7BA}"/>
    <cellStyle name="Normal 18 3" xfId="43" xr:uid="{AE2A7949-FA76-446C-8C49-8EBBED96CA18}"/>
    <cellStyle name="Normal 18 3 2" xfId="341" xr:uid="{741E6617-DE2E-42A1-ADBF-70A925105C1B}"/>
    <cellStyle name="Normal 18 3 2 2" xfId="787" xr:uid="{50AD38B7-0EF7-4EC5-90C1-777657AFA041}"/>
    <cellStyle name="Normal 18 3 2 2 2" xfId="1690" xr:uid="{0A244D0A-E9CA-4AF2-B8B8-4F01D43E5595}"/>
    <cellStyle name="Normal 18 3 2 3" xfId="1244" xr:uid="{FC6625C6-E242-4CF5-85DB-2FA56563578E}"/>
    <cellStyle name="Normal 18 3 3" xfId="192" xr:uid="{9DFC225B-5230-44D1-A449-E30B731ABDC7}"/>
    <cellStyle name="Normal 18 3 3 2" xfId="639" xr:uid="{05D15F93-262D-4DD4-93DD-8977EA606AF9}"/>
    <cellStyle name="Normal 18 3 3 2 2" xfId="1542" xr:uid="{1AE23B5B-5E7E-4B16-8F7B-2DED0E2448B9}"/>
    <cellStyle name="Normal 18 3 3 3" xfId="1095" xr:uid="{B4625F51-4C38-43BA-9EDA-E32A3BD982F7}"/>
    <cellStyle name="Normal 18 3 4" xfId="491" xr:uid="{8979EDDD-4E2F-4532-BB02-0F4DC39445BE}"/>
    <cellStyle name="Normal 18 3 4 2" xfId="1394" xr:uid="{4E88760A-F7AE-498C-927D-7C869549671B}"/>
    <cellStyle name="Normal 18 3 5" xfId="946" xr:uid="{68FB9460-C7C1-4A0B-8C2C-2996A855FCCB}"/>
    <cellStyle name="Normal 18 3 7" xfId="155" xr:uid="{4E03618F-B067-464D-AAB0-D403D83F5AB6}"/>
    <cellStyle name="Normal 18 3 7 2" xfId="453" xr:uid="{07D22B0F-B2DE-4956-A329-58E56B2052DF}"/>
    <cellStyle name="Normal 18 3 7 2 2" xfId="899" xr:uid="{88C2DD1F-39DE-48A5-A73B-A214BC54209D}"/>
    <cellStyle name="Normal 18 3 7 2 2 2" xfId="1802" xr:uid="{2D0B404E-43E1-4684-A3AF-318705895812}"/>
    <cellStyle name="Normal 18 3 7 2 3" xfId="1356" xr:uid="{99184F9D-3F79-4C09-9CB2-4CF4A83B7735}"/>
    <cellStyle name="Normal 18 3 7 3" xfId="304" xr:uid="{9A087DF5-BBC0-4AE4-A60B-27B45BBB8B8A}"/>
    <cellStyle name="Normal 18 3 7 3 2" xfId="751" xr:uid="{85812A39-802F-4EBC-B0F3-B8F3D1099D3C}"/>
    <cellStyle name="Normal 18 3 7 3 2 2" xfId="1654" xr:uid="{C4E900C4-D61E-4EE3-9FF5-02C2D3107A31}"/>
    <cellStyle name="Normal 18 3 7 3 3" xfId="1207" xr:uid="{65AB814F-158D-43E9-8C43-9BA1C06CBDF1}"/>
    <cellStyle name="Normal 18 3 7 4" xfId="603" xr:uid="{A1ABEB5D-78B4-4F2F-865C-F3DE9224FA69}"/>
    <cellStyle name="Normal 18 3 7 4 2" xfId="1506" xr:uid="{68066E52-962B-4C37-A818-A4EDFA856E1A}"/>
    <cellStyle name="Normal 18 3 7 5" xfId="1058" xr:uid="{C165D877-6460-4549-AC28-0C2D98195EA1}"/>
    <cellStyle name="Normal 18 3 8" xfId="150" xr:uid="{D396ED1E-D41E-4FB0-8647-5CB315B7F3CF}"/>
    <cellStyle name="Normal 18 3 8 2" xfId="448" xr:uid="{B0DE1799-0FD0-4802-9D9A-663B7A547DB8}"/>
    <cellStyle name="Normal 18 3 8 2 2" xfId="894" xr:uid="{644E0E5E-18CB-4D02-B1DA-5AE02A5E7298}"/>
    <cellStyle name="Normal 18 3 8 2 2 2" xfId="1797" xr:uid="{A12767AC-6E25-4723-A747-FC1BA3EF7B36}"/>
    <cellStyle name="Normal 18 3 8 2 3" xfId="1351" xr:uid="{A39F8383-FC52-4332-8AC8-8C584FBA05E2}"/>
    <cellStyle name="Normal 18 3 8 3" xfId="299" xr:uid="{9C4D9639-7542-4C8D-823F-DE0C110AF3D5}"/>
    <cellStyle name="Normal 18 3 8 3 2" xfId="746" xr:uid="{3303B0E1-93E5-430E-BA56-B0656B3D71DB}"/>
    <cellStyle name="Normal 18 3 8 3 2 2" xfId="1649" xr:uid="{57ABF086-EB6F-4894-A38C-59C7F42876C3}"/>
    <cellStyle name="Normal 18 3 8 3 3" xfId="1202" xr:uid="{2660199B-A71E-420F-854C-755F4FA9EE8E}"/>
    <cellStyle name="Normal 18 3 8 4" xfId="598" xr:uid="{06F6B2DF-C99F-4832-A182-1382D03875BC}"/>
    <cellStyle name="Normal 18 3 8 4 2" xfId="1501" xr:uid="{74F13794-CD64-400F-88C8-64BD95FDF314}"/>
    <cellStyle name="Normal 18 3 8 5" xfId="1053" xr:uid="{2D479930-4F71-4E73-A485-982FA43EDFB2}"/>
    <cellStyle name="Normal 18 4" xfId="97" xr:uid="{055B6E52-2FC9-4697-A24B-CFD9440E16E9}"/>
    <cellStyle name="Normal 18 4 2" xfId="395" xr:uid="{C915012B-153D-41BE-9CB5-A86E0551B268}"/>
    <cellStyle name="Normal 18 4 2 2" xfId="841" xr:uid="{0A0FE59C-5E77-4CA8-8248-5620360B4B95}"/>
    <cellStyle name="Normal 18 4 2 2 2" xfId="1744" xr:uid="{5F163D71-764F-47F5-9904-69C7A6CA5FC7}"/>
    <cellStyle name="Normal 18 4 2 3" xfId="1298" xr:uid="{468CAB12-5791-4931-9C30-EFE3D6FF5F57}"/>
    <cellStyle name="Normal 18 4 3" xfId="246" xr:uid="{22774BAA-5F95-4170-A4FB-91AA42E36195}"/>
    <cellStyle name="Normal 18 4 3 2" xfId="693" xr:uid="{907EFEE6-8402-49F3-9B3A-C27509D616D9}"/>
    <cellStyle name="Normal 18 4 3 2 2" xfId="1596" xr:uid="{363B4114-C09E-4577-9C4E-1133BF516CCF}"/>
    <cellStyle name="Normal 18 4 3 3" xfId="1149" xr:uid="{3D51D0AE-DB22-4017-B199-2DACDB67394D}"/>
    <cellStyle name="Normal 18 4 4" xfId="545" xr:uid="{4F4876AD-9488-4341-B05D-05B91D488C0F}"/>
    <cellStyle name="Normal 18 4 4 2" xfId="1448" xr:uid="{E1DD2E0D-BD2A-4193-B2CF-743851A46D9A}"/>
    <cellStyle name="Normal 18 4 5" xfId="1000" xr:uid="{69A9102D-40A6-411C-8016-B19BF194B7ED}"/>
    <cellStyle name="Normal 18 5" xfId="98" xr:uid="{5C1A36EB-7780-4457-8F38-7FFB42C4FA32}"/>
    <cellStyle name="Normal 18 5 2" xfId="396" xr:uid="{98C5DB42-D781-486A-BAE6-EC9D51EAD5CB}"/>
    <cellStyle name="Normal 18 5 2 2" xfId="842" xr:uid="{9A216B26-BE7B-4256-A71F-3810269AB460}"/>
    <cellStyle name="Normal 18 5 2 2 2" xfId="1745" xr:uid="{CE5385BE-18AC-4E8D-9FD9-5653883B3909}"/>
    <cellStyle name="Normal 18 5 2 3" xfId="1299" xr:uid="{77DF6B89-339D-4F2F-8B6D-AF61AD99C20A}"/>
    <cellStyle name="Normal 18 5 3" xfId="247" xr:uid="{C3DC944B-6621-41FD-8258-EA5BCADA339D}"/>
    <cellStyle name="Normal 18 5 3 2" xfId="694" xr:uid="{00259D85-7EFF-4415-8D36-90FA9E596769}"/>
    <cellStyle name="Normal 18 5 3 2 2" xfId="1597" xr:uid="{80CB3A0F-8F54-4D30-948D-703010D61741}"/>
    <cellStyle name="Normal 18 5 3 3" xfId="1150" xr:uid="{B1B882AC-E17C-47EB-BBDC-C0F96D5BAE25}"/>
    <cellStyle name="Normal 18 5 4" xfId="546" xr:uid="{967786CC-C977-41C2-906F-916CE7321F88}"/>
    <cellStyle name="Normal 18 5 4 2" xfId="1449" xr:uid="{95EDD69F-42A1-45D7-9479-7DEFBB7394E7}"/>
    <cellStyle name="Normal 18 5 5" xfId="1001" xr:uid="{DD2ED0D8-A434-4BAA-9C9E-CDC92F35ECC4}"/>
    <cellStyle name="Normal 18 6" xfId="118" xr:uid="{7C4F23F1-0F4D-48FF-85FD-9FE3574A3F91}"/>
    <cellStyle name="Normal 18 6 2" xfId="416" xr:uid="{62814E65-EBD1-44A9-8D0B-2C6DE209E475}"/>
    <cellStyle name="Normal 18 6 2 2" xfId="862" xr:uid="{97D9B1A8-DFB1-4085-941D-F37A8D7DCE8F}"/>
    <cellStyle name="Normal 18 6 2 2 2" xfId="1765" xr:uid="{E286F210-7C4C-4262-9E48-65C172714A0F}"/>
    <cellStyle name="Normal 18 6 2 3" xfId="1319" xr:uid="{5A73B9BC-511E-4AB3-83E8-4C0E110AD285}"/>
    <cellStyle name="Normal 18 6 3" xfId="267" xr:uid="{EDBF8AE5-12E1-4711-86E0-F4E9E76A5E6E}"/>
    <cellStyle name="Normal 18 6 3 2" xfId="714" xr:uid="{B2A1E5C2-050A-4C57-8B89-32EC1BB75003}"/>
    <cellStyle name="Normal 18 6 3 2 2" xfId="1617" xr:uid="{7C32ACD0-A97B-4ADD-87F7-3277115432AC}"/>
    <cellStyle name="Normal 18 6 3 3" xfId="1170" xr:uid="{DB19A5A4-2603-4693-82E9-753F76CC3925}"/>
    <cellStyle name="Normal 18 6 4" xfId="566" xr:uid="{C74CB040-8A08-482A-8805-EA4561EEC558}"/>
    <cellStyle name="Normal 18 6 4 2" xfId="1469" xr:uid="{03F24B3A-EFFD-4453-A484-EC8CF2F4EC26}"/>
    <cellStyle name="Normal 18 6 5" xfId="1021" xr:uid="{61FD94F2-788B-48F9-A126-7896545BBDA5}"/>
    <cellStyle name="Normal 18 7" xfId="127" xr:uid="{CC5DFB13-102B-4A41-AE85-84AB12399DD5}"/>
    <cellStyle name="Normal 18 7 2" xfId="425" xr:uid="{2B75097B-0697-4A0E-B29D-26E24CC8EEE9}"/>
    <cellStyle name="Normal 18 7 2 2" xfId="871" xr:uid="{E64A73F1-7262-470D-AFD5-A542C9A0E155}"/>
    <cellStyle name="Normal 18 7 2 2 2" xfId="1774" xr:uid="{A2CA8336-4940-48D5-8172-BDB509F9B5E5}"/>
    <cellStyle name="Normal 18 7 2 3" xfId="1328" xr:uid="{AF1C9540-A697-40FB-9F66-D2CCA2B282BA}"/>
    <cellStyle name="Normal 18 7 3" xfId="276" xr:uid="{4B7DA5F4-29E6-4A23-8FC4-72580E0E79EF}"/>
    <cellStyle name="Normal 18 7 3 2" xfId="723" xr:uid="{0AC90EF1-01D7-4938-9E41-2A8B6188A6BD}"/>
    <cellStyle name="Normal 18 7 3 2 2" xfId="1626" xr:uid="{2FD62414-20C6-449A-A203-A9A410813D52}"/>
    <cellStyle name="Normal 18 7 3 3" xfId="1179" xr:uid="{0D9C3D0B-1BEE-4856-BCBD-1BDEA4F21837}"/>
    <cellStyle name="Normal 18 7 4" xfId="575" xr:uid="{7F8899C8-3A15-472E-BA69-9FE2CFF4E852}"/>
    <cellStyle name="Normal 18 7 4 2" xfId="1478" xr:uid="{D279D72E-B9F9-436E-B4DC-CD3259D16062}"/>
    <cellStyle name="Normal 18 7 5" xfId="1030" xr:uid="{3912E386-0D8E-4C45-AA04-5FCE70948AF9}"/>
    <cellStyle name="Normal 18 8" xfId="129" xr:uid="{8D75B53B-8143-46DC-B99C-B6CDA97A38FD}"/>
    <cellStyle name="Normal 18 8 2" xfId="427" xr:uid="{FE6192DF-BCDD-4BC5-818B-4E47867DC271}"/>
    <cellStyle name="Normal 18 8 2 2" xfId="873" xr:uid="{0D091981-DE3D-4F09-AD94-E7E81C13E9ED}"/>
    <cellStyle name="Normal 18 8 2 2 2" xfId="1776" xr:uid="{752A1E80-97D6-457D-8460-9ECED4678175}"/>
    <cellStyle name="Normal 18 8 2 3" xfId="1330" xr:uid="{8765EA4E-4B79-46FA-8694-70D1E6D2DE6C}"/>
    <cellStyle name="Normal 18 8 3" xfId="278" xr:uid="{8C6143AE-DAAE-48E8-B21F-AAA84AC2CC8B}"/>
    <cellStyle name="Normal 18 8 3 2" xfId="725" xr:uid="{25D72D53-A40E-4E78-9D70-972CF02BDDBB}"/>
    <cellStyle name="Normal 18 8 3 2 2" xfId="1628" xr:uid="{77C15F15-4937-4715-AA25-2260993248AE}"/>
    <cellStyle name="Normal 18 8 3 3" xfId="1181" xr:uid="{F444DBEC-07F9-43BF-B4C5-C0BAAFA8B06E}"/>
    <cellStyle name="Normal 18 8 4" xfId="577" xr:uid="{54B5B571-C2A0-447F-B414-8D7928F5BA5A}"/>
    <cellStyle name="Normal 18 8 4 2" xfId="1480" xr:uid="{CBC8AC3F-1634-409D-98E3-FE8915F46BE2}"/>
    <cellStyle name="Normal 18 8 5" xfId="1032" xr:uid="{ABA89158-6B84-4460-AA0E-46D14C8D2120}"/>
    <cellStyle name="Normal 18 9" xfId="131" xr:uid="{8D589A3E-1880-4EE8-AEC0-86AFE1F1ACD0}"/>
    <cellStyle name="Normal 18 9 2" xfId="429" xr:uid="{EADAC631-57C2-4B55-9D46-D523EFEABD10}"/>
    <cellStyle name="Normal 18 9 2 2" xfId="875" xr:uid="{0D95444C-B309-44B7-B9C5-51F1F388C7A8}"/>
    <cellStyle name="Normal 18 9 2 2 2" xfId="1778" xr:uid="{A714B0DD-854A-4D3A-BFED-ABE6BFA8D8E1}"/>
    <cellStyle name="Normal 18 9 2 3" xfId="1332" xr:uid="{BC173370-7EC8-45DF-BE00-C821490A71B8}"/>
    <cellStyle name="Normal 18 9 3" xfId="280" xr:uid="{675C5586-C2C7-46B3-BBC0-E33F493B475C}"/>
    <cellStyle name="Normal 18 9 3 2" xfId="727" xr:uid="{C4767F4D-EDA0-4DE1-B8F1-899ED646E1AB}"/>
    <cellStyle name="Normal 18 9 3 2 2" xfId="1630" xr:uid="{D635A4BB-9A3E-48E5-B3B7-FD25823E9ECE}"/>
    <cellStyle name="Normal 18 9 3 3" xfId="1183" xr:uid="{FBA06533-0EA2-42BD-92F6-787C21FB2F84}"/>
    <cellStyle name="Normal 18 9 4" xfId="579" xr:uid="{CD87FD31-1F4B-4B8D-8383-447ACDFCE029}"/>
    <cellStyle name="Normal 18 9 4 2" xfId="1482" xr:uid="{99A8E72A-AA02-4402-ACDA-3C3E5AF0736E}"/>
    <cellStyle name="Normal 18 9 5" xfId="1034" xr:uid="{C7E2C390-9EC0-4AF8-B24C-05DEAA5FAC90}"/>
    <cellStyle name="Normal 19" xfId="24" xr:uid="{3367FC68-7269-4C74-8AEE-9545493B4D37}"/>
    <cellStyle name="Normal 19 2" xfId="87" xr:uid="{0A675392-0EA9-4A4F-B20E-A4AD6421BD19}"/>
    <cellStyle name="Normal 19 2 2" xfId="385" xr:uid="{5B20B589-AC81-41AC-A0EC-181C03AF3B1E}"/>
    <cellStyle name="Normal 19 2 2 2" xfId="831" xr:uid="{FC050453-51F9-4F1F-BD03-1F681494D02C}"/>
    <cellStyle name="Normal 19 2 2 2 2" xfId="1734" xr:uid="{3196ABDD-86B0-4094-BB4E-93BEFEC56C68}"/>
    <cellStyle name="Normal 19 2 2 3" xfId="1288" xr:uid="{3CE94EB1-4986-4B5F-9E40-1E77B998E86F}"/>
    <cellStyle name="Normal 19 2 3" xfId="236" xr:uid="{583C27DE-1493-4662-87DB-19587201A4CF}"/>
    <cellStyle name="Normal 19 2 3 2" xfId="683" xr:uid="{C36E301D-9B92-46AC-A6AD-D55FA7B3DECD}"/>
    <cellStyle name="Normal 19 2 3 2 2" xfId="1586" xr:uid="{F34225E9-DEA9-4F17-AB4E-61E3E3E372E6}"/>
    <cellStyle name="Normal 19 2 3 3" xfId="1139" xr:uid="{BC70D69B-09DF-478E-AB3C-BC6CAAD88A1E}"/>
    <cellStyle name="Normal 19 2 4" xfId="535" xr:uid="{19D839C2-5738-4F51-8967-69ACDF6FE406}"/>
    <cellStyle name="Normal 19 2 4 2" xfId="1438" xr:uid="{8510F762-488D-428F-B0BA-3E8ED8E3C9EA}"/>
    <cellStyle name="Normal 19 2 5" xfId="990" xr:uid="{35ADE3B4-8C94-48CA-A71C-0C0745835040}"/>
    <cellStyle name="Normal 19 3" xfId="322" xr:uid="{BB94302A-39A2-4C00-8139-8621DEDFB97C}"/>
    <cellStyle name="Normal 19 3 2" xfId="768" xr:uid="{2ABDB272-3E80-4FF8-A471-C0173E1B4D93}"/>
    <cellStyle name="Normal 19 3 2 2" xfId="1671" xr:uid="{22BEDEDA-F2A6-46C6-9ABF-BE80FBE405B0}"/>
    <cellStyle name="Normal 19 3 3" xfId="1225" xr:uid="{3C80B582-0094-4CF9-BE25-29630EE3448F}"/>
    <cellStyle name="Normal 19 4" xfId="173" xr:uid="{30FFD292-A3CA-435C-819F-0C4184E4916F}"/>
    <cellStyle name="Normal 19 4 2" xfId="620" xr:uid="{560AF270-BD5A-4680-9153-AA435150AC62}"/>
    <cellStyle name="Normal 19 4 2 2" xfId="1523" xr:uid="{35E551BF-CFCF-454A-B9BF-26C682B9770B}"/>
    <cellStyle name="Normal 19 4 3" xfId="1076" xr:uid="{09467F9F-EB81-4098-AE1C-6F19591E4CBE}"/>
    <cellStyle name="Normal 19 5" xfId="472" xr:uid="{868B2E3E-4694-4E1C-84A6-42860F1BEE47}"/>
    <cellStyle name="Normal 19 5 2" xfId="1375" xr:uid="{C8B877B3-8C0A-4042-B13B-0A954D3F2705}"/>
    <cellStyle name="Normal 19 6" xfId="927" xr:uid="{24BF5F2D-41AE-41B1-A3F3-9590CEB6F01E}"/>
    <cellStyle name="Normal 2" xfId="3" xr:uid="{00000000-0005-0000-0000-000006000000}"/>
    <cellStyle name="Normal 2 2" xfId="306" xr:uid="{39518DBA-0412-4359-BB99-8BF92233A43E}"/>
    <cellStyle name="Normal 2 2 2" xfId="752" xr:uid="{C2EFCD78-47B6-474B-B689-A781C77FEF5E}"/>
    <cellStyle name="Normal 2 2 2 2" xfId="1655" xr:uid="{19C12448-69A4-4402-955A-EE2981079C49}"/>
    <cellStyle name="Normal 2 2 3" xfId="1209" xr:uid="{7B89C723-E55E-4975-BFCF-8D363C3D6854}"/>
    <cellStyle name="Normal 2 3" xfId="157" xr:uid="{AA8E2B8A-E1DA-42E7-BC87-5459743C9F92}"/>
    <cellStyle name="Normal 2 3 2" xfId="604" xr:uid="{D39767D5-4759-488B-B9C5-04C1518BA372}"/>
    <cellStyle name="Normal 2 3 2 2" xfId="1507" xr:uid="{EFF551D6-A650-44C6-8458-D988A56CD7B1}"/>
    <cellStyle name="Normal 2 3 3" xfId="1060" xr:uid="{197D8CFC-4631-474C-AD42-25B33E5ECFD5}"/>
    <cellStyle name="Normal 2 4" xfId="456" xr:uid="{B4475D15-79C3-4EA1-8B94-DA67501B2E69}"/>
    <cellStyle name="Normal 2 4 2" xfId="1359" xr:uid="{17F4D471-61E3-4298-966E-42D1D884EA32}"/>
    <cellStyle name="Normal 2 5" xfId="911" xr:uid="{DD524309-5569-40F4-934B-F8AB3C2D8515}"/>
    <cellStyle name="Normal 2 6" xfId="8" xr:uid="{0805D32F-26ED-4B4F-ACC7-8ED4C0096D32}"/>
    <cellStyle name="Normal 20" xfId="25" xr:uid="{5D88095F-809F-42D8-97DB-3866DD78E1F7}"/>
    <cellStyle name="Normal 20 2" xfId="323" xr:uid="{6B08824E-F53F-4981-89E9-2F30EC7A70D2}"/>
    <cellStyle name="Normal 20 2 2" xfId="769" xr:uid="{6E25BD55-4FD3-4B9C-83E4-AF4F604A8F86}"/>
    <cellStyle name="Normal 20 2 2 2" xfId="1672" xr:uid="{CD337CC4-516C-4E08-91E7-E92A1847D10F}"/>
    <cellStyle name="Normal 20 2 3" xfId="1226" xr:uid="{A1292B7D-4752-4543-958C-8C6A815D8BC4}"/>
    <cellStyle name="Normal 20 3" xfId="174" xr:uid="{A49F891A-249B-4EBD-BBDB-30238B3C5EAC}"/>
    <cellStyle name="Normal 20 3 2" xfId="621" xr:uid="{7B05947F-3829-44C2-AF25-F487749EA9FD}"/>
    <cellStyle name="Normal 20 3 2 2" xfId="1524" xr:uid="{922FB492-5FF7-401F-9B15-219CCCB50DF7}"/>
    <cellStyle name="Normal 20 3 3" xfId="1077" xr:uid="{FA85EDC5-5FC3-4A2D-9F3B-B850CB9894A9}"/>
    <cellStyle name="Normal 20 4" xfId="473" xr:uid="{A0D4FF9B-B164-49F4-927A-1A663AD86F08}"/>
    <cellStyle name="Normal 20 4 2" xfId="1376" xr:uid="{26EAF1FC-70D2-40B8-B400-DBF0B0506486}"/>
    <cellStyle name="Normal 20 5" xfId="88" xr:uid="{6B790DE2-537E-4C75-A9AB-032ADE27EA1B}"/>
    <cellStyle name="Normal 20 5 2" xfId="386" xr:uid="{EA5A90BF-38AF-4622-A9CD-C25FB25DE6FE}"/>
    <cellStyle name="Normal 20 5 2 2" xfId="832" xr:uid="{479D6136-536A-4873-B3D7-03C4DC74BDA2}"/>
    <cellStyle name="Normal 20 5 2 2 2" xfId="1735" xr:uid="{6162027E-316E-4027-A3EC-8C4CDF2DF8C2}"/>
    <cellStyle name="Normal 20 5 2 3" xfId="1289" xr:uid="{88A0C3E8-EA22-4A5F-905A-B211253013C9}"/>
    <cellStyle name="Normal 20 5 3" xfId="237" xr:uid="{297E8BC5-AFE2-48E2-BDA0-49FD858F6D68}"/>
    <cellStyle name="Normal 20 5 3 2" xfId="684" xr:uid="{A52BFAEB-42A9-4ED3-9FCA-1F885469763E}"/>
    <cellStyle name="Normal 20 5 3 2 2" xfId="1587" xr:uid="{FC0DC511-DC37-4B2E-BD7C-F83CBE737270}"/>
    <cellStyle name="Normal 20 5 3 3" xfId="1140" xr:uid="{70EF2574-65F1-41B3-8D22-CAAB58EDF019}"/>
    <cellStyle name="Normal 20 5 4" xfId="536" xr:uid="{977FB822-BE20-45FD-894A-015DA9526731}"/>
    <cellStyle name="Normal 20 5 4 2" xfId="1439" xr:uid="{91E25990-AB3A-4D80-8C61-C802262618AB}"/>
    <cellStyle name="Normal 20 5 5" xfId="991" xr:uid="{8AAE8E9B-C860-49F4-B08F-A8E788B7DB94}"/>
    <cellStyle name="Normal 20 6" xfId="928" xr:uid="{0C2D667A-B6E1-4327-90A7-D1FA4A7BB28A}"/>
    <cellStyle name="Normal 21" xfId="30" xr:uid="{C7041079-B286-4F9C-A8D9-6A03EE2C942C}"/>
    <cellStyle name="Normal 21 2" xfId="120" xr:uid="{D7BD4551-BEE0-4075-A4D5-3499CACEC88F}"/>
    <cellStyle name="Normal 21 2 2" xfId="418" xr:uid="{457922AF-8873-4D7C-A25D-58311571D029}"/>
    <cellStyle name="Normal 21 2 2 2" xfId="864" xr:uid="{A31F417F-DFBE-49A2-AA85-16C4D5D0146E}"/>
    <cellStyle name="Normal 21 2 2 2 2" xfId="1767" xr:uid="{701FDDE3-886A-42FB-94DA-F8B6CF4395D6}"/>
    <cellStyle name="Normal 21 2 2 3" xfId="1321" xr:uid="{A14FC956-DE2D-4D62-ADD1-60F82923DD24}"/>
    <cellStyle name="Normal 21 2 3" xfId="269" xr:uid="{CBF1B0D0-82F3-4165-9EC3-A284A8F46BF4}"/>
    <cellStyle name="Normal 21 2 3 2" xfId="716" xr:uid="{D85988B7-7CDE-4709-A0D8-9D6965192D0E}"/>
    <cellStyle name="Normal 21 2 3 2 2" xfId="1619" xr:uid="{815B0E59-DBBD-49DE-AA79-8ADA0083568D}"/>
    <cellStyle name="Normal 21 2 3 3" xfId="1172" xr:uid="{705442A9-4594-434B-84E1-7EA173759B54}"/>
    <cellStyle name="Normal 21 2 4" xfId="568" xr:uid="{8B7ED3E0-4C9F-4947-9F55-90A11E0CE45D}"/>
    <cellStyle name="Normal 21 2 4 2" xfId="1471" xr:uid="{61FBFDD7-6039-4C1F-9F0E-049735824967}"/>
    <cellStyle name="Normal 21 2 5" xfId="1023" xr:uid="{14F2852D-57A4-41C6-876E-8F85DA7BFD5A}"/>
    <cellStyle name="Normal 21 3" xfId="328" xr:uid="{63DBAC61-D467-4566-8FE0-AAA0813FFCCA}"/>
    <cellStyle name="Normal 21 3 2" xfId="774" xr:uid="{DE197423-8893-4420-8C44-EA631BF3AE82}"/>
    <cellStyle name="Normal 21 3 2 2" xfId="1677" xr:uid="{242D206C-0D0B-4BD4-9C37-E6CDD448F0AD}"/>
    <cellStyle name="Normal 21 3 3" xfId="1231" xr:uid="{3847BCDE-8286-4914-856B-B6D0D591B377}"/>
    <cellStyle name="Normal 21 4" xfId="179" xr:uid="{EEB4BD17-8C8B-4DC4-9610-981EBC5372D7}"/>
    <cellStyle name="Normal 21 4 2" xfId="626" xr:uid="{71D2B115-C74A-447C-955C-F292D1916AAE}"/>
    <cellStyle name="Normal 21 4 2 2" xfId="1529" xr:uid="{DB735033-C55D-4C30-94A7-3FD006C2554B}"/>
    <cellStyle name="Normal 21 4 3" xfId="1082" xr:uid="{FAC7AC9B-B86B-4EA1-B76B-04410DEACE06}"/>
    <cellStyle name="Normal 21 5" xfId="478" xr:uid="{D149DBA8-963E-4784-A8ED-E1E9A7EB3E67}"/>
    <cellStyle name="Normal 21 5 2" xfId="1381" xr:uid="{2085B5FF-43C5-4E7A-A24C-AAFF40706ED1}"/>
    <cellStyle name="Normal 21 6" xfId="933" xr:uid="{63734920-AF94-4EA5-8EDE-B9A8F145470F}"/>
    <cellStyle name="Normal 22" xfId="31" xr:uid="{5050E136-DD69-4DCA-8286-DD7656FA977A}"/>
    <cellStyle name="Normal 22 2" xfId="101" xr:uid="{8EBFBC1B-E170-475E-B854-DF553023FB0A}"/>
    <cellStyle name="Normal 22 2 2" xfId="122" xr:uid="{DF81A390-9E55-4CAB-85E8-798A36F71F31}"/>
    <cellStyle name="Normal 22 2 2 2" xfId="420" xr:uid="{B6860DDE-1820-4D4D-99A2-02AF55D589B1}"/>
    <cellStyle name="Normal 22 2 2 2 2" xfId="866" xr:uid="{1DF51608-1C83-4A5F-86B7-F67D14DCEE79}"/>
    <cellStyle name="Normal 22 2 2 2 2 2" xfId="1769" xr:uid="{A0CDEF35-8159-4EC2-9D10-85A5B7D35A59}"/>
    <cellStyle name="Normal 22 2 2 2 3" xfId="1323" xr:uid="{2357DD29-E046-483B-90AC-31F0798E0673}"/>
    <cellStyle name="Normal 22 2 2 3" xfId="271" xr:uid="{97662261-3A46-43EB-89E3-033E3D82EA87}"/>
    <cellStyle name="Normal 22 2 2 3 2" xfId="718" xr:uid="{4429FA4D-873E-45BE-A8A8-BD0A3DE46416}"/>
    <cellStyle name="Normal 22 2 2 3 2 2" xfId="1621" xr:uid="{A198E88D-6E4C-44BE-B57D-75FC5481C594}"/>
    <cellStyle name="Normal 22 2 2 3 3" xfId="1174" xr:uid="{0C33D867-2340-407F-B4FC-58422D36A1DD}"/>
    <cellStyle name="Normal 22 2 2 4" xfId="570" xr:uid="{BD0FFFAE-6AC0-445E-B3A0-D8D7E3BA49F9}"/>
    <cellStyle name="Normal 22 2 2 4 2" xfId="1473" xr:uid="{4CFD3BF8-9D61-481F-9345-FD020D50F99A}"/>
    <cellStyle name="Normal 22 2 2 5" xfId="1025" xr:uid="{85BF2EFE-29EE-4056-A544-32EE894ED1A2}"/>
    <cellStyle name="Normal 22 2 3" xfId="399" xr:uid="{C32F7C8C-7855-44F4-8BDE-72D376459165}"/>
    <cellStyle name="Normal 22 2 3 2" xfId="845" xr:uid="{C1BB7A5A-8982-483D-BBEE-608941066E17}"/>
    <cellStyle name="Normal 22 2 3 2 2" xfId="1748" xr:uid="{2F76BCEB-5B0C-45A7-9427-2F5A1441CDD7}"/>
    <cellStyle name="Normal 22 2 3 3" xfId="1302" xr:uid="{54E798D3-B5BD-48CF-8C34-44AFAECF11FF}"/>
    <cellStyle name="Normal 22 2 4" xfId="250" xr:uid="{6852C7B6-6DEF-4379-9B97-0821E0D75629}"/>
    <cellStyle name="Normal 22 2 4 2" xfId="697" xr:uid="{D94E5F2C-0500-4B90-876F-58B302563C6A}"/>
    <cellStyle name="Normal 22 2 4 2 2" xfId="1600" xr:uid="{1955F208-2888-4DF6-9EDA-C4E37EE85663}"/>
    <cellStyle name="Normal 22 2 4 3" xfId="1153" xr:uid="{A9B149F8-93B6-403F-A140-E1CFA6FAA759}"/>
    <cellStyle name="Normal 22 2 5" xfId="549" xr:uid="{FA98D2D2-9E0D-4C49-B9AC-D5CA4F57D2B5}"/>
    <cellStyle name="Normal 22 2 5 2" xfId="1452" xr:uid="{FB33A91C-D5DE-4417-9E30-7D061C119A74}"/>
    <cellStyle name="Normal 22 2 6" xfId="1004" xr:uid="{62FD70B7-0CF3-48FC-8603-F835A4404A44}"/>
    <cellStyle name="Normal 22 3" xfId="121" xr:uid="{ED71B0B9-A6F3-49F2-9BC4-EAEBEAB5D2F7}"/>
    <cellStyle name="Normal 22 3 2" xfId="419" xr:uid="{A1BE3760-B789-49F3-8ACA-CF77F45462FF}"/>
    <cellStyle name="Normal 22 3 2 2" xfId="865" xr:uid="{BB376CC5-5D89-45AD-9F6B-948C8C1AA7C7}"/>
    <cellStyle name="Normal 22 3 2 2 2" xfId="1768" xr:uid="{00244AC2-4B84-4A44-A5F5-5E0655272988}"/>
    <cellStyle name="Normal 22 3 2 3" xfId="1322" xr:uid="{450F8F36-253C-47D2-981C-795406935502}"/>
    <cellStyle name="Normal 22 3 3" xfId="270" xr:uid="{4EF99EB1-9379-43D1-B02C-59AE72856F8D}"/>
    <cellStyle name="Normal 22 3 3 2" xfId="717" xr:uid="{D1B6807D-0119-409E-A127-7B7730FD3BAA}"/>
    <cellStyle name="Normal 22 3 3 2 2" xfId="1620" xr:uid="{39953B19-9781-48CE-8DE0-4AD7BD1B8A92}"/>
    <cellStyle name="Normal 22 3 3 3" xfId="1173" xr:uid="{EC65AF1E-BDCD-475C-A18D-9D997A5BA019}"/>
    <cellStyle name="Normal 22 3 4" xfId="569" xr:uid="{CEB27691-6B7D-4E08-AD18-60A1B613E07A}"/>
    <cellStyle name="Normal 22 3 4 2" xfId="1472" xr:uid="{CBE66070-F072-4B0F-9F1E-DBD973A152A2}"/>
    <cellStyle name="Normal 22 3 5" xfId="1024" xr:uid="{A5303D53-5ED8-4A7D-A99B-03AF4BD715FF}"/>
    <cellStyle name="Normal 22 4" xfId="329" xr:uid="{EA9E996B-E1B1-4590-9634-28D2AB198CBB}"/>
    <cellStyle name="Normal 22 4 2" xfId="775" xr:uid="{FFFEFA58-ED7A-4649-BE1C-96AC4EDC414C}"/>
    <cellStyle name="Normal 22 4 2 2" xfId="1678" xr:uid="{E4B6FF7D-11B0-4401-8586-09A277E0C9C8}"/>
    <cellStyle name="Normal 22 4 3" xfId="1232" xr:uid="{01347495-C7EF-485E-AFB0-CE0B8A0CD8A2}"/>
    <cellStyle name="Normal 22 5" xfId="180" xr:uid="{A686ED6F-C580-410E-BF8D-DB7E2B8C9906}"/>
    <cellStyle name="Normal 22 5 2" xfId="627" xr:uid="{070D26FA-EE6E-4789-B2EF-2891B43B65BF}"/>
    <cellStyle name="Normal 22 5 2 2" xfId="1530" xr:uid="{CE569052-F8A2-4648-B41B-B1CBE650B0DE}"/>
    <cellStyle name="Normal 22 5 3" xfId="1083" xr:uid="{33902135-AD67-4650-B6F9-F519B6DA86FA}"/>
    <cellStyle name="Normal 22 6" xfId="479" xr:uid="{B64909E6-1F56-4EFF-9BB0-2B7724221251}"/>
    <cellStyle name="Normal 22 6 2" xfId="1382" xr:uid="{FDFA6C36-59CD-42D1-9AFE-C8623B6D92F6}"/>
    <cellStyle name="Normal 22 7" xfId="934" xr:uid="{63A2D03F-6AB9-414A-98B2-AEB717A187EA}"/>
    <cellStyle name="Normal 23" xfId="32" xr:uid="{E22CAB06-68FD-4ED8-A171-7C5E8701D9C1}"/>
    <cellStyle name="Normal 23 2" xfId="330" xr:uid="{67C30C22-8F66-416C-8207-E79751FDA666}"/>
    <cellStyle name="Normal 23 2 2" xfId="776" xr:uid="{86E9E596-0880-4539-B9D9-402883C47711}"/>
    <cellStyle name="Normal 23 2 2 2" xfId="1679" xr:uid="{6AD88EA4-A2C9-45A4-8BBE-57F6C6EB713C}"/>
    <cellStyle name="Normal 23 2 3" xfId="1233" xr:uid="{6DE55407-859D-4218-8623-262F9D867D24}"/>
    <cellStyle name="Normal 23 3" xfId="181" xr:uid="{1351FB7A-8C13-4FF1-B4CF-B596B3F210B3}"/>
    <cellStyle name="Normal 23 3 2" xfId="628" xr:uid="{15249D4F-FDBF-4C6B-BD73-11BA3987F20E}"/>
    <cellStyle name="Normal 23 3 2 2" xfId="1531" xr:uid="{4115FEF3-7806-4272-8F10-0A5C7952AB05}"/>
    <cellStyle name="Normal 23 3 3" xfId="1084" xr:uid="{309C9694-264F-4D8D-9954-0ED6B5C74012}"/>
    <cellStyle name="Normal 23 4" xfId="123" xr:uid="{463AC267-F185-45A2-A6EA-18794FDBA836}"/>
    <cellStyle name="Normal 23 4 2" xfId="421" xr:uid="{F1D3BE65-0A39-4CFB-9F85-1E8C4FBC78BF}"/>
    <cellStyle name="Normal 23 4 2 2" xfId="867" xr:uid="{097604F2-BC8F-48A3-A1CF-8FD2CC5DD91D}"/>
    <cellStyle name="Normal 23 4 2 2 2" xfId="1770" xr:uid="{E90B4D27-FD75-4B21-B190-0EF7F840DE78}"/>
    <cellStyle name="Normal 23 4 2 3" xfId="1324" xr:uid="{F658B4DC-84F5-4A6F-8AC6-D023AB88BB7F}"/>
    <cellStyle name="Normal 23 4 3" xfId="272" xr:uid="{8B12A9FC-65EA-44E7-9CD5-C3437FC8BA8D}"/>
    <cellStyle name="Normal 23 4 3 2" xfId="719" xr:uid="{0E1338FA-E02E-42A0-9449-8EA6BBCF756E}"/>
    <cellStyle name="Normal 23 4 3 2 2" xfId="1622" xr:uid="{49DC0F59-FBF2-435D-89C3-A6897921C397}"/>
    <cellStyle name="Normal 23 4 3 3" xfId="1175" xr:uid="{5D9F1F8D-D61B-4CC1-8505-6D6378F63861}"/>
    <cellStyle name="Normal 23 4 4" xfId="571" xr:uid="{30B0E71D-6E07-403C-972A-9C0B3333B4BE}"/>
    <cellStyle name="Normal 23 4 4 2" xfId="1474" xr:uid="{E82E1C78-03D6-4B11-9550-9AE708C894F2}"/>
    <cellStyle name="Normal 23 4 5" xfId="1026" xr:uid="{7A82C52B-D71F-4781-B433-1D5F9F65178D}"/>
    <cellStyle name="Normal 23 5" xfId="480" xr:uid="{2AD77AE0-2BC7-48BD-B14F-97B02CF03BD7}"/>
    <cellStyle name="Normal 23 5 2" xfId="1383" xr:uid="{7F97354F-B25E-47A8-85F2-2EE3A9EFE84B}"/>
    <cellStyle name="Normal 23 6" xfId="935" xr:uid="{A9F85841-F2C3-4FB3-B475-02C3CC1BD1FE}"/>
    <cellStyle name="Normal 24" xfId="34" xr:uid="{C6E2E03F-6B25-4C5B-8C70-CB54D39954A5}"/>
    <cellStyle name="Normal 24 2" xfId="126" xr:uid="{6419D752-4506-4CBF-A147-92FD0BA6404B}"/>
    <cellStyle name="Normal 24 2 2" xfId="424" xr:uid="{9F666C71-BD7D-4096-B616-CF3160159954}"/>
    <cellStyle name="Normal 24 2 2 2" xfId="870" xr:uid="{4B16B50F-44CF-4081-AA55-E55DEA35BA1C}"/>
    <cellStyle name="Normal 24 2 2 2 2" xfId="1773" xr:uid="{59CEEA46-75DD-4DCA-84AD-F13B54E80C83}"/>
    <cellStyle name="Normal 24 2 2 3" xfId="1327" xr:uid="{F8BE7522-A978-4CEB-9C5C-4AE2965860C6}"/>
    <cellStyle name="Normal 24 2 3" xfId="275" xr:uid="{A47DC464-941F-4D81-A7D1-94F18467E31E}"/>
    <cellStyle name="Normal 24 2 3 2" xfId="722" xr:uid="{78D057DC-FC36-435D-AC67-5E30F55B021D}"/>
    <cellStyle name="Normal 24 2 3 2 2" xfId="1625" xr:uid="{D28EF6D4-92CA-4016-B80E-1D2E4322D8C9}"/>
    <cellStyle name="Normal 24 2 3 3" xfId="1178" xr:uid="{8C8E5CD3-FEAF-4985-AFE1-F333A07954E0}"/>
    <cellStyle name="Normal 24 2 4" xfId="574" xr:uid="{5841C3FA-3811-4FDA-81F5-DF26CA5B8E76}"/>
    <cellStyle name="Normal 24 2 4 2" xfId="1477" xr:uid="{601EB937-4A03-4DD8-9F0A-87E347C1ECFB}"/>
    <cellStyle name="Normal 24 2 5" xfId="1029" xr:uid="{F88AB5E3-7224-4C0B-8DA9-021A7804D846}"/>
    <cellStyle name="Normal 24 3" xfId="125" xr:uid="{26EF8AC0-D7B2-48DB-99FD-8EE4FCF3F64D}"/>
    <cellStyle name="Normal 24 3 2" xfId="423" xr:uid="{BD2DECE9-6C8C-4F8A-9E09-16B91702C5D8}"/>
    <cellStyle name="Normal 24 3 2 2" xfId="869" xr:uid="{B50629C7-D49F-4677-90C9-51E770B6AD69}"/>
    <cellStyle name="Normal 24 3 2 2 2" xfId="1772" xr:uid="{3DEBC1E7-3D77-4C54-A2B2-91D8806D49BE}"/>
    <cellStyle name="Normal 24 3 2 3" xfId="1326" xr:uid="{B38BD9A2-1821-48E4-9D66-CFABE1DFC247}"/>
    <cellStyle name="Normal 24 3 3" xfId="274" xr:uid="{91D3C4DB-ADED-4214-9045-2F8FF431B805}"/>
    <cellStyle name="Normal 24 3 3 2" xfId="721" xr:uid="{87E024CA-4222-412E-98D2-6AFB8F819733}"/>
    <cellStyle name="Normal 24 3 3 2 2" xfId="1624" xr:uid="{3E4B5014-E502-4BB1-9F74-1AEC9D443715}"/>
    <cellStyle name="Normal 24 3 3 3" xfId="1177" xr:uid="{403690C7-3F05-4F62-8DC2-DAD8508C861C}"/>
    <cellStyle name="Normal 24 3 4" xfId="573" xr:uid="{E8E7370E-826B-46B6-904C-4A4467549BB3}"/>
    <cellStyle name="Normal 24 3 4 2" xfId="1476" xr:uid="{F656A601-5D43-4C73-8FEB-C4A31C2C0390}"/>
    <cellStyle name="Normal 24 3 5" xfId="1028" xr:uid="{EF9BFCE6-75C7-4BA6-956A-8527CADEDF8B}"/>
    <cellStyle name="Normal 24 4" xfId="124" xr:uid="{FB4B9DEC-6686-40AD-82F4-1FC5E11B555E}"/>
    <cellStyle name="Normal 24 4 2" xfId="422" xr:uid="{1F9E2864-A9CE-4CFA-9052-FEBD65AE8E07}"/>
    <cellStyle name="Normal 24 4 2 2" xfId="868" xr:uid="{73296A61-5361-4D07-B2C7-3BC7A6F62499}"/>
    <cellStyle name="Normal 24 4 2 2 2" xfId="1771" xr:uid="{EA1C161D-3CE2-440C-9285-C7340D64952A}"/>
    <cellStyle name="Normal 24 4 2 3" xfId="1325" xr:uid="{FFD1617F-28C4-4175-8B98-C71E2A18DCE9}"/>
    <cellStyle name="Normal 24 4 3" xfId="273" xr:uid="{EAB17689-3054-4575-9E43-C491C7C74DC8}"/>
    <cellStyle name="Normal 24 4 3 2" xfId="720" xr:uid="{F7F6AD2C-79CF-4D55-A257-27F70B27F67E}"/>
    <cellStyle name="Normal 24 4 3 2 2" xfId="1623" xr:uid="{776CE06C-BA12-4400-AD08-045EFF4D9C82}"/>
    <cellStyle name="Normal 24 4 3 3" xfId="1176" xr:uid="{F26E7C05-FE00-42A2-B245-CAF7DAD934F2}"/>
    <cellStyle name="Normal 24 4 4" xfId="572" xr:uid="{AD9E9595-6A66-4378-B43C-ABFA9DF598EB}"/>
    <cellStyle name="Normal 24 4 4 2" xfId="1475" xr:uid="{CAA66679-2D03-4826-A46C-6B3AC5E4AC04}"/>
    <cellStyle name="Normal 24 4 5" xfId="1027" xr:uid="{B172F970-9D2D-4EAA-B870-088B50C1DFD3}"/>
    <cellStyle name="Normal 24 5" xfId="332" xr:uid="{90F2B1BF-9438-41F3-BC6A-B20543C9D417}"/>
    <cellStyle name="Normal 24 5 2" xfId="778" xr:uid="{163416E0-1136-4105-B47A-F1B9A8E2B08A}"/>
    <cellStyle name="Normal 24 5 2 2" xfId="1681" xr:uid="{6C98BCAE-538C-4938-8CB8-27B322C9A82A}"/>
    <cellStyle name="Normal 24 5 3" xfId="1235" xr:uid="{A9052A73-C8FE-4341-8992-5EF6FEBDC7B2}"/>
    <cellStyle name="Normal 24 6" xfId="183" xr:uid="{2929F588-9491-4569-9F75-F3F1696C74BA}"/>
    <cellStyle name="Normal 24 6 2" xfId="630" xr:uid="{943BB39B-40E3-4978-AA7F-CE92437C7781}"/>
    <cellStyle name="Normal 24 6 2 2" xfId="1533" xr:uid="{AD854888-E9FA-40D2-B93B-4AD7B92D6A43}"/>
    <cellStyle name="Normal 24 6 3" xfId="1086" xr:uid="{9C7E1949-9033-4868-AAC8-50F1B54AC3C9}"/>
    <cellStyle name="Normal 24 7" xfId="482" xr:uid="{0C3A9735-B384-4C9B-ADA6-21A18965BCB4}"/>
    <cellStyle name="Normal 24 7 2" xfId="1385" xr:uid="{B96D44AC-C541-496A-8049-05F14E29E154}"/>
    <cellStyle name="Normal 24 8" xfId="937" xr:uid="{D072D28C-3DCE-4153-8FC0-56ECB260407D}"/>
    <cellStyle name="Normal 25" xfId="35" xr:uid="{03A89035-C30C-4AD8-880A-DA6787584411}"/>
    <cellStyle name="Normal 25 10" xfId="938" xr:uid="{83CA3E0E-D156-41D7-80DE-0C771261F971}"/>
    <cellStyle name="Normal 25 2" xfId="132" xr:uid="{F4E64F87-05C4-4A05-8C6A-13ADC07D8F40}"/>
    <cellStyle name="Normal 25 2 2" xfId="430" xr:uid="{A145C013-9452-4894-AA09-5FE820A56F9D}"/>
    <cellStyle name="Normal 25 2 2 2" xfId="876" xr:uid="{E819EBE0-5B3E-4F2E-A1CD-60C3BEBE383C}"/>
    <cellStyle name="Normal 25 2 2 2 2" xfId="1779" xr:uid="{88F24958-50AB-4D6D-BE5D-45CAE07DEDD8}"/>
    <cellStyle name="Normal 25 2 2 3" xfId="1333" xr:uid="{7694391A-B3F5-485B-997E-370DD720D605}"/>
    <cellStyle name="Normal 25 2 3" xfId="281" xr:uid="{681AF10F-1007-4A64-A3DA-189D1FD11026}"/>
    <cellStyle name="Normal 25 2 3 2" xfId="728" xr:uid="{3C575E73-9F67-48B6-8747-856374D8E4A1}"/>
    <cellStyle name="Normal 25 2 3 2 2" xfId="1631" xr:uid="{57C22CBE-9B8B-43C6-8349-7340818A37D6}"/>
    <cellStyle name="Normal 25 2 3 3" xfId="1184" xr:uid="{CB02A3CA-F838-4117-8254-6F8D1BF2F5D4}"/>
    <cellStyle name="Normal 25 2 4" xfId="580" xr:uid="{2F1ED7CD-8E6B-4741-B112-78FB9429DDCB}"/>
    <cellStyle name="Normal 25 2 4 2" xfId="1483" xr:uid="{875E2585-5308-44E2-B23E-68D664B5CDE1}"/>
    <cellStyle name="Normal 25 2 5" xfId="1035" xr:uid="{D0E72934-B606-4290-9B7A-EE2195EC9EEF}"/>
    <cellStyle name="Normal 25 3" xfId="136" xr:uid="{2399CECC-3190-4BAE-BD99-4751AB36DCAC}"/>
    <cellStyle name="Normal 25 3 2" xfId="434" xr:uid="{63DA0258-5A8D-4778-B45D-8E4D37566955}"/>
    <cellStyle name="Normal 25 3 2 2" xfId="880" xr:uid="{15896B9B-9FB0-4967-8481-F92AD4BF8AF1}"/>
    <cellStyle name="Normal 25 3 2 2 2" xfId="1783" xr:uid="{4DDEFE6B-5F5F-482C-8365-A3F67009EEB5}"/>
    <cellStyle name="Normal 25 3 2 3" xfId="1337" xr:uid="{F43D2C7C-2020-44B6-880F-397E25D39224}"/>
    <cellStyle name="Normal 25 3 3" xfId="285" xr:uid="{EB456B8D-DCE7-4BC5-B516-F790AD1E1966}"/>
    <cellStyle name="Normal 25 3 3 2" xfId="732" xr:uid="{AF1771FC-8642-4361-9FC5-22A6E98073ED}"/>
    <cellStyle name="Normal 25 3 3 2 2" xfId="1635" xr:uid="{BA221452-18B3-41E2-A643-926EF2CC469B}"/>
    <cellStyle name="Normal 25 3 3 3" xfId="1188" xr:uid="{16C9DFAC-46C4-43B9-85DC-61514DE289D7}"/>
    <cellStyle name="Normal 25 3 4" xfId="584" xr:uid="{D372E72E-65B0-4BE6-90D3-09835F4E3F1C}"/>
    <cellStyle name="Normal 25 3 4 2" xfId="1487" xr:uid="{BE60D62C-E605-447B-A3FA-80EC3C6E1FA8}"/>
    <cellStyle name="Normal 25 3 5" xfId="1039" xr:uid="{7E60A3E3-240D-4F86-B748-7AE491555A2F}"/>
    <cellStyle name="Normal 25 4" xfId="128" xr:uid="{46A0DD3E-B991-404A-85F2-1136178CF325}"/>
    <cellStyle name="Normal 25 4 2" xfId="426" xr:uid="{5E2619ED-BF71-42B9-881B-63E6234256A4}"/>
    <cellStyle name="Normal 25 4 2 2" xfId="872" xr:uid="{816050D6-3F16-43E9-80E5-D6332A734FC4}"/>
    <cellStyle name="Normal 25 4 2 2 2" xfId="1775" xr:uid="{CCEE3550-8C65-40E1-8910-B03451A40BA9}"/>
    <cellStyle name="Normal 25 4 2 3" xfId="1329" xr:uid="{BA2C9C02-86D8-4C50-AD3F-4E7230F1D227}"/>
    <cellStyle name="Normal 25 4 3" xfId="277" xr:uid="{C5627EEE-31CC-4AB5-A52F-5F333485F188}"/>
    <cellStyle name="Normal 25 4 3 2" xfId="724" xr:uid="{FF26E4CF-BE30-4CAD-B343-77ECA0EAEC36}"/>
    <cellStyle name="Normal 25 4 3 2 2" xfId="1627" xr:uid="{369348C6-630F-47D4-BF37-04E9957D8C3F}"/>
    <cellStyle name="Normal 25 4 3 3" xfId="1180" xr:uid="{FB93D073-1B21-4E14-A263-ADCDB8D73489}"/>
    <cellStyle name="Normal 25 4 4" xfId="576" xr:uid="{BA97F46D-E24B-4046-9A5A-08D45835B061}"/>
    <cellStyle name="Normal 25 4 4 2" xfId="1479" xr:uid="{17E59127-F442-4D2C-BF73-A8387C9FA5BB}"/>
    <cellStyle name="Normal 25 4 5" xfId="1031" xr:uid="{FFD09FAF-B73C-465C-A8CC-B46732925A04}"/>
    <cellStyle name="Normal 25 5" xfId="139" xr:uid="{2414FDAA-901A-4E96-9A04-39934FA39A48}"/>
    <cellStyle name="Normal 25 5 2" xfId="437" xr:uid="{8F930FCB-FA50-48B9-905F-25AA96B85475}"/>
    <cellStyle name="Normal 25 5 2 2" xfId="883" xr:uid="{AB7D5E24-B1D4-4F20-B5FB-EA259ACA84D8}"/>
    <cellStyle name="Normal 25 5 2 2 2" xfId="1786" xr:uid="{F6B5E518-63CF-47A3-A48A-A26B860FDFAC}"/>
    <cellStyle name="Normal 25 5 2 3" xfId="1340" xr:uid="{75642023-ACF9-4CFC-BBD2-9E39E9079DFE}"/>
    <cellStyle name="Normal 25 5 3" xfId="288" xr:uid="{1DE2FC72-38F4-4625-BDA7-7EB3C8C87E0D}"/>
    <cellStyle name="Normal 25 5 3 2" xfId="735" xr:uid="{F7FFC596-CF6D-47E1-AD41-68BBC5A7DCB3}"/>
    <cellStyle name="Normal 25 5 3 2 2" xfId="1638" xr:uid="{7FEA69BA-AEA8-4D5C-A7BA-65C65795FDC4}"/>
    <cellStyle name="Normal 25 5 3 3" xfId="1191" xr:uid="{E207DE17-9071-4C2D-B6FD-FB60A92FD1C8}"/>
    <cellStyle name="Normal 25 5 4" xfId="587" xr:uid="{A5DFBA9F-B3EB-433A-95F8-7DED7170F6EF}"/>
    <cellStyle name="Normal 25 5 4 2" xfId="1490" xr:uid="{14E8603C-1801-4CAC-899E-F85595C87457}"/>
    <cellStyle name="Normal 25 5 5" xfId="1042" xr:uid="{12F613B3-E959-4CC1-949B-98C15723F03C}"/>
    <cellStyle name="Normal 25 6" xfId="142" xr:uid="{A329F468-B58D-43DE-83E6-477F92683121}"/>
    <cellStyle name="Normal 25 6 2" xfId="440" xr:uid="{0F03CE42-9C79-4597-BCB2-2B71E9298031}"/>
    <cellStyle name="Normal 25 6 2 2" xfId="886" xr:uid="{70E7F094-7DA6-443D-9A3D-B35773BB44C5}"/>
    <cellStyle name="Normal 25 6 2 2 2" xfId="1789" xr:uid="{437A739C-6298-4409-83C9-B87A580F965B}"/>
    <cellStyle name="Normal 25 6 2 3" xfId="1343" xr:uid="{6367C765-47C9-4983-8EE7-6EE0A672C335}"/>
    <cellStyle name="Normal 25 6 3" xfId="291" xr:uid="{8336FC52-3362-4DBC-9A75-B7F04D7AA206}"/>
    <cellStyle name="Normal 25 6 3 2" xfId="738" xr:uid="{09B8AB23-F614-4088-A062-3AB14FDC85A1}"/>
    <cellStyle name="Normal 25 6 3 2 2" xfId="1641" xr:uid="{EA44A92C-2159-4387-88CD-2129398AED2E}"/>
    <cellStyle name="Normal 25 6 3 3" xfId="1194" xr:uid="{51F01E84-3AA1-46CA-BABD-8B56D02523DA}"/>
    <cellStyle name="Normal 25 6 4" xfId="590" xr:uid="{1AAA35E1-807A-4B88-A6F7-B70D0A714FB4}"/>
    <cellStyle name="Normal 25 6 4 2" xfId="1493" xr:uid="{43A8FB26-7398-46DF-94A8-140473CA3C6C}"/>
    <cellStyle name="Normal 25 6 5" xfId="1045" xr:uid="{B9C6CD2C-09DA-4652-AD77-5A218B28ED93}"/>
    <cellStyle name="Normal 25 7" xfId="333" xr:uid="{CF1E6E9D-015B-4FA1-BC6A-176541655ED7}"/>
    <cellStyle name="Normal 25 7 2" xfId="779" xr:uid="{5D5DC7E3-4884-45F4-BE52-C45315F35509}"/>
    <cellStyle name="Normal 25 7 2 2" xfId="1682" xr:uid="{AF14693B-A588-4BBF-9EE0-708E67C20878}"/>
    <cellStyle name="Normal 25 7 3" xfId="1236" xr:uid="{31AF3ECB-6AF0-4724-AEB2-0679891CD0E4}"/>
    <cellStyle name="Normal 25 8" xfId="184" xr:uid="{395B583A-9A94-469C-A6A2-1DC90C96E4E6}"/>
    <cellStyle name="Normal 25 8 2" xfId="631" xr:uid="{BE7978BC-F982-4F29-9E4D-57FDC5DA0374}"/>
    <cellStyle name="Normal 25 8 2 2" xfId="1534" xr:uid="{90933158-C9DA-4B99-85D6-88A13B23DEDC}"/>
    <cellStyle name="Normal 25 8 3" xfId="1087" xr:uid="{010B2FE9-F083-4B1B-BC1B-86ED7214571D}"/>
    <cellStyle name="Normal 25 9" xfId="483" xr:uid="{B31C56C4-AF5C-41C5-87B7-940C5E24E25D}"/>
    <cellStyle name="Normal 25 9 2" xfId="1386" xr:uid="{BA4A4460-94A2-4446-A82F-3747BD9AB958}"/>
    <cellStyle name="Normal 26" xfId="33" xr:uid="{7BE0AF0C-325E-493C-935C-9D3C34BD178A}"/>
    <cellStyle name="Normal 26 10" xfId="137" xr:uid="{B3BF7226-C215-443A-8662-721BE12866BF}"/>
    <cellStyle name="Normal 26 10 2" xfId="435" xr:uid="{C8A4D168-A5F7-4FAE-BA07-9067EFECE8F6}"/>
    <cellStyle name="Normal 26 10 2 2" xfId="881" xr:uid="{FD30392F-9C5E-4BD7-8C64-BA3CE8CB6108}"/>
    <cellStyle name="Normal 26 10 2 2 2" xfId="1784" xr:uid="{63B0B49A-9A63-4250-A311-67C35AFFD07E}"/>
    <cellStyle name="Normal 26 10 2 3" xfId="1338" xr:uid="{305BA012-E28F-4272-9CA3-94160A8D9CB1}"/>
    <cellStyle name="Normal 26 10 3" xfId="286" xr:uid="{F5A2CB38-25C8-41DF-A17B-F1946A0274E5}"/>
    <cellStyle name="Normal 26 10 3 2" xfId="733" xr:uid="{E474216D-2612-41F6-96D1-7FF587844D65}"/>
    <cellStyle name="Normal 26 10 3 2 2" xfId="1636" xr:uid="{C6F1922B-7DFC-44E1-981B-B06D9E7CE387}"/>
    <cellStyle name="Normal 26 10 3 3" xfId="1189" xr:uid="{63FF6AF3-5CC4-4DE8-9038-A828203738F3}"/>
    <cellStyle name="Normal 26 10 4" xfId="585" xr:uid="{49A93814-EA3B-4E46-9996-5B881E31D8F1}"/>
    <cellStyle name="Normal 26 10 4 2" xfId="1488" xr:uid="{085C915D-B787-40DC-8B25-A85FD7ADD2C5}"/>
    <cellStyle name="Normal 26 10 5" xfId="1040" xr:uid="{88574442-F870-4050-A6A0-6819EE1A66D0}"/>
    <cellStyle name="Normal 26 11" xfId="140" xr:uid="{EB8282C2-8F03-4F4B-8835-5206ACF5F586}"/>
    <cellStyle name="Normal 26 11 2" xfId="438" xr:uid="{E61C629D-6925-4B13-80D9-B948DF7CCA1A}"/>
    <cellStyle name="Normal 26 11 2 2" xfId="884" xr:uid="{9DBD6106-0AB4-4B0D-861C-073F93E5043E}"/>
    <cellStyle name="Normal 26 11 2 2 2" xfId="1787" xr:uid="{A3069D16-D513-4D48-A129-7478DB593FA7}"/>
    <cellStyle name="Normal 26 11 2 3" xfId="1341" xr:uid="{C617A8BC-C7BF-4C3A-8B96-D796BB652AB5}"/>
    <cellStyle name="Normal 26 11 3" xfId="289" xr:uid="{F22683A9-5D35-47BC-805F-6915FA829F98}"/>
    <cellStyle name="Normal 26 11 3 2" xfId="736" xr:uid="{7701AB37-5B9E-4DD7-B271-1EC45B9B8B54}"/>
    <cellStyle name="Normal 26 11 3 2 2" xfId="1639" xr:uid="{06CA868E-8F3D-4D6B-8002-E9CCC1DC449D}"/>
    <cellStyle name="Normal 26 11 3 3" xfId="1192" xr:uid="{06AB28A2-53D2-4C18-B1CC-E08DC6E3B381}"/>
    <cellStyle name="Normal 26 11 4" xfId="588" xr:uid="{E1543DB0-8542-4FFA-B3AC-E1F330D142E3}"/>
    <cellStyle name="Normal 26 11 4 2" xfId="1491" xr:uid="{721CF0C6-81F4-4E63-8E72-490DDFE43A5F}"/>
    <cellStyle name="Normal 26 11 5" xfId="1043" xr:uid="{7D875D27-C4E3-4ACE-BB12-F2401D0B5688}"/>
    <cellStyle name="Normal 26 12" xfId="331" xr:uid="{D9E5CBE2-D887-4C76-A6AD-1580CCFA5C88}"/>
    <cellStyle name="Normal 26 12 2" xfId="777" xr:uid="{5E92E3EB-9ED0-49C4-B392-C7D3706E1820}"/>
    <cellStyle name="Normal 26 12 2 2" xfId="1680" xr:uid="{2556ECEB-2317-4EE7-B517-98B1EB1AD619}"/>
    <cellStyle name="Normal 26 12 3" xfId="1234" xr:uid="{B83370BF-FC8C-42E0-A4C8-CD3075EC0F29}"/>
    <cellStyle name="Normal 26 13" xfId="182" xr:uid="{5CDBC499-2815-4C9F-935C-E6E6C8910E04}"/>
    <cellStyle name="Normal 26 13 2" xfId="629" xr:uid="{30B644F7-1B4C-4831-B384-FB45F4FECF96}"/>
    <cellStyle name="Normal 26 13 2 2" xfId="1532" xr:uid="{B4916E78-C5D8-4EE9-AE42-7113B124A199}"/>
    <cellStyle name="Normal 26 13 3" xfId="1085" xr:uid="{94710DD5-C2B7-48AF-ABF2-A91CFD72D3D4}"/>
    <cellStyle name="Normal 26 14" xfId="481" xr:uid="{71FEB6FB-DEA5-4B1E-B3BA-5A6044887885}"/>
    <cellStyle name="Normal 26 14 2" xfId="1384" xr:uid="{7F0D7D7C-0A89-47DC-B0FB-3B4714804DAB}"/>
    <cellStyle name="Normal 26 15" xfId="936" xr:uid="{E2DDA9EF-635F-47AB-9DA4-98928D31EC8A}"/>
    <cellStyle name="Normal 26 2" xfId="103" xr:uid="{EAE278AC-F476-4D55-BF1E-00871AA99FA8}"/>
    <cellStyle name="Normal 26 2 2" xfId="401" xr:uid="{F09D44FA-8F9B-4ABA-BD84-E7D12752FF8A}"/>
    <cellStyle name="Normal 26 2 2 2" xfId="847" xr:uid="{2FDB6480-4D51-4533-B394-7414B1FEA245}"/>
    <cellStyle name="Normal 26 2 2 2 2" xfId="1750" xr:uid="{6E5DE843-252F-4ED2-900F-94E851BA57EA}"/>
    <cellStyle name="Normal 26 2 2 3" xfId="1304" xr:uid="{AC52344E-7463-46B1-BAEC-521C8A249609}"/>
    <cellStyle name="Normal 26 2 3" xfId="252" xr:uid="{B9D8098E-FDC5-42B3-9930-07EA85D2A997}"/>
    <cellStyle name="Normal 26 2 3 2" xfId="699" xr:uid="{99930D92-E17A-4B06-A254-4A3A9851ED08}"/>
    <cellStyle name="Normal 26 2 3 2 2" xfId="1602" xr:uid="{92B8D014-38CD-4F53-BDB7-89ED8D2A83ED}"/>
    <cellStyle name="Normal 26 2 3 3" xfId="1155" xr:uid="{CB9BEEFA-ABDA-4980-9FAA-86CDC37EC206}"/>
    <cellStyle name="Normal 26 2 4" xfId="551" xr:uid="{0CF81187-06A2-4F75-9D21-8742A4F15ABD}"/>
    <cellStyle name="Normal 26 2 4 2" xfId="1454" xr:uid="{429E0ABA-D4B3-4368-AA67-C7ED3E9443AB}"/>
    <cellStyle name="Normal 26 2 5" xfId="1006" xr:uid="{4738E116-CC4A-4A01-9247-52A7C0321181}"/>
    <cellStyle name="Normal 26 3" xfId="102" xr:uid="{F2945477-448C-4868-9B0D-E826AF923FBF}"/>
    <cellStyle name="Normal 26 3 2" xfId="400" xr:uid="{83451AF8-C536-4F5A-BF52-AADDFC642105}"/>
    <cellStyle name="Normal 26 3 2 2" xfId="846" xr:uid="{9BA85E5C-5E14-4968-B1A2-C0B7796E3063}"/>
    <cellStyle name="Normal 26 3 2 2 2" xfId="1749" xr:uid="{6D9AED9A-1B8C-4160-90F6-921116569042}"/>
    <cellStyle name="Normal 26 3 2 3" xfId="1303" xr:uid="{DA6D71E8-EE43-455A-B693-C7B6C7B265ED}"/>
    <cellStyle name="Normal 26 3 3" xfId="251" xr:uid="{BF48ED39-B41C-4ACE-A12C-8FFD1BBE5F84}"/>
    <cellStyle name="Normal 26 3 3 2" xfId="698" xr:uid="{A4723C3F-0F43-43A0-865E-D25D5663829D}"/>
    <cellStyle name="Normal 26 3 3 2 2" xfId="1601" xr:uid="{D02FF081-F456-4606-9964-C3610B76B511}"/>
    <cellStyle name="Normal 26 3 3 3" xfId="1154" xr:uid="{6601227E-FEEF-423D-B67D-FC7592C71F6C}"/>
    <cellStyle name="Normal 26 3 4" xfId="550" xr:uid="{62DF689A-965B-46D3-9242-4757B208E6E5}"/>
    <cellStyle name="Normal 26 3 4 2" xfId="1453" xr:uid="{AB32D50C-E0C9-4A0F-80B1-3AB043421BFF}"/>
    <cellStyle name="Normal 26 3 5" xfId="1005" xr:uid="{889A5B55-3CCE-4F3A-BC9A-2080D9E04B49}"/>
    <cellStyle name="Normal 26 4" xfId="104" xr:uid="{09A50D23-64A2-433F-9FC2-EB189D0C994A}"/>
    <cellStyle name="Normal 26 4 2" xfId="402" xr:uid="{1C67F236-3D8D-4F93-AEDC-7AC609C86489}"/>
    <cellStyle name="Normal 26 4 2 2" xfId="848" xr:uid="{5E9D03A9-D4CD-4481-9EB6-727F32291CDC}"/>
    <cellStyle name="Normal 26 4 2 2 2" xfId="1751" xr:uid="{8C27E34F-7359-48F3-AE47-6EAAA8CB4166}"/>
    <cellStyle name="Normal 26 4 2 3" xfId="1305" xr:uid="{B543161B-4A97-4208-B45F-9709B2959503}"/>
    <cellStyle name="Normal 26 4 3" xfId="253" xr:uid="{5C3CD5B2-761C-480D-9871-70AFCF3059C2}"/>
    <cellStyle name="Normal 26 4 3 2" xfId="700" xr:uid="{8CF9A823-89C6-4A83-8D61-6223B9F602C0}"/>
    <cellStyle name="Normal 26 4 3 2 2" xfId="1603" xr:uid="{9338044E-B8A8-4918-BD2D-E6F0F34435F0}"/>
    <cellStyle name="Normal 26 4 3 3" xfId="1156" xr:uid="{66DD2CA7-9ACD-4D0B-9CA0-F130D97DE64E}"/>
    <cellStyle name="Normal 26 4 4" xfId="552" xr:uid="{6110BA81-3A1B-41AC-BD8B-2D143CEBD73F}"/>
    <cellStyle name="Normal 26 4 4 2" xfId="1455" xr:uid="{7D19BE7E-B4FF-47CF-8FCB-FDFF08548A99}"/>
    <cellStyle name="Normal 26 4 5" xfId="1007" xr:uid="{00BF1857-EF9B-41AE-9B1D-55C4B1AF00AA}"/>
    <cellStyle name="Normal 26 5" xfId="105" xr:uid="{AAB1E15E-A7FC-42E5-8242-88853FEF1B63}"/>
    <cellStyle name="Normal 26 5 2" xfId="403" xr:uid="{BBD2C33B-86AE-4FCA-8AE3-5ACDE22B9619}"/>
    <cellStyle name="Normal 26 5 2 2" xfId="849" xr:uid="{221CA89B-4264-49DE-AD50-6BE73567B2A4}"/>
    <cellStyle name="Normal 26 5 2 2 2" xfId="1752" xr:uid="{82B7ACD8-4207-42A7-99A7-9E72EB5BFAA7}"/>
    <cellStyle name="Normal 26 5 2 3" xfId="1306" xr:uid="{C06E120F-5A94-4A5E-A0D9-B2C9A4C51596}"/>
    <cellStyle name="Normal 26 5 3" xfId="254" xr:uid="{ACDE2D37-ED61-47B9-BF15-FA7C1DD9AC50}"/>
    <cellStyle name="Normal 26 5 3 2" xfId="701" xr:uid="{9AE076DF-8007-473E-9AE2-B879796B14DE}"/>
    <cellStyle name="Normal 26 5 3 2 2" xfId="1604" xr:uid="{9B2F09AE-EEC9-4D75-8154-6627233644DC}"/>
    <cellStyle name="Normal 26 5 3 3" xfId="1157" xr:uid="{4E001E18-4A33-419D-B699-B7C9F5D9E403}"/>
    <cellStyle name="Normal 26 5 4" xfId="553" xr:uid="{6334857C-8B14-4F5B-A832-EB9461D249DD}"/>
    <cellStyle name="Normal 26 5 4 2" xfId="1456" xr:uid="{69E8B31A-3EC4-436C-AA25-54BD85A6C4ED}"/>
    <cellStyle name="Normal 26 5 5" xfId="1008" xr:uid="{6D43C28A-9288-4B09-B392-0A626A550B2D}"/>
    <cellStyle name="Normal 26 6" xfId="106" xr:uid="{091D6892-CB64-4A70-A299-28A926983DAE}"/>
    <cellStyle name="Normal 26 6 2" xfId="404" xr:uid="{6FB5477A-BCD2-46C5-B9D7-D9BA763E6EFD}"/>
    <cellStyle name="Normal 26 6 2 2" xfId="850" xr:uid="{6F6115B5-DD1B-421F-8A30-94CACB50DE79}"/>
    <cellStyle name="Normal 26 6 2 2 2" xfId="1753" xr:uid="{07A53B1F-9C77-4C71-9FA1-02FF007AE63D}"/>
    <cellStyle name="Normal 26 6 2 3" xfId="1307" xr:uid="{30D7A208-8EEA-4762-A923-E95DB4FD42E6}"/>
    <cellStyle name="Normal 26 6 3" xfId="255" xr:uid="{AFBEFAAE-5FA5-41A2-8BBA-864CEE6E7499}"/>
    <cellStyle name="Normal 26 6 3 2" xfId="702" xr:uid="{D993E33E-0DC1-4614-99F8-0318EC7542EE}"/>
    <cellStyle name="Normal 26 6 3 2 2" xfId="1605" xr:uid="{BF680C32-C342-4AB4-8D50-F885520844A4}"/>
    <cellStyle name="Normal 26 6 3 3" xfId="1158" xr:uid="{971CC2BD-5682-4388-9808-DD9F717F189D}"/>
    <cellStyle name="Normal 26 6 4" xfId="554" xr:uid="{DD3CA8A7-C5E9-44C7-9B56-A0664A08D524}"/>
    <cellStyle name="Normal 26 6 4 2" xfId="1457" xr:uid="{C9ADC8E9-03BD-44BD-8904-FBACEC1F2AD2}"/>
    <cellStyle name="Normal 26 6 5" xfId="1009" xr:uid="{599466BB-376D-4774-9733-27D962D4779D}"/>
    <cellStyle name="Normal 26 7" xfId="107" xr:uid="{6F9D1FEB-7DF1-41DC-9B40-12F130395B9D}"/>
    <cellStyle name="Normal 26 7 2" xfId="405" xr:uid="{18167381-11F3-46A0-91C0-5488D37B6124}"/>
    <cellStyle name="Normal 26 7 2 2" xfId="851" xr:uid="{0478A86A-006B-41CC-919F-9B8ECFF9141E}"/>
    <cellStyle name="Normal 26 7 2 2 2" xfId="1754" xr:uid="{5B36A51D-3457-470C-9B23-A45D28812755}"/>
    <cellStyle name="Normal 26 7 2 3" xfId="1308" xr:uid="{D4EF4347-7A0F-475C-A094-E08205E8EAFB}"/>
    <cellStyle name="Normal 26 7 3" xfId="256" xr:uid="{14503B54-9705-443D-A535-B98B73FEF4C5}"/>
    <cellStyle name="Normal 26 7 3 2" xfId="703" xr:uid="{A2C78DA9-1448-4ED3-9721-575F3233D597}"/>
    <cellStyle name="Normal 26 7 3 2 2" xfId="1606" xr:uid="{9FA863EF-799E-4ACF-ACDE-C6C69FC27713}"/>
    <cellStyle name="Normal 26 7 3 3" xfId="1159" xr:uid="{7A0F63A1-C091-4980-B8F4-0449E1A75735}"/>
    <cellStyle name="Normal 26 7 4" xfId="555" xr:uid="{05944E62-5BDF-4EA4-B364-0A18330C5209}"/>
    <cellStyle name="Normal 26 7 4 2" xfId="1458" xr:uid="{14A9F228-7196-44E8-BBC1-5E6BEB0405AD}"/>
    <cellStyle name="Normal 26 7 5" xfId="1010" xr:uid="{AF168E80-6927-4E50-B4A2-CECDA7AACF20}"/>
    <cellStyle name="Normal 26 8" xfId="130" xr:uid="{E978DBDF-795E-4779-A54D-6C8AFAFCE53F}"/>
    <cellStyle name="Normal 26 8 2" xfId="428" xr:uid="{063D8F4C-AD03-4F48-BDBA-EF4425F1436D}"/>
    <cellStyle name="Normal 26 8 2 2" xfId="874" xr:uid="{6370DD8F-E7FC-475F-9D0F-68A68AD7B5F0}"/>
    <cellStyle name="Normal 26 8 2 2 2" xfId="1777" xr:uid="{846A2120-BC0F-4DC2-914C-F0F81B1C9609}"/>
    <cellStyle name="Normal 26 8 2 3" xfId="1331" xr:uid="{93C6DA38-B6DF-4C7D-9B1B-CEC4AE2E8BE1}"/>
    <cellStyle name="Normal 26 8 3" xfId="279" xr:uid="{A5DB7970-3691-4E29-A3A6-67B7CCB98735}"/>
    <cellStyle name="Normal 26 8 3 2" xfId="726" xr:uid="{EE41F1A5-EB7B-4212-B4DC-58B1D9A6CCE0}"/>
    <cellStyle name="Normal 26 8 3 2 2" xfId="1629" xr:uid="{F8B2D157-A1EF-4830-8DC6-2490C4C2F2F1}"/>
    <cellStyle name="Normal 26 8 3 3" xfId="1182" xr:uid="{62FC7EBA-B61E-481D-98FE-718E4B33FA6B}"/>
    <cellStyle name="Normal 26 8 4" xfId="578" xr:uid="{8C5A5A05-D067-4C46-8D12-24AE3CFBCD0A}"/>
    <cellStyle name="Normal 26 8 4 2" xfId="1481" xr:uid="{65C8E0CE-15D6-4764-ACE1-00E57076B20E}"/>
    <cellStyle name="Normal 26 8 5" xfId="1033" xr:uid="{3244B96D-A10B-48D1-A486-8D3C2CF586C4}"/>
    <cellStyle name="Normal 26 9" xfId="133" xr:uid="{834186FE-6CBD-423B-9E06-B249D6647C49}"/>
    <cellStyle name="Normal 26 9 2" xfId="431" xr:uid="{FB6E6750-5552-4108-B245-1C0396C16DFA}"/>
    <cellStyle name="Normal 26 9 2 2" xfId="877" xr:uid="{6C18EE01-70F5-49FA-B03C-AB44E3768DEF}"/>
    <cellStyle name="Normal 26 9 2 2 2" xfId="1780" xr:uid="{62F7B878-C330-4A4B-BC58-097546C6B002}"/>
    <cellStyle name="Normal 26 9 2 3" xfId="1334" xr:uid="{66F07E4A-0316-4522-BAC6-874711280684}"/>
    <cellStyle name="Normal 26 9 3" xfId="282" xr:uid="{6B224409-0D6C-4839-B0D7-EDAA5A27A009}"/>
    <cellStyle name="Normal 26 9 3 2" xfId="729" xr:uid="{70E7D81A-1FAB-4436-B4BE-003DA652BA7E}"/>
    <cellStyle name="Normal 26 9 3 2 2" xfId="1632" xr:uid="{9A9F4436-036F-42EA-9D1F-178A3ED197CC}"/>
    <cellStyle name="Normal 26 9 3 3" xfId="1185" xr:uid="{9DE5310F-284C-4123-B3ED-AAE1A9847BBE}"/>
    <cellStyle name="Normal 26 9 4" xfId="581" xr:uid="{0AA48646-CA6E-49EE-A46C-9147A336B65B}"/>
    <cellStyle name="Normal 26 9 4 2" xfId="1484" xr:uid="{041B0B23-5FED-4464-A34E-9EA71D24E554}"/>
    <cellStyle name="Normal 26 9 5" xfId="1036" xr:uid="{B99EF552-6E38-47B9-A4B3-FDBABF444DF0}"/>
    <cellStyle name="Normal 27" xfId="37" xr:uid="{EB163563-DBBE-4ADD-BE69-19D4C79915D6}"/>
    <cellStyle name="Normal 27 2" xfId="111" xr:uid="{C25072E6-4BA5-4B0F-8440-B613B69E5274}"/>
    <cellStyle name="Normal 27 2 2" xfId="409" xr:uid="{CCF502C7-9D7C-41D8-8DC5-97BCC510A10B}"/>
    <cellStyle name="Normal 27 2 2 2" xfId="855" xr:uid="{85BD0BEA-2CEA-465F-899A-D19A30B42AB7}"/>
    <cellStyle name="Normal 27 2 2 2 2" xfId="1758" xr:uid="{9D15015B-7090-4F1B-84DE-C9147873F212}"/>
    <cellStyle name="Normal 27 2 2 3" xfId="1312" xr:uid="{565788EB-5DEE-4280-AFD6-95EFCCE0443C}"/>
    <cellStyle name="Normal 27 2 3" xfId="260" xr:uid="{1FC3B5EC-27FF-4D8F-8BB5-879EC496B72E}"/>
    <cellStyle name="Normal 27 2 3 2" xfId="707" xr:uid="{81BBD199-F912-46EF-9775-DDF6586AB2C3}"/>
    <cellStyle name="Normal 27 2 3 2 2" xfId="1610" xr:uid="{126030C4-7F11-4722-A287-8CDCA6B6BD3C}"/>
    <cellStyle name="Normal 27 2 3 3" xfId="1163" xr:uid="{3EB2A146-03CF-41D6-9A73-631B2DE112FD}"/>
    <cellStyle name="Normal 27 2 4" xfId="559" xr:uid="{DCF1A8F5-E3E8-43FF-BB2E-5291CA60F74D}"/>
    <cellStyle name="Normal 27 2 4 2" xfId="1462" xr:uid="{09C98BE7-0A90-4EB4-AC86-1CEF7D8677FE}"/>
    <cellStyle name="Normal 27 2 5" xfId="1014" xr:uid="{E4DC2D55-1FA1-4920-830E-EC056F2DE8F8}"/>
    <cellStyle name="Normal 27 3" xfId="335" xr:uid="{BA608A32-4733-4C0E-A94C-06ED28E56A70}"/>
    <cellStyle name="Normal 27 3 2" xfId="781" xr:uid="{2E77DF98-5306-4F79-925A-7A91AF7D608D}"/>
    <cellStyle name="Normal 27 3 2 2" xfId="1684" xr:uid="{489D1CD3-F946-4216-9B32-EB4A01FAE4F6}"/>
    <cellStyle name="Normal 27 3 3" xfId="1238" xr:uid="{0C6E599F-7EF7-4057-AFB4-C6EAEAAACBFE}"/>
    <cellStyle name="Normal 27 4" xfId="143" xr:uid="{27DB09E4-44DA-42C6-8587-3507627BE8AA}"/>
    <cellStyle name="Normal 27 4 2" xfId="441" xr:uid="{D30F8A2A-83C5-450B-9A27-66B59D287E4B}"/>
    <cellStyle name="Normal 27 4 2 2" xfId="887" xr:uid="{6CAE6F09-823D-4B24-8B06-FB4712CC939B}"/>
    <cellStyle name="Normal 27 4 2 2 2" xfId="1790" xr:uid="{7FD200C7-4E8A-4FBD-81F8-E0F03CDB869C}"/>
    <cellStyle name="Normal 27 4 2 3" xfId="1344" xr:uid="{9E576606-0FB5-4968-B488-EE31A05C54F2}"/>
    <cellStyle name="Normal 27 4 3" xfId="292" xr:uid="{4E343167-9306-4917-856B-97C997EAC8C1}"/>
    <cellStyle name="Normal 27 4 3 2" xfId="739" xr:uid="{422C81DF-5F0C-498A-92C7-9771879012F4}"/>
    <cellStyle name="Normal 27 4 3 2 2" xfId="1642" xr:uid="{BA4A0BA6-3820-461E-90E5-CABC4CDEAE78}"/>
    <cellStyle name="Normal 27 4 3 3" xfId="1195" xr:uid="{CC56D474-E35B-4D50-8374-1EEC9093E15A}"/>
    <cellStyle name="Normal 27 4 4" xfId="591" xr:uid="{0098BE07-57CC-4C6D-8DC6-B26060D8589A}"/>
    <cellStyle name="Normal 27 4 4 2" xfId="1494" xr:uid="{679FEAF5-4210-496E-9FFF-2FB427B32EFD}"/>
    <cellStyle name="Normal 27 4 5" xfId="1046" xr:uid="{DD72FB80-FF1F-45B4-A929-0F6E1A21FC65}"/>
    <cellStyle name="Normal 27 5" xfId="186" xr:uid="{ACCE3A38-319B-45AA-AEED-0535DD5E87D7}"/>
    <cellStyle name="Normal 27 5 2" xfId="633" xr:uid="{456C6A82-BA18-487D-A6F5-4EDAE8030AD3}"/>
    <cellStyle name="Normal 27 5 2 2" xfId="1536" xr:uid="{F3524C0F-8BFE-4D68-96E6-85518EE09250}"/>
    <cellStyle name="Normal 27 5 3" xfId="1089" xr:uid="{AB8586F4-0D77-473F-873E-0D72074F0BC1}"/>
    <cellStyle name="Normal 27 6" xfId="485" xr:uid="{9423A2A1-3CC9-4DA1-BC93-E22FD02F10ED}"/>
    <cellStyle name="Normal 27 6 2" xfId="1388" xr:uid="{CE5E2A6A-92DB-43A9-9562-626CAC6184E5}"/>
    <cellStyle name="Normal 27 7" xfId="940" xr:uid="{6201427D-4D14-40D9-A2CE-A6E4F89EC893}"/>
    <cellStyle name="Normal 28" xfId="38" xr:uid="{A5BD018F-722E-490A-8648-123A277BF81A}"/>
    <cellStyle name="Normal 28 2" xfId="112" xr:uid="{3987223E-586F-42D7-973F-924B85DA3A7F}"/>
    <cellStyle name="Normal 28 2 2" xfId="144" xr:uid="{E3EBC234-9B0D-4315-AB87-729073CF7310}"/>
    <cellStyle name="Normal 28 2 2 2" xfId="442" xr:uid="{09BDCE16-1228-4848-939B-13CF67790963}"/>
    <cellStyle name="Normal 28 2 2 2 2" xfId="888" xr:uid="{0B5BDEA0-6DB1-4AB3-B469-740C86AC452F}"/>
    <cellStyle name="Normal 28 2 2 2 2 2" xfId="1791" xr:uid="{9506F338-F6AE-4A19-8A46-8CBF4337E6A4}"/>
    <cellStyle name="Normal 28 2 2 2 3" xfId="1345" xr:uid="{37EDC3B6-EECE-4CA6-93AA-B753F1AB21AE}"/>
    <cellStyle name="Normal 28 2 2 3" xfId="293" xr:uid="{40E7A423-04F1-4074-97BA-1A6F6E8E039A}"/>
    <cellStyle name="Normal 28 2 2 3 2" xfId="740" xr:uid="{C8CA72E4-9C4C-4085-925B-5F73BB456148}"/>
    <cellStyle name="Normal 28 2 2 3 2 2" xfId="1643" xr:uid="{DE378CD2-D872-4DB3-811D-A2168B8CEA55}"/>
    <cellStyle name="Normal 28 2 2 3 3" xfId="1196" xr:uid="{BFD70639-7950-4DCA-BC43-443D1E3142F5}"/>
    <cellStyle name="Normal 28 2 2 4" xfId="592" xr:uid="{444F5642-CAA4-4ACD-A011-2674F44C482B}"/>
    <cellStyle name="Normal 28 2 2 4 2" xfId="1495" xr:uid="{DD7E45FE-FB32-45AB-A38F-EC8F3E3E99E8}"/>
    <cellStyle name="Normal 28 2 2 5" xfId="1047" xr:uid="{062139E6-DBA8-44FF-853C-2BBB99FE1A60}"/>
    <cellStyle name="Normal 28 2 3" xfId="410" xr:uid="{88248D54-77C1-44D1-BF5F-ADE601376DF2}"/>
    <cellStyle name="Normal 28 2 3 2" xfId="856" xr:uid="{2AC9B4D5-2D06-49EC-9A81-BC9D7BD90710}"/>
    <cellStyle name="Normal 28 2 3 2 2" xfId="1759" xr:uid="{CEE30374-3F45-4E3B-9140-FC77D4CE5E5D}"/>
    <cellStyle name="Normal 28 2 3 3" xfId="1313" xr:uid="{AC4B7B23-1C10-4C1E-A392-3631A1CB3C66}"/>
    <cellStyle name="Normal 28 2 4" xfId="261" xr:uid="{C9C012B6-D98F-493D-84E8-F4BA4629EDD8}"/>
    <cellStyle name="Normal 28 2 4 2" xfId="708" xr:uid="{ED1F8FA3-F1D3-4588-BD89-9AFDAAB40215}"/>
    <cellStyle name="Normal 28 2 4 2 2" xfId="1611" xr:uid="{205C480F-161F-40EF-A5CB-25DFD45A327C}"/>
    <cellStyle name="Normal 28 2 4 3" xfId="1164" xr:uid="{777FA0FA-98F1-4A7A-B1FF-F4660A4726F6}"/>
    <cellStyle name="Normal 28 2 5" xfId="560" xr:uid="{8C87E5DB-E725-442C-AD98-3BFD98FBA519}"/>
    <cellStyle name="Normal 28 2 5 2" xfId="1463" xr:uid="{43BB94AB-284B-434D-A3CD-E9CBDA82DD0D}"/>
    <cellStyle name="Normal 28 2 6" xfId="1015" xr:uid="{26D35A34-7757-415B-91B4-5A80A54F3346}"/>
    <cellStyle name="Normal 28 3" xfId="336" xr:uid="{4C666155-60F2-418B-9F8C-F3D6AA7D5A14}"/>
    <cellStyle name="Normal 28 3 2" xfId="782" xr:uid="{5280CBAC-3DA4-43B8-92FA-6A8B986A4553}"/>
    <cellStyle name="Normal 28 3 2 2" xfId="1685" xr:uid="{E1B6CD12-C861-4E83-A854-969BB102AAD7}"/>
    <cellStyle name="Normal 28 3 3" xfId="1239" xr:uid="{4291C8E5-0BC6-4317-98FD-9CA77BFAC0F8}"/>
    <cellStyle name="Normal 28 4" xfId="187" xr:uid="{747514FD-974E-49A0-9027-4D6306A61395}"/>
    <cellStyle name="Normal 28 4 2" xfId="634" xr:uid="{4E35039E-0BF9-4032-9536-20AB02E7369B}"/>
    <cellStyle name="Normal 28 4 2 2" xfId="1537" xr:uid="{322CF5BF-133A-44F4-9E23-8E4DE19B8B28}"/>
    <cellStyle name="Normal 28 4 3" xfId="1090" xr:uid="{8E6CBB4B-244B-41AA-8B89-F5FD281CFBF2}"/>
    <cellStyle name="Normal 28 5" xfId="486" xr:uid="{83BE70B2-D3FB-41FA-8F05-480FF367D3CE}"/>
    <cellStyle name="Normal 28 5 2" xfId="1389" xr:uid="{838A2350-17A6-4A6B-BDCA-338C15F454E1}"/>
    <cellStyle name="Normal 28 6" xfId="941" xr:uid="{50025DBF-0E45-4991-B3F4-824AA8433119}"/>
    <cellStyle name="Normal 29" xfId="36" xr:uid="{AB8C33E5-E205-4D7E-9CD5-7F7614F171FB}"/>
    <cellStyle name="Normal 29 2" xfId="110" xr:uid="{3AFEA641-727A-467C-BFB2-8C3BA8729855}"/>
    <cellStyle name="Normal 29 2 2" xfId="408" xr:uid="{33BBDF17-16D4-4C3E-8302-81FF0C9980EA}"/>
    <cellStyle name="Normal 29 2 2 2" xfId="854" xr:uid="{1D796CC9-BA70-468C-A733-DE45B608F9B4}"/>
    <cellStyle name="Normal 29 2 2 2 2" xfId="1757" xr:uid="{B3216794-8FFE-462F-9E69-4499B1AADF23}"/>
    <cellStyle name="Normal 29 2 2 3" xfId="1311" xr:uid="{32CBE5B4-837C-4A4A-AB16-6C93AFA4DBA0}"/>
    <cellStyle name="Normal 29 2 3" xfId="259" xr:uid="{1BC88FCC-4EA9-47EC-A6D1-D62DA149B9A4}"/>
    <cellStyle name="Normal 29 2 3 2" xfId="706" xr:uid="{031C56CB-7437-4ABE-A33F-896B72153AA5}"/>
    <cellStyle name="Normal 29 2 3 2 2" xfId="1609" xr:uid="{78D6F8AE-52E8-4B6F-AFED-6CF11C60D7F0}"/>
    <cellStyle name="Normal 29 2 3 3" xfId="1162" xr:uid="{DFD1CAF0-C954-43AD-B555-733300D982EE}"/>
    <cellStyle name="Normal 29 2 4" xfId="558" xr:uid="{1817300E-4DFB-48FB-939E-64B94B883C81}"/>
    <cellStyle name="Normal 29 2 4 2" xfId="1461" xr:uid="{0D13FE51-D32B-4367-BE76-2F3A186BD794}"/>
    <cellStyle name="Normal 29 2 5" xfId="1013" xr:uid="{88D70126-58BF-40D4-A06A-7E61A14E04C6}"/>
    <cellStyle name="Normal 29 3" xfId="334" xr:uid="{4884C09E-EA58-40AA-9E8E-6F0A31B4D22E}"/>
    <cellStyle name="Normal 29 3 2" xfId="780" xr:uid="{637DB35B-5AA6-4FE5-8171-10EAF31435B3}"/>
    <cellStyle name="Normal 29 3 2 2" xfId="1683" xr:uid="{77FABDC9-DDFD-4583-981B-20F6703D8287}"/>
    <cellStyle name="Normal 29 3 3" xfId="1237" xr:uid="{BBC6EEB2-7418-4AC3-9642-5664ED551ECF}"/>
    <cellStyle name="Normal 29 4" xfId="108" xr:uid="{D311F829-929E-4429-A68C-DA438234F98E}"/>
    <cellStyle name="Normal 29 4 2" xfId="406" xr:uid="{E44549A3-B143-4231-B576-F31BC179361A}"/>
    <cellStyle name="Normal 29 4 2 2" xfId="852" xr:uid="{26DD04EF-B1E9-4D59-9E8C-CEE3BB5801D1}"/>
    <cellStyle name="Normal 29 4 2 2 2" xfId="1755" xr:uid="{42490140-B402-4E16-9788-E23373CB618C}"/>
    <cellStyle name="Normal 29 4 2 3" xfId="1309" xr:uid="{C5725004-D9DB-46D9-9476-C22D678EDF8E}"/>
    <cellStyle name="Normal 29 4 3" xfId="257" xr:uid="{4BB84C8E-01C9-4083-B624-717406AE593A}"/>
    <cellStyle name="Normal 29 4 3 2" xfId="704" xr:uid="{A93CB3E5-4465-4E4F-A7B6-BAD0C944F915}"/>
    <cellStyle name="Normal 29 4 3 2 2" xfId="1607" xr:uid="{385BD183-E2F4-42A0-AC59-82BF9E77C01F}"/>
    <cellStyle name="Normal 29 4 3 3" xfId="1160" xr:uid="{7609DA16-CAEF-4E34-8CE6-7B17726F2F69}"/>
    <cellStyle name="Normal 29 4 4" xfId="556" xr:uid="{B27EE48E-4148-4AB6-9A36-82BD07CE034E}"/>
    <cellStyle name="Normal 29 4 4 2" xfId="1459" xr:uid="{DBF46849-C37B-40AE-B8FE-56480F5C91F8}"/>
    <cellStyle name="Normal 29 4 5" xfId="1011" xr:uid="{8E077CF4-3F9D-413B-8CAB-D6F79ABAF981}"/>
    <cellStyle name="Normal 29 5" xfId="185" xr:uid="{568350BF-28E4-4023-9137-9F1D9217ABF3}"/>
    <cellStyle name="Normal 29 5 2" xfId="632" xr:uid="{92D7652F-8F96-4A99-BA79-A9F3CB20B13F}"/>
    <cellStyle name="Normal 29 5 2 2" xfId="1535" xr:uid="{ACBC911D-9C40-4981-8E15-56C161F40370}"/>
    <cellStyle name="Normal 29 5 3" xfId="1088" xr:uid="{E0DAA4D2-1CED-4CE6-A65E-683BECFB55E4}"/>
    <cellStyle name="Normal 29 6" xfId="484" xr:uid="{3F99E7D3-3B90-42A0-AA8D-12678CD1793D}"/>
    <cellStyle name="Normal 29 6 2" xfId="1387" xr:uid="{C8645EF7-814F-44CD-A504-313F289B5D8B}"/>
    <cellStyle name="Normal 29 7" xfId="145" xr:uid="{96C26562-D15E-4C36-AEDB-9C833409F5BE}"/>
    <cellStyle name="Normal 29 7 2" xfId="443" xr:uid="{0F65A0F5-60ED-41F5-9438-4A88C1ACF5BD}"/>
    <cellStyle name="Normal 29 7 2 2" xfId="889" xr:uid="{E0891BA4-1A00-4FA6-B369-0F735CAC1732}"/>
    <cellStyle name="Normal 29 7 2 2 2" xfId="1792" xr:uid="{F32D218D-495A-4EBC-AB6F-B44C045D3A21}"/>
    <cellStyle name="Normal 29 7 2 3" xfId="1346" xr:uid="{A85F07FD-A769-4625-8820-584A2B7E235F}"/>
    <cellStyle name="Normal 29 7 3" xfId="294" xr:uid="{CF1C7EE2-57CF-4CC0-93F8-98F98AB6F07A}"/>
    <cellStyle name="Normal 29 7 3 2" xfId="741" xr:uid="{BD7CC4F7-68F0-417A-8251-6A82930FBD5F}"/>
    <cellStyle name="Normal 29 7 3 2 2" xfId="1644" xr:uid="{4264893A-6F97-4436-A92F-6C444CC04379}"/>
    <cellStyle name="Normal 29 7 3 3" xfId="1197" xr:uid="{9E4C6B05-0199-496C-BB6F-86E962554E4F}"/>
    <cellStyle name="Normal 29 7 4" xfId="593" xr:uid="{DDF45B95-AD46-48AC-BD8D-A6E89969179D}"/>
    <cellStyle name="Normal 29 7 4 2" xfId="1496" xr:uid="{F26FEC7F-E22B-4A3C-BA93-821B8CB77282}"/>
    <cellStyle name="Normal 29 7 5" xfId="1048" xr:uid="{A4220E24-99E2-4AAA-A0CE-53B60CDE1F8A}"/>
    <cellStyle name="Normal 29 8" xfId="147" xr:uid="{EB2F2032-1146-43AC-A5BF-2E742B013A80}"/>
    <cellStyle name="Normal 29 8 2" xfId="445" xr:uid="{32758A06-DD5E-4D66-8225-1AC5831B8EAF}"/>
    <cellStyle name="Normal 29 8 2 2" xfId="891" xr:uid="{48A7A72F-C431-422D-8A3D-6904C6C2294A}"/>
    <cellStyle name="Normal 29 8 2 2 2" xfId="1794" xr:uid="{CE011033-3935-4BE9-8C3F-9C1B16BEB1D5}"/>
    <cellStyle name="Normal 29 8 2 3" xfId="1348" xr:uid="{D4BEB94B-EB4D-4249-AA6A-39802AAC4FFE}"/>
    <cellStyle name="Normal 29 8 3" xfId="296" xr:uid="{E78B7717-83A0-4E27-8224-7872058117E9}"/>
    <cellStyle name="Normal 29 8 3 2" xfId="743" xr:uid="{81690307-25A0-4E5F-8BF4-9B892E5B3133}"/>
    <cellStyle name="Normal 29 8 3 2 2" xfId="1646" xr:uid="{9D681D8B-9515-4483-B3BE-088D9AC0B5E2}"/>
    <cellStyle name="Normal 29 8 3 3" xfId="1199" xr:uid="{965759E0-1E3B-4BE3-A44C-37AE7FB16EEF}"/>
    <cellStyle name="Normal 29 8 4" xfId="595" xr:uid="{B928FD54-8A60-4AE8-959D-CCE31E80833F}"/>
    <cellStyle name="Normal 29 8 4 2" xfId="1498" xr:uid="{42236564-587F-4C77-9039-EF87D1906DAA}"/>
    <cellStyle name="Normal 29 8 5" xfId="1050" xr:uid="{037A929F-03BE-40F2-A386-5BD1DB8323B0}"/>
    <cellStyle name="Normal 29 9" xfId="939" xr:uid="{D23C1422-0755-4AFF-9AD7-E8C3732D5170}"/>
    <cellStyle name="Normal 3" xfId="9" xr:uid="{825398FC-126F-47D0-8273-C323F0871EAE}"/>
    <cellStyle name="Normal 3 2" xfId="307" xr:uid="{D344B363-9742-4E3D-BD9B-6C4973F4D08D}"/>
    <cellStyle name="Normal 3 2 2" xfId="753" xr:uid="{2CA9A2CE-2719-4BA3-BA64-4536FD075D88}"/>
    <cellStyle name="Normal 3 2 2 2" xfId="1656" xr:uid="{F1AF9BE4-C167-4B65-A162-4ECCD7C82F04}"/>
    <cellStyle name="Normal 3 2 3" xfId="1210" xr:uid="{CE63F6CD-CD3D-46A7-92F0-D28483922428}"/>
    <cellStyle name="Normal 3 3" xfId="158" xr:uid="{02C215AD-8CD4-4309-A5F1-E8E99C5AC025}"/>
    <cellStyle name="Normal 3 3 2" xfId="605" xr:uid="{78452DC0-AFCB-40EE-AD34-58C6606776B6}"/>
    <cellStyle name="Normal 3 3 2 2" xfId="1508" xr:uid="{CA18D81F-1015-467C-A12F-0A94FF400AC8}"/>
    <cellStyle name="Normal 3 3 3" xfId="1061" xr:uid="{30A3EA5E-177D-4AB0-9B24-98DBC5B301AB}"/>
    <cellStyle name="Normal 3 4" xfId="457" xr:uid="{D74B4927-C81A-4E95-A60E-A10DFB5EDE8E}"/>
    <cellStyle name="Normal 3 4 2" xfId="1360" xr:uid="{C6052561-2202-4C88-82AE-536B99BAD00D}"/>
    <cellStyle name="Normal 3 5" xfId="912" xr:uid="{5C9DD1CF-0280-495E-A3A3-59BE7A3AA4BA}"/>
    <cellStyle name="Normal 30" xfId="39" xr:uid="{93AE0B61-CABF-4E23-8441-A8D807481216}"/>
    <cellStyle name="Normal 30 2" xfId="113" xr:uid="{AC9D29B6-6018-409E-921A-727E07AEC070}"/>
    <cellStyle name="Normal 30 2 2" xfId="411" xr:uid="{EFA59DCB-27A3-48F7-9FC7-CCDF431C69CB}"/>
    <cellStyle name="Normal 30 2 2 2" xfId="857" xr:uid="{BE62D3C8-DEEB-499D-A2B1-E8D74162F5FE}"/>
    <cellStyle name="Normal 30 2 2 2 2" xfId="1760" xr:uid="{480438FB-85B7-4829-A998-CEAF396AE843}"/>
    <cellStyle name="Normal 30 2 2 3" xfId="1314" xr:uid="{F5125682-16B8-4864-8613-11D92EBB5357}"/>
    <cellStyle name="Normal 30 2 3" xfId="262" xr:uid="{4D55A9CF-F8B0-4101-8451-97BAD92D4273}"/>
    <cellStyle name="Normal 30 2 3 2" xfId="709" xr:uid="{5B11FB1C-C632-461F-9D24-5BF43D366351}"/>
    <cellStyle name="Normal 30 2 3 2 2" xfId="1612" xr:uid="{EE01742D-3776-42B4-B4C4-ED9347036C71}"/>
    <cellStyle name="Normal 30 2 3 3" xfId="1165" xr:uid="{4065098B-3312-457E-8EDE-B98B2EA8BD99}"/>
    <cellStyle name="Normal 30 2 4" xfId="561" xr:uid="{9A9F1F8A-3BAA-467A-A7EF-55147F20F35E}"/>
    <cellStyle name="Normal 30 2 4 2" xfId="1464" xr:uid="{66026DB5-9E8A-4ECD-807D-356C43935A6F}"/>
    <cellStyle name="Normal 30 2 5" xfId="1016" xr:uid="{AF0CD589-CBA5-466D-8E5A-672C0186CC47}"/>
    <cellStyle name="Normal 30 3" xfId="337" xr:uid="{0E49F87B-F89D-45C2-8F55-7D9C9C618F49}"/>
    <cellStyle name="Normal 30 3 2" xfId="783" xr:uid="{27D829A7-D622-4EFF-B344-C5EEC271BB5A}"/>
    <cellStyle name="Normal 30 3 2 2" xfId="1686" xr:uid="{5AA747C9-4A12-4ED1-9BC2-4D0D776E73E4}"/>
    <cellStyle name="Normal 30 3 3" xfId="1240" xr:uid="{C9F4EAF6-60B2-4594-B5CA-B1055E7A2F1A}"/>
    <cellStyle name="Normal 30 4" xfId="188" xr:uid="{E73EF3A9-B6C0-49C5-909A-0BA1AB788D72}"/>
    <cellStyle name="Normal 30 4 2" xfId="635" xr:uid="{534AE31C-E7A7-464C-83EE-7201696AD908}"/>
    <cellStyle name="Normal 30 4 2 2" xfId="1538" xr:uid="{46676B97-AAB1-48E0-A3A1-02D577B8D51A}"/>
    <cellStyle name="Normal 30 4 3" xfId="1091" xr:uid="{E0DF1943-046D-4815-A496-481C672FB6B5}"/>
    <cellStyle name="Normal 30 5" xfId="487" xr:uid="{234BF6E8-0EF8-407A-A06F-C33445F649F4}"/>
    <cellStyle name="Normal 30 5 2" xfId="1390" xr:uid="{B8D31449-F195-4A6F-92D3-38D8FCA1F6C2}"/>
    <cellStyle name="Normal 30 6" xfId="942" xr:uid="{65958135-1471-442A-9436-6178B13299E0}"/>
    <cellStyle name="Normal 30 7" xfId="148" xr:uid="{EA866168-7ADA-415F-ACA6-32E2150AFE58}"/>
    <cellStyle name="Normal 30 7 2" xfId="446" xr:uid="{67D7BE4D-20E8-463A-A42B-C68FBB0FAD46}"/>
    <cellStyle name="Normal 30 7 2 2" xfId="892" xr:uid="{1EF08591-AD74-4D86-B177-E951FDB15AB1}"/>
    <cellStyle name="Normal 30 7 2 2 2" xfId="1795" xr:uid="{F817429E-3D97-4C1D-956F-9AFA52EC5705}"/>
    <cellStyle name="Normal 30 7 2 3" xfId="1349" xr:uid="{F30DAA41-1654-4FD0-95D3-851C7A7846C9}"/>
    <cellStyle name="Normal 30 7 3" xfId="297" xr:uid="{37316C8C-3D14-4F4C-BC16-E3EF0094AD18}"/>
    <cellStyle name="Normal 30 7 3 2" xfId="744" xr:uid="{EC9244DF-317D-4AEC-8317-2F05DFF4ED52}"/>
    <cellStyle name="Normal 30 7 3 2 2" xfId="1647" xr:uid="{5A252783-0A26-45E7-B853-6A0251B70401}"/>
    <cellStyle name="Normal 30 7 3 3" xfId="1200" xr:uid="{4E0928A5-BF30-43B1-A2D3-629E08FF03B7}"/>
    <cellStyle name="Normal 30 7 4" xfId="596" xr:uid="{8F603E1B-3CF8-469D-BB65-F0C5CD6E5D88}"/>
    <cellStyle name="Normal 30 7 4 2" xfId="1499" xr:uid="{1444ED7D-7C3D-4891-B5DE-BFFE0926E641}"/>
    <cellStyle name="Normal 30 7 5" xfId="1051" xr:uid="{008DCF38-83BC-4BAE-8A43-871B16BEFB27}"/>
    <cellStyle name="Normal 31" xfId="41" xr:uid="{83698425-3867-47B2-B102-2F06353F1DE3}"/>
    <cellStyle name="Normal 31 2" xfId="114" xr:uid="{4FC3FA42-22DD-4322-8C35-945984587D1A}"/>
    <cellStyle name="Normal 31 2 2" xfId="412" xr:uid="{C70641E7-76BC-4B0D-9372-3FC53EE75567}"/>
    <cellStyle name="Normal 31 2 2 2" xfId="858" xr:uid="{F90D7956-8710-42AE-A887-ACF2C28D733B}"/>
    <cellStyle name="Normal 31 2 2 2 2" xfId="1761" xr:uid="{41D6BD5D-040D-4BEA-B930-F82F18830976}"/>
    <cellStyle name="Normal 31 2 2 3" xfId="1315" xr:uid="{FB40216A-7359-4A31-A1C4-D8ADDFD73B95}"/>
    <cellStyle name="Normal 31 2 3" xfId="263" xr:uid="{341C5FD4-8AD0-4094-B6DD-15ADCF88151B}"/>
    <cellStyle name="Normal 31 2 3 2" xfId="710" xr:uid="{422F2A4A-06E8-47CA-801A-16EDFF60F8A0}"/>
    <cellStyle name="Normal 31 2 3 2 2" xfId="1613" xr:uid="{F32B4AC7-D100-484D-88BB-FFC4E8E1DB84}"/>
    <cellStyle name="Normal 31 2 3 3" xfId="1166" xr:uid="{915B1218-02D7-4077-B56A-301E804681D5}"/>
    <cellStyle name="Normal 31 2 4" xfId="562" xr:uid="{650C1878-5356-42BB-A8E1-BDAEA5512D0D}"/>
    <cellStyle name="Normal 31 2 4 2" xfId="1465" xr:uid="{509F3F2A-9F11-4D2B-981E-134DC9261310}"/>
    <cellStyle name="Normal 31 2 5" xfId="1017" xr:uid="{E836DDD2-3B35-407A-A4B8-D5CED993290F}"/>
    <cellStyle name="Normal 31 3" xfId="339" xr:uid="{2244D2ED-00A6-4382-8A2D-7B93746930EE}"/>
    <cellStyle name="Normal 31 3 2" xfId="785" xr:uid="{CB052D14-06FA-4137-9CD2-9D1351E4169E}"/>
    <cellStyle name="Normal 31 3 2 2" xfId="1688" xr:uid="{81FCDC16-0961-49DE-80CC-9E8871D0C0CE}"/>
    <cellStyle name="Normal 31 3 3" xfId="1242" xr:uid="{7D4FD23A-2A8D-4D4F-974F-8C05A5C4ACBA}"/>
    <cellStyle name="Normal 31 4" xfId="190" xr:uid="{86375794-1469-4398-A6A2-A4B1E59D03C5}"/>
    <cellStyle name="Normal 31 4 2" xfId="637" xr:uid="{33297CB0-93E6-4C3D-A353-E82A25304BE7}"/>
    <cellStyle name="Normal 31 4 2 2" xfId="1540" xr:uid="{990C1EAB-3EA0-4898-B20F-A3D3FE2A03CE}"/>
    <cellStyle name="Normal 31 4 3" xfId="1093" xr:uid="{89F339D6-BFCE-4637-AE67-73404492AF94}"/>
    <cellStyle name="Normal 31 5" xfId="489" xr:uid="{0EE6CF0E-5FCB-4E93-858A-04B9333F2DA5}"/>
    <cellStyle name="Normal 31 5 2" xfId="1392" xr:uid="{095A0C3B-22B4-4F02-BB68-A186C90A9F27}"/>
    <cellStyle name="Normal 31 6" xfId="944" xr:uid="{68B9A8D1-7D0B-46F1-AC8B-30FC80450EDF}"/>
    <cellStyle name="Normal 31 9" xfId="149" xr:uid="{54861486-BF8B-4C55-BD0F-AFA7FD88666A}"/>
    <cellStyle name="Normal 31 9 2" xfId="447" xr:uid="{8A586EA6-4DFB-4B5A-A427-55DFE7172213}"/>
    <cellStyle name="Normal 31 9 2 2" xfId="893" xr:uid="{7775BBCF-3A92-4059-BA2B-F5192204974E}"/>
    <cellStyle name="Normal 31 9 2 2 2" xfId="1796" xr:uid="{B00A29A0-1030-4DC0-81B6-CE86068FC20D}"/>
    <cellStyle name="Normal 31 9 2 3" xfId="1350" xr:uid="{F20E4F37-2CA8-4200-8EC4-99AC41A8B89B}"/>
    <cellStyle name="Normal 31 9 3" xfId="298" xr:uid="{128F7EEE-7F0D-438C-86AF-0182FDD315A5}"/>
    <cellStyle name="Normal 31 9 3 2" xfId="745" xr:uid="{54B9DD55-3E6D-4D0F-8C50-23625F064D00}"/>
    <cellStyle name="Normal 31 9 3 2 2" xfId="1648" xr:uid="{67B07523-878D-482B-B773-3F5B1B3D702D}"/>
    <cellStyle name="Normal 31 9 3 3" xfId="1201" xr:uid="{88FCDFF4-F318-45AB-A650-0469279F4F99}"/>
    <cellStyle name="Normal 31 9 4" xfId="597" xr:uid="{7C93DDC2-E38C-40DB-968A-1C8C27DEA339}"/>
    <cellStyle name="Normal 31 9 4 2" xfId="1500" xr:uid="{2786813F-ED63-4CAE-8085-B2F1E1B276F8}"/>
    <cellStyle name="Normal 31 9 5" xfId="1052" xr:uid="{7D67AE40-0A27-4116-B25E-89E6B26A6B62}"/>
    <cellStyle name="Normal 32" xfId="44" xr:uid="{06E888B9-E0B2-4064-A272-3E0A13938DDB}"/>
    <cellStyle name="Normal 32 2" xfId="342" xr:uid="{4EC42CD6-BDAA-4E5F-957E-839EAE87959C}"/>
    <cellStyle name="Normal 32 2 2" xfId="788" xr:uid="{C8F7F408-55D0-4239-847F-5E6D3CB383C7}"/>
    <cellStyle name="Normal 32 2 2 2" xfId="1691" xr:uid="{59E916EB-63D1-4491-8470-F5F9CE9685C0}"/>
    <cellStyle name="Normal 32 2 3" xfId="1245" xr:uid="{CF687B84-4AC1-4ADE-91B0-590A269D4E6C}"/>
    <cellStyle name="Normal 32 3" xfId="193" xr:uid="{630FCBB0-1A74-4756-8630-D7A42207081A}"/>
    <cellStyle name="Normal 32 3 2" xfId="640" xr:uid="{E827213E-94C0-4341-BAB2-F93CABB3D486}"/>
    <cellStyle name="Normal 32 3 2 2" xfId="1543" xr:uid="{B59B6618-34CE-48AB-93D4-138C888DD714}"/>
    <cellStyle name="Normal 32 3 3" xfId="1096" xr:uid="{93F2F5AA-C960-4287-9233-BBEEAAFEDB37}"/>
    <cellStyle name="Normal 32 4" xfId="492" xr:uid="{421A3FAA-C88F-4EF3-81EE-440FEFB3B1F9}"/>
    <cellStyle name="Normal 32 4 2" xfId="1395" xr:uid="{06358594-4513-4A7A-8026-8D91D91ECB72}"/>
    <cellStyle name="Normal 32 5" xfId="947" xr:uid="{9D400CC1-03D9-47B5-B6C6-0424DF7DCB70}"/>
    <cellStyle name="Normal 32 8" xfId="151" xr:uid="{4F966FFD-4CBA-4B86-BF09-D788869BBAA3}"/>
    <cellStyle name="Normal 32 8 2" xfId="449" xr:uid="{887A14D3-BEB1-4F59-94FC-4C8AF5663860}"/>
    <cellStyle name="Normal 32 8 2 2" xfId="895" xr:uid="{D144F513-E763-4A69-89B5-ECF2806F9ED4}"/>
    <cellStyle name="Normal 32 8 2 2 2" xfId="1798" xr:uid="{8712AA4D-5792-4AAC-A7CE-D5CC98E3C379}"/>
    <cellStyle name="Normal 32 8 2 3" xfId="1352" xr:uid="{BD65F970-4E8A-4730-9403-BD82A73A465F}"/>
    <cellStyle name="Normal 32 8 3" xfId="300" xr:uid="{83FBD633-5163-4C32-97BB-420C7C6C154D}"/>
    <cellStyle name="Normal 32 8 3 2" xfId="747" xr:uid="{0B43EFE8-DA6F-48CF-84D4-6A66D844E5F8}"/>
    <cellStyle name="Normal 32 8 3 2 2" xfId="1650" xr:uid="{8180F476-7BE3-4897-8BB7-3FA13A9209E9}"/>
    <cellStyle name="Normal 32 8 3 3" xfId="1203" xr:uid="{AD89FC34-06D6-4705-ABAC-97D7A1C9D6CE}"/>
    <cellStyle name="Normal 32 8 4" xfId="599" xr:uid="{65F106B1-C93E-44D3-B7B5-DE60B6EB2DAE}"/>
    <cellStyle name="Normal 32 8 4 2" xfId="1502" xr:uid="{B4D10E4C-6298-4DA3-8BCC-F9A03B634FC4}"/>
    <cellStyle name="Normal 32 8 5" xfId="1054" xr:uid="{0E29AB9E-2922-4847-BB13-D919E07C48D2}"/>
    <cellStyle name="Normal 33" xfId="45" xr:uid="{7007F5CD-34BF-4021-824E-7219669F7F66}"/>
    <cellStyle name="Normal 33 2" xfId="343" xr:uid="{AD647796-F4E9-429F-AA92-79A86D66B094}"/>
    <cellStyle name="Normal 33 2 2" xfId="789" xr:uid="{B9F92397-E3F8-4B41-9E7B-EDCE098066D5}"/>
    <cellStyle name="Normal 33 2 2 2" xfId="1692" xr:uid="{AD703D03-4206-4864-BD39-7369FBCBB069}"/>
    <cellStyle name="Normal 33 2 3" xfId="1246" xr:uid="{C4FCD1B5-EF72-4CCC-8AF5-968C2AB5908B}"/>
    <cellStyle name="Normal 33 3" xfId="194" xr:uid="{8DECECB3-66C9-44A4-A088-DDA393C3174B}"/>
    <cellStyle name="Normal 33 3 2" xfId="641" xr:uid="{6092CA7E-6FE7-400F-B2F1-4E716FD1D5E2}"/>
    <cellStyle name="Normal 33 3 2 2" xfId="1544" xr:uid="{F5219D9C-204B-49EB-B710-D3194B99ED14}"/>
    <cellStyle name="Normal 33 3 3" xfId="1097" xr:uid="{D178A184-09C0-4AD6-ABE2-EDF5022329B7}"/>
    <cellStyle name="Normal 33 4" xfId="493" xr:uid="{311E449B-28CC-4B13-A6EC-B1F4C8D8A37D}"/>
    <cellStyle name="Normal 33 4 2" xfId="1396" xr:uid="{A800274F-CEB7-4689-8A66-7B34A83D40A3}"/>
    <cellStyle name="Normal 33 5" xfId="948" xr:uid="{DA16C82F-2513-4BE6-B23E-36FFCFE9BBF8}"/>
    <cellStyle name="Normal 33 7" xfId="153" xr:uid="{BA6F88F2-5014-45F1-989C-3C1AB2E0CA27}"/>
    <cellStyle name="Normal 33 7 2" xfId="451" xr:uid="{D4F1D2DD-E833-4376-A8A9-FD9E0421CDC5}"/>
    <cellStyle name="Normal 33 7 2 2" xfId="897" xr:uid="{D614D86E-D470-49DC-BC08-DA4BEB462E3F}"/>
    <cellStyle name="Normal 33 7 2 2 2" xfId="1800" xr:uid="{54BA68D2-D3A3-4DDE-AD04-FE295FE090D9}"/>
    <cellStyle name="Normal 33 7 2 3" xfId="1354" xr:uid="{9E7B2629-4498-49B0-B2B3-D44AB1FDF4A5}"/>
    <cellStyle name="Normal 33 7 3" xfId="302" xr:uid="{FEBAD982-F899-4E6C-AD55-9F2F8F2CC2FA}"/>
    <cellStyle name="Normal 33 7 3 2" xfId="749" xr:uid="{BBB793A3-8CD1-459A-B752-5327E2F3C98C}"/>
    <cellStyle name="Normal 33 7 3 2 2" xfId="1652" xr:uid="{E4C6002F-A868-46D9-906B-9BA1D38C1DE1}"/>
    <cellStyle name="Normal 33 7 3 3" xfId="1205" xr:uid="{2229B138-D44E-4E05-9213-4C6C5816310A}"/>
    <cellStyle name="Normal 33 7 4" xfId="601" xr:uid="{14D2D52A-9D94-4194-A07E-3128CF795664}"/>
    <cellStyle name="Normal 33 7 4 2" xfId="1504" xr:uid="{87364351-CDEC-4F78-87D6-B688FE7CEFA4}"/>
    <cellStyle name="Normal 33 7 5" xfId="1056" xr:uid="{51F04925-D261-4DAF-B5F0-9F462FF524E9}"/>
    <cellStyle name="Normal 33 8" xfId="152" xr:uid="{4521BB53-1F2B-4629-824F-85AAA8AE341B}"/>
    <cellStyle name="Normal 33 8 2" xfId="450" xr:uid="{48E1DEBB-DDB1-4571-9B57-DFAFDE95DFF0}"/>
    <cellStyle name="Normal 33 8 2 2" xfId="896" xr:uid="{BA3F5933-10A6-4D36-81CE-A3A203B48AF4}"/>
    <cellStyle name="Normal 33 8 2 2 2" xfId="1799" xr:uid="{3D4D45A4-110A-4DFD-BF65-996267DA9862}"/>
    <cellStyle name="Normal 33 8 2 3" xfId="1353" xr:uid="{6A74D79C-D3CA-41DF-AA8F-A0AB418F8F6C}"/>
    <cellStyle name="Normal 33 8 3" xfId="301" xr:uid="{44491088-C253-4C10-AD51-10F939B0DC53}"/>
    <cellStyle name="Normal 33 8 3 2" xfId="748" xr:uid="{71D362D0-FA01-41D0-AE62-606982EC6C76}"/>
    <cellStyle name="Normal 33 8 3 2 2" xfId="1651" xr:uid="{374AE783-D1EF-4169-B85D-E374D30EF630}"/>
    <cellStyle name="Normal 33 8 3 3" xfId="1204" xr:uid="{893D85DA-AB3A-4E57-866C-955D6C936F3D}"/>
    <cellStyle name="Normal 33 8 4" xfId="600" xr:uid="{7166C4BC-4FAA-4D30-AF36-AE7340DADAEB}"/>
    <cellStyle name="Normal 33 8 4 2" xfId="1503" xr:uid="{C908C994-EA6F-4E59-A8B5-464B23118C79}"/>
    <cellStyle name="Normal 33 8 5" xfId="1055" xr:uid="{BFD51D1F-C71E-4F45-A5BB-FE4FF3BDFDDB}"/>
    <cellStyle name="Normal 34" xfId="46" xr:uid="{F48086D6-A62E-42E8-B933-A47FA5771C13}"/>
    <cellStyle name="Normal 34 2" xfId="344" xr:uid="{57434144-A4D6-4AB9-BDED-03F16FB62665}"/>
    <cellStyle name="Normal 34 2 2" xfId="790" xr:uid="{059B38A9-6CB4-4C3C-B65C-17C443AAB017}"/>
    <cellStyle name="Normal 34 2 2 2" xfId="1693" xr:uid="{719343CF-48B1-4725-AB4C-0BF5ADB0786F}"/>
    <cellStyle name="Normal 34 2 3" xfId="1247" xr:uid="{49D9C5DA-65ED-494A-A752-068217A8CBC6}"/>
    <cellStyle name="Normal 34 3" xfId="195" xr:uid="{1A2EA317-60AB-45AE-8519-1BF2C147CDD3}"/>
    <cellStyle name="Normal 34 3 2" xfId="642" xr:uid="{00D9338F-F970-45B8-A8E4-E9333A3BEDF3}"/>
    <cellStyle name="Normal 34 3 2 2" xfId="1545" xr:uid="{EEEF471B-DBBE-48F5-9499-10DB4FEE2522}"/>
    <cellStyle name="Normal 34 3 3" xfId="1098" xr:uid="{8896B0E3-6883-4E52-8F5D-DF35964757D2}"/>
    <cellStyle name="Normal 34 4" xfId="494" xr:uid="{64D24940-1B89-4E2F-A14B-113418E52444}"/>
    <cellStyle name="Normal 34 4 2" xfId="1397" xr:uid="{AE6D6F95-FD5B-46BB-B2BD-AFEAEFE4F662}"/>
    <cellStyle name="Normal 34 5" xfId="949" xr:uid="{3EBA43E3-7A55-4DDD-AE5D-42D1C5405579}"/>
    <cellStyle name="Normal 35" xfId="47" xr:uid="{605516C9-3F29-41F7-BF2A-A9061DE77EBD}"/>
    <cellStyle name="Normal 35 2" xfId="345" xr:uid="{11FC549B-2C92-46C3-9F0A-7CF17796C9FC}"/>
    <cellStyle name="Normal 35 2 2" xfId="791" xr:uid="{1C4543E4-7EFF-44A7-AFE9-1D191DD9DA22}"/>
    <cellStyle name="Normal 35 2 2 2" xfId="1694" xr:uid="{1A8B58F9-89C2-4BCD-9033-6ECDB33BDA80}"/>
    <cellStyle name="Normal 35 2 3" xfId="1248" xr:uid="{CF1D5179-9CBA-410B-B919-684608AB8DAC}"/>
    <cellStyle name="Normal 35 3" xfId="196" xr:uid="{EBB47372-751E-4065-B841-2F56024DF226}"/>
    <cellStyle name="Normal 35 3 2" xfId="643" xr:uid="{EB9EE0BC-FADB-4314-887F-EC3725FF9349}"/>
    <cellStyle name="Normal 35 3 2 2" xfId="1546" xr:uid="{126F0B35-74FD-45CD-8CC9-3F7EA59F8594}"/>
    <cellStyle name="Normal 35 3 3" xfId="1099" xr:uid="{89AF7590-E8CC-4A35-B6A0-4B9C6C90115C}"/>
    <cellStyle name="Normal 35 4" xfId="495" xr:uid="{421EA75D-444B-4DF7-9354-75DAE4C4F367}"/>
    <cellStyle name="Normal 35 4 2" xfId="1398" xr:uid="{EAEA7A90-954B-4BAD-B399-360A29B6B652}"/>
    <cellStyle name="Normal 35 5" xfId="950" xr:uid="{9E389E4F-5513-4323-93D8-693277A51FEF}"/>
    <cellStyle name="Normal 36" xfId="48" xr:uid="{C73885B5-22A5-4B84-95D4-EEA44D3A632A}"/>
    <cellStyle name="Normal 36 2" xfId="346" xr:uid="{E371AF32-848A-4F39-A624-33E238BC6415}"/>
    <cellStyle name="Normal 36 2 2" xfId="792" xr:uid="{B7BA8027-F3A7-4525-ACE3-4578625BA2B0}"/>
    <cellStyle name="Normal 36 2 2 2" xfId="1695" xr:uid="{51D68766-50A1-4EF3-A3AB-FFB61E384ECA}"/>
    <cellStyle name="Normal 36 2 3" xfId="1249" xr:uid="{B3D7C737-01C2-44B0-9B45-3B1ADAA77F12}"/>
    <cellStyle name="Normal 36 3" xfId="197" xr:uid="{CF4F67A4-9FC4-492A-AE22-B2C14185C6B3}"/>
    <cellStyle name="Normal 36 3 2" xfId="644" xr:uid="{C4CFBD7B-009D-49A3-9A54-B15A80BAB43A}"/>
    <cellStyle name="Normal 36 3 2 2" xfId="1547" xr:uid="{934AF0FB-BFDC-49D4-BB95-B4B68A8F98E1}"/>
    <cellStyle name="Normal 36 3 3" xfId="1100" xr:uid="{EE864D88-6F31-45DC-A721-1B8D41630BCA}"/>
    <cellStyle name="Normal 36 4" xfId="496" xr:uid="{25482193-44CA-468F-8B1E-4A7200AE16D1}"/>
    <cellStyle name="Normal 36 4 2" xfId="1399" xr:uid="{08F499B6-7D67-45AE-AAE0-556957FA85AA}"/>
    <cellStyle name="Normal 36 5" xfId="951" xr:uid="{805FE63D-55B9-4FD9-9957-8184ADD6E74E}"/>
    <cellStyle name="Normal 37" xfId="53" xr:uid="{3EE89A93-4640-4486-88FA-CF398781D13F}"/>
    <cellStyle name="Normal 37 2" xfId="351" xr:uid="{847DD73F-B86E-4D84-9651-337268E28D60}"/>
    <cellStyle name="Normal 37 2 2" xfId="797" xr:uid="{0911BF35-6E42-4BC3-AD4D-DCCF6E5FFFB1}"/>
    <cellStyle name="Normal 37 2 2 2" xfId="1700" xr:uid="{19B6519A-EAF0-4F15-8969-BEA243B2BA42}"/>
    <cellStyle name="Normal 37 2 3" xfId="1254" xr:uid="{41B84542-13D8-4F99-8A9A-F0CE2E14BDA7}"/>
    <cellStyle name="Normal 37 3" xfId="202" xr:uid="{398900AB-2965-41FD-83AA-951B77B5F0DB}"/>
    <cellStyle name="Normal 37 3 2" xfId="649" xr:uid="{EB150FA7-2620-43EF-B487-3EB9445F9AF5}"/>
    <cellStyle name="Normal 37 3 2 2" xfId="1552" xr:uid="{0F020348-5C2D-41C5-A76A-628AD5D7F21E}"/>
    <cellStyle name="Normal 37 3 3" xfId="1105" xr:uid="{D45DD587-306B-4097-8E35-30D8DB565793}"/>
    <cellStyle name="Normal 37 4" xfId="501" xr:uid="{DB956F02-AA51-47FF-BD67-D6CA23ADDD6A}"/>
    <cellStyle name="Normal 37 4 2" xfId="1404" xr:uid="{1D9EA655-13C9-4B8A-A24B-86CCB12CF5CF}"/>
    <cellStyle name="Normal 37 5" xfId="956" xr:uid="{E07FDCB8-6095-4725-B1FB-A1BDF1740271}"/>
    <cellStyle name="Normal 38" xfId="49" xr:uid="{5706DCCB-7DA3-458E-8679-CB47CBB9266D}"/>
    <cellStyle name="Normal 38 2" xfId="347" xr:uid="{6CA02400-3FBF-423F-94A5-8507AADEB8BF}"/>
    <cellStyle name="Normal 38 2 2" xfId="793" xr:uid="{97E798C7-B134-40E7-B4EE-A522E67AA6F6}"/>
    <cellStyle name="Normal 38 2 2 2" xfId="1696" xr:uid="{6C88DD3C-1C0F-40B0-B9C1-4E78FA5EC8BE}"/>
    <cellStyle name="Normal 38 2 3" xfId="1250" xr:uid="{212D50D6-4B05-4696-8668-8F8D9AC0F294}"/>
    <cellStyle name="Normal 38 3" xfId="198" xr:uid="{CD808D31-9BA9-4934-8503-B7B086765174}"/>
    <cellStyle name="Normal 38 3 2" xfId="645" xr:uid="{8C84AE2D-D011-47CF-8E0F-13AE02B245D5}"/>
    <cellStyle name="Normal 38 3 2 2" xfId="1548" xr:uid="{88CB22DF-1987-4020-9205-5173796D7A9B}"/>
    <cellStyle name="Normal 38 3 3" xfId="1101" xr:uid="{76A77FE8-BC0A-4D11-8D55-75F328072C7F}"/>
    <cellStyle name="Normal 38 4" xfId="497" xr:uid="{D2EDD5BF-C7CA-4857-9A12-A310BF75F86F}"/>
    <cellStyle name="Normal 38 4 2" xfId="1400" xr:uid="{FC65E837-A608-4768-97C5-10657EAE0683}"/>
    <cellStyle name="Normal 38 5" xfId="952" xr:uid="{2F170228-D982-4094-B10E-A0DC013D5674}"/>
    <cellStyle name="Normal 39" xfId="50" xr:uid="{78360B50-6762-4AF8-8772-370A3BA22E34}"/>
    <cellStyle name="Normal 39 2" xfId="348" xr:uid="{17843F16-83F6-4B71-8E72-1D5793A31707}"/>
    <cellStyle name="Normal 39 2 2" xfId="794" xr:uid="{32229E31-9740-48F1-A31F-E7117CE72283}"/>
    <cellStyle name="Normal 39 2 2 2" xfId="1697" xr:uid="{73C11D43-A479-4A39-AF72-B4C07A2B3FC0}"/>
    <cellStyle name="Normal 39 2 3" xfId="1251" xr:uid="{C3BAC416-C20B-4602-92BF-C081692872CF}"/>
    <cellStyle name="Normal 39 3" xfId="199" xr:uid="{E4DAA930-6760-4D85-B733-351CC9A73B4E}"/>
    <cellStyle name="Normal 39 3 2" xfId="646" xr:uid="{D77B9C83-566B-4418-B5B6-F5F9C9061227}"/>
    <cellStyle name="Normal 39 3 2 2" xfId="1549" xr:uid="{4E044058-996D-48AD-A20A-C46EEB06B0C3}"/>
    <cellStyle name="Normal 39 3 3" xfId="1102" xr:uid="{9CC5E036-39F6-43A4-81B1-5ECD025EF8C4}"/>
    <cellStyle name="Normal 39 4" xfId="498" xr:uid="{62B80074-6E8D-4DD7-B2F8-06CF59998636}"/>
    <cellStyle name="Normal 39 4 2" xfId="1401" xr:uid="{A89678A1-92CB-465A-A9A9-104878FA5C86}"/>
    <cellStyle name="Normal 39 5" xfId="953" xr:uid="{FD78C2EA-262F-46B1-9B05-077694FFE186}"/>
    <cellStyle name="Normal 4" xfId="10" xr:uid="{56FDA002-599E-411F-AF7A-4B1FDC6D6BED}"/>
    <cellStyle name="Normal 4 2" xfId="308" xr:uid="{6E975EB9-8300-458D-86C3-5FD87DFE167D}"/>
    <cellStyle name="Normal 4 2 2" xfId="754" xr:uid="{F293093E-49BD-470A-BBAC-9EC6F6685774}"/>
    <cellStyle name="Normal 4 2 2 2" xfId="1657" xr:uid="{4CDB6245-53AD-4BC0-B624-5F521BBB41BC}"/>
    <cellStyle name="Normal 4 2 3" xfId="1211" xr:uid="{33E6C336-C185-47B6-A183-65C17DBB23D8}"/>
    <cellStyle name="Normal 4 3" xfId="159" xr:uid="{811104D3-A694-4A92-9263-D0F5A3E64C4E}"/>
    <cellStyle name="Normal 4 3 2" xfId="606" xr:uid="{8C5F62A0-35C1-430C-8827-291995343986}"/>
    <cellStyle name="Normal 4 3 2 2" xfId="1509" xr:uid="{58EE335C-99A9-4278-BED3-60AFA737FEDD}"/>
    <cellStyle name="Normal 4 3 3" xfId="1062" xr:uid="{E0263EE9-D26D-453E-807F-02CFAE38BACF}"/>
    <cellStyle name="Normal 4 4" xfId="458" xr:uid="{4B24F27A-9625-4F2F-BB42-55A79E091929}"/>
    <cellStyle name="Normal 4 4 2" xfId="1361" xr:uid="{03C14AEB-6351-4839-947F-A3504BFAADF3}"/>
    <cellStyle name="Normal 4 5" xfId="913" xr:uid="{83750B22-ADC0-4FB9-B019-56E07ACDC798}"/>
    <cellStyle name="Normal 40" xfId="51" xr:uid="{EAB4B612-AE2A-4CB8-A095-91D68116B891}"/>
    <cellStyle name="Normal 40 2" xfId="349" xr:uid="{BFD33B16-6658-401F-94D9-CD9A8429DBF6}"/>
    <cellStyle name="Normal 40 2 2" xfId="795" xr:uid="{D3B166B1-F699-43D0-9F00-5D7675EB6178}"/>
    <cellStyle name="Normal 40 2 2 2" xfId="1698" xr:uid="{CD10E670-1000-4649-9FF6-38B1391CC9E1}"/>
    <cellStyle name="Normal 40 2 3" xfId="1252" xr:uid="{6F86991F-E8AD-4370-85DD-ABB9764E510B}"/>
    <cellStyle name="Normal 40 3" xfId="200" xr:uid="{5165C3DF-B444-42D5-A6CC-5B878BC76854}"/>
    <cellStyle name="Normal 40 3 2" xfId="647" xr:uid="{E2627334-FF22-4ED8-A6A4-D7F4410C363F}"/>
    <cellStyle name="Normal 40 3 2 2" xfId="1550" xr:uid="{382100CA-D3D3-4C00-8A38-CD0D214901F2}"/>
    <cellStyle name="Normal 40 3 3" xfId="1103" xr:uid="{A4492DB2-641C-4316-B4EB-1AE6F1557F27}"/>
    <cellStyle name="Normal 40 4" xfId="499" xr:uid="{2124CD7F-996F-4ED9-A5E0-BEDC89DEEDB0}"/>
    <cellStyle name="Normal 40 4 2" xfId="1402" xr:uid="{50C05F7A-53D7-4BA4-A808-EEC230AB84EB}"/>
    <cellStyle name="Normal 40 5" xfId="954" xr:uid="{6F7C2A70-A253-4188-B89C-93EE656A7DB7}"/>
    <cellStyle name="Normal 41" xfId="52" xr:uid="{EF2EBD6C-62AA-4931-88BA-A5ABC647A003}"/>
    <cellStyle name="Normal 41 2" xfId="350" xr:uid="{1DBB616B-7B5E-46B1-ABD9-5938AF47035B}"/>
    <cellStyle name="Normal 41 2 2" xfId="796" xr:uid="{A6E034BB-9371-4249-80D2-589FB3FF25BB}"/>
    <cellStyle name="Normal 41 2 2 2" xfId="1699" xr:uid="{AB31EF24-E914-4C03-BAB6-119F1EFED793}"/>
    <cellStyle name="Normal 41 2 3" xfId="1253" xr:uid="{139F30E4-C742-48A8-8E3F-42ED9A3BBDCC}"/>
    <cellStyle name="Normal 41 3" xfId="201" xr:uid="{7EAE028B-AC10-45CB-92AD-1488C596CCE7}"/>
    <cellStyle name="Normal 41 3 2" xfId="648" xr:uid="{3565C2E1-30FA-4AAE-9F7A-95984E427725}"/>
    <cellStyle name="Normal 41 3 2 2" xfId="1551" xr:uid="{8D088BA7-50CC-4745-A8AF-669D21AF516D}"/>
    <cellStyle name="Normal 41 3 3" xfId="1104" xr:uid="{D2E7B0C5-CE14-4736-89F0-D0BC2A89C2AB}"/>
    <cellStyle name="Normal 41 4" xfId="500" xr:uid="{C018C74C-F48C-4429-BE39-FFD1792F95DC}"/>
    <cellStyle name="Normal 41 4 2" xfId="1403" xr:uid="{19D09439-F117-4F21-B796-8170805A1B07}"/>
    <cellStyle name="Normal 41 5" xfId="955" xr:uid="{231EB1FF-D0E2-4AD6-BF7E-F297260242EC}"/>
    <cellStyle name="Normal 42" xfId="54" xr:uid="{70962A3C-9E76-42D1-8504-6E710E70F405}"/>
    <cellStyle name="Normal 42 2" xfId="352" xr:uid="{1DD76219-10B2-4FFA-9E56-92F4B8A04683}"/>
    <cellStyle name="Normal 42 2 2" xfId="798" xr:uid="{1EA17092-E7B8-43F1-9706-30ECCC93C3E0}"/>
    <cellStyle name="Normal 42 2 2 2" xfId="1701" xr:uid="{8EEEB94D-B646-4CED-ABAF-AA9D7BAC3FAB}"/>
    <cellStyle name="Normal 42 2 3" xfId="1255" xr:uid="{E237618A-3FF4-48BF-B0E1-1172C3A35BDD}"/>
    <cellStyle name="Normal 42 3" xfId="203" xr:uid="{EA316D30-9A41-4F5B-B9F0-3FC2568590EF}"/>
    <cellStyle name="Normal 42 3 2" xfId="650" xr:uid="{49125E66-2679-495A-A9C6-D6A2E0ED5688}"/>
    <cellStyle name="Normal 42 3 2 2" xfId="1553" xr:uid="{FAD36C41-8A70-4067-85D4-340B36730632}"/>
    <cellStyle name="Normal 42 3 3" xfId="1106" xr:uid="{DBF42F18-10A1-4126-AB57-3F7F41217FCF}"/>
    <cellStyle name="Normal 42 4" xfId="502" xr:uid="{36F73FFB-E8D9-46A4-AA9D-28BF095A2EB3}"/>
    <cellStyle name="Normal 42 4 2" xfId="1405" xr:uid="{57C7AB77-C9FE-44A0-BA1F-9337AB36C6C5}"/>
    <cellStyle name="Normal 42 5" xfId="957" xr:uid="{C6FC071F-AE72-4752-AD1B-2A2F78EAD63D}"/>
    <cellStyle name="Normal 43" xfId="55" xr:uid="{D252C255-33B7-4B11-9125-E81E1A876664}"/>
    <cellStyle name="Normal 43 2" xfId="353" xr:uid="{F9EA3217-2D7B-4F7C-A420-2022A59623C1}"/>
    <cellStyle name="Normal 43 2 2" xfId="799" xr:uid="{78D7970C-6643-41F9-ABAE-6400E4CD6DB8}"/>
    <cellStyle name="Normal 43 2 2 2" xfId="1702" xr:uid="{61A26F54-1C2A-4FAA-A20B-802F2E9CD8F0}"/>
    <cellStyle name="Normal 43 2 3" xfId="1256" xr:uid="{C5FD2136-7122-4D0D-B894-CED581193CCD}"/>
    <cellStyle name="Normal 43 3" xfId="204" xr:uid="{D4330516-A95E-4392-95A3-51B3BD4D66A9}"/>
    <cellStyle name="Normal 43 3 2" xfId="651" xr:uid="{036388E1-A52D-43D3-8DD2-D227363DCE45}"/>
    <cellStyle name="Normal 43 3 2 2" xfId="1554" xr:uid="{11008429-99F8-4B4C-A977-99EF64CEC1DD}"/>
    <cellStyle name="Normal 43 3 3" xfId="1107" xr:uid="{233C2956-6987-46D1-9A14-09E582D17247}"/>
    <cellStyle name="Normal 43 4" xfId="503" xr:uid="{DD89C18D-5D83-4B5D-A390-F6263467AB95}"/>
    <cellStyle name="Normal 43 4 2" xfId="1406" xr:uid="{9558B268-8EED-4837-B95C-58B028B34F17}"/>
    <cellStyle name="Normal 43 5" xfId="958" xr:uid="{9F46F7C6-BC0A-4CC0-ADA7-AF2149AFC0CB}"/>
    <cellStyle name="Normal 44" xfId="56" xr:uid="{BE3B16C4-BF24-4EE0-9AEC-B9681D76D546}"/>
    <cellStyle name="Normal 44 2" xfId="354" xr:uid="{A189458A-2261-484C-9DD2-A3A4D998ADC9}"/>
    <cellStyle name="Normal 44 2 2" xfId="800" xr:uid="{AC87C485-5711-49A0-BEE0-1A1E6079C201}"/>
    <cellStyle name="Normal 44 2 2 2" xfId="1703" xr:uid="{D56FA484-1AED-45AD-9A72-F8020047084D}"/>
    <cellStyle name="Normal 44 2 3" xfId="1257" xr:uid="{4E2566BA-7357-4579-9BE7-472E0A25E292}"/>
    <cellStyle name="Normal 44 3" xfId="205" xr:uid="{4FBB40AF-BE14-48C9-BFB6-CA1D16EDACCD}"/>
    <cellStyle name="Normal 44 3 2" xfId="652" xr:uid="{9754D178-F723-42CA-9A08-8BDF4704883B}"/>
    <cellStyle name="Normal 44 3 2 2" xfId="1555" xr:uid="{82B60D7D-FF89-422E-8DB9-ED4753D2AD0A}"/>
    <cellStyle name="Normal 44 3 3" xfId="1108" xr:uid="{D2C4A47D-A2D3-4679-8C9B-CE38D5C5F63F}"/>
    <cellStyle name="Normal 44 4" xfId="504" xr:uid="{3767DF7A-D670-46AD-9A70-DACF01F8D99A}"/>
    <cellStyle name="Normal 44 4 2" xfId="1407" xr:uid="{7B23381A-8BBB-4D79-8B4D-DBBC35F5A572}"/>
    <cellStyle name="Normal 44 5" xfId="959" xr:uid="{81844806-7C04-46D8-8384-C31260547F41}"/>
    <cellStyle name="Normal 45" xfId="57" xr:uid="{FBCF776B-6B37-4357-B2E1-4C71FC1C6CA5}"/>
    <cellStyle name="Normal 45 2" xfId="355" xr:uid="{CEAA9441-7D76-4805-BA80-97D98831EC98}"/>
    <cellStyle name="Normal 45 2 2" xfId="801" xr:uid="{E0F6D018-D3C5-40EB-9616-5B2A6D1C4B14}"/>
    <cellStyle name="Normal 45 2 2 2" xfId="1704" xr:uid="{8794D9BF-2CCF-471F-815D-0818A9A1B527}"/>
    <cellStyle name="Normal 45 2 3" xfId="1258" xr:uid="{15B5B6ED-B5CD-4280-B79F-E2540552FEB8}"/>
    <cellStyle name="Normal 45 3" xfId="206" xr:uid="{EF8BC4CB-BA51-48EB-81EB-317477A68B28}"/>
    <cellStyle name="Normal 45 3 2" xfId="653" xr:uid="{CC204164-E6EE-46E0-985C-AC3349DA783E}"/>
    <cellStyle name="Normal 45 3 2 2" xfId="1556" xr:uid="{903D4D02-F8A7-4229-AA7E-342CA689C50A}"/>
    <cellStyle name="Normal 45 3 3" xfId="1109" xr:uid="{85644D36-3961-4A77-9C3F-60DEACA20518}"/>
    <cellStyle name="Normal 45 4" xfId="505" xr:uid="{9E484427-8813-4282-9052-CED31E16BFD1}"/>
    <cellStyle name="Normal 45 4 2" xfId="1408" xr:uid="{AC68E9C2-9E1C-4565-9B72-0A6B1F2940C2}"/>
    <cellStyle name="Normal 45 5" xfId="960" xr:uid="{03C1F82C-CCAC-4AA5-A9E3-4942DDBE3563}"/>
    <cellStyle name="Normal 46" xfId="58" xr:uid="{7F8AFD86-FF28-4D6E-A13B-0C925B929A0E}"/>
    <cellStyle name="Normal 46 2" xfId="356" xr:uid="{B91EC949-9511-4B2D-9F74-8563D392DDD4}"/>
    <cellStyle name="Normal 46 2 2" xfId="802" xr:uid="{78DAA4FB-B4B5-4B07-90CC-493B329530E0}"/>
    <cellStyle name="Normal 46 2 2 2" xfId="1705" xr:uid="{3FFF715E-FADF-4EC1-AE64-7ED4F5DA315D}"/>
    <cellStyle name="Normal 46 2 3" xfId="1259" xr:uid="{7F0DF17D-923D-4DE0-B45A-894A222886B5}"/>
    <cellStyle name="Normal 46 3" xfId="207" xr:uid="{221CF68F-1DEB-441E-918D-53F16696296C}"/>
    <cellStyle name="Normal 46 3 2" xfId="654" xr:uid="{CC52FD41-0A15-4D38-B4D2-824ACCE1A974}"/>
    <cellStyle name="Normal 46 3 2 2" xfId="1557" xr:uid="{8BF4D564-9BF4-4699-9826-B5CB4015915C}"/>
    <cellStyle name="Normal 46 3 3" xfId="1110" xr:uid="{A6E00237-0DDF-41D4-8A26-65B7DC30B2EB}"/>
    <cellStyle name="Normal 46 4" xfId="506" xr:uid="{AB31C124-8D51-44BB-9294-4402231AB978}"/>
    <cellStyle name="Normal 46 4 2" xfId="1409" xr:uid="{B811CFF5-29C6-4A8F-9E12-ED1E21F53809}"/>
    <cellStyle name="Normal 46 5" xfId="961" xr:uid="{C5D3893B-2CAC-431E-BD2E-B6F9CC6640F1}"/>
    <cellStyle name="Normal 47" xfId="59" xr:uid="{70096D4E-7F5B-42CF-A0ED-1CB36AEDA9A3}"/>
    <cellStyle name="Normal 47 2" xfId="357" xr:uid="{414E8B88-FF60-470F-9B1A-A55EF52B61B8}"/>
    <cellStyle name="Normal 47 2 2" xfId="803" xr:uid="{2E1782FD-4E47-48E2-B7B1-2A6A1D48AD58}"/>
    <cellStyle name="Normal 47 2 2 2" xfId="1706" xr:uid="{805EC2CD-2FAD-4585-BF4D-3C2994E4731D}"/>
    <cellStyle name="Normal 47 2 3" xfId="1260" xr:uid="{7C3F8BF9-B781-4A5E-8E93-A79F55CC417F}"/>
    <cellStyle name="Normal 47 3" xfId="208" xr:uid="{C52DF6BD-7F30-4F09-9487-E496FA0E7901}"/>
    <cellStyle name="Normal 47 3 2" xfId="655" xr:uid="{DB42ADCE-FC2E-4E50-8625-471E85ED3CB2}"/>
    <cellStyle name="Normal 47 3 2 2" xfId="1558" xr:uid="{F4663398-D4B5-486D-B983-F2958DA4ABD8}"/>
    <cellStyle name="Normal 47 3 3" xfId="1111" xr:uid="{A1AFA8EB-94D7-4D58-922B-09E86020EB37}"/>
    <cellStyle name="Normal 47 4" xfId="507" xr:uid="{6DEC0BEC-0B85-489F-90BC-4BFA83EFEDDB}"/>
    <cellStyle name="Normal 47 4 2" xfId="1410" xr:uid="{3D174399-C706-4A05-B095-A84A3489D0DA}"/>
    <cellStyle name="Normal 47 5" xfId="962" xr:uid="{9B2806B4-4E2B-4040-97D6-B2CCD71436AF}"/>
    <cellStyle name="Normal 48" xfId="60" xr:uid="{17ED2045-4E07-448E-941F-2473DE54E3B1}"/>
    <cellStyle name="Normal 48 2" xfId="358" xr:uid="{F65C4635-59B5-4CB7-84C9-10A64605B139}"/>
    <cellStyle name="Normal 48 2 2" xfId="804" xr:uid="{97BB9B7F-EB4E-46BD-9763-754E7CEB52E1}"/>
    <cellStyle name="Normal 48 2 2 2" xfId="1707" xr:uid="{5E42404E-5738-4C55-A888-759F8C6AB21D}"/>
    <cellStyle name="Normal 48 2 3" xfId="1261" xr:uid="{2E4ABC43-7970-4577-B2D5-4977107FF2CC}"/>
    <cellStyle name="Normal 48 3" xfId="209" xr:uid="{689F7798-C720-4BF6-B669-BD1A26130498}"/>
    <cellStyle name="Normal 48 3 2" xfId="656" xr:uid="{19028411-99DE-484E-BE71-E30436D9EF87}"/>
    <cellStyle name="Normal 48 3 2 2" xfId="1559" xr:uid="{6622DDC6-26D3-44DD-82C1-7C6FEEB8DF89}"/>
    <cellStyle name="Normal 48 3 3" xfId="1112" xr:uid="{8DFD9939-6907-4760-AF35-B33576601356}"/>
    <cellStyle name="Normal 48 4" xfId="508" xr:uid="{BD417BDF-FF5C-4ABD-92AD-9686598A80E7}"/>
    <cellStyle name="Normal 48 4 2" xfId="1411" xr:uid="{8FC86D47-0D7F-43AD-A246-037D40E071B6}"/>
    <cellStyle name="Normal 48 5" xfId="963" xr:uid="{4BF6DBDE-AEF0-4324-819B-E269B4804E25}"/>
    <cellStyle name="Normal 49" xfId="61" xr:uid="{133EC2DD-6DEA-46B6-BCB0-51AB14FC2C8F}"/>
    <cellStyle name="Normal 49 2" xfId="359" xr:uid="{D5A29BB2-74CA-42E4-883D-A5FCA0CB5693}"/>
    <cellStyle name="Normal 49 2 2" xfId="805" xr:uid="{E9ACD573-C958-4D65-ABB4-A6000C7DAE83}"/>
    <cellStyle name="Normal 49 2 2 2" xfId="1708" xr:uid="{5D9EF16E-1B2C-4D8E-AA48-992D887C173B}"/>
    <cellStyle name="Normal 49 2 3" xfId="1262" xr:uid="{5DA7C730-F65C-43F7-ACC2-98522F2EF903}"/>
    <cellStyle name="Normal 49 3" xfId="210" xr:uid="{627B44F2-4911-428F-AF3C-EECC49E2A737}"/>
    <cellStyle name="Normal 49 3 2" xfId="657" xr:uid="{35996D4B-A25C-4D9B-9608-F7E99C17D875}"/>
    <cellStyle name="Normal 49 3 2 2" xfId="1560" xr:uid="{47D7CD85-C397-4A7E-88C2-8DEFC7F49B39}"/>
    <cellStyle name="Normal 49 3 3" xfId="1113" xr:uid="{8563045A-FD8F-4E58-9992-2E0AA4BBF6AB}"/>
    <cellStyle name="Normal 49 4" xfId="509" xr:uid="{EBA05A15-0345-4DC3-90F3-612BDA4BC91D}"/>
    <cellStyle name="Normal 49 4 2" xfId="1412" xr:uid="{6D04EA96-0AC2-443F-9474-14A9DB4E8AC8}"/>
    <cellStyle name="Normal 49 5" xfId="964" xr:uid="{E8573485-678A-4993-976C-FD982076EFE2}"/>
    <cellStyle name="Normal 5" xfId="11" xr:uid="{133BA6D7-872F-48AC-9ABE-BA1A009D3A54}"/>
    <cellStyle name="Normal 5 2" xfId="309" xr:uid="{7BCBF3F8-871F-4CFC-8D4B-E0DA9A17860D}"/>
    <cellStyle name="Normal 5 2 2" xfId="755" xr:uid="{BD59E40C-D95E-46B2-ABA4-07F73365141C}"/>
    <cellStyle name="Normal 5 2 2 2" xfId="1658" xr:uid="{F194AAA3-00E1-4BE7-AF88-701B1FDFED36}"/>
    <cellStyle name="Normal 5 2 3" xfId="1212" xr:uid="{0E0B2D02-D819-42E2-A912-537D0B5B9EAE}"/>
    <cellStyle name="Normal 5 3" xfId="160" xr:uid="{2F8B0A26-2C97-48FE-9191-37C06E587013}"/>
    <cellStyle name="Normal 5 3 2" xfId="607" xr:uid="{C73FA449-C0AB-4104-A716-C0E3AFDC196D}"/>
    <cellStyle name="Normal 5 3 2 2" xfId="1510" xr:uid="{BDCA3134-C685-4CA5-B555-A5C27A7BA4EB}"/>
    <cellStyle name="Normal 5 3 3" xfId="1063" xr:uid="{F0B375CF-3B79-41AB-8F02-0A1AE38D5CA9}"/>
    <cellStyle name="Normal 5 4" xfId="459" xr:uid="{838F782D-EE0B-4495-98B7-0636E51F85A0}"/>
    <cellStyle name="Normal 5 4 2" xfId="1362" xr:uid="{6071779F-D688-4D2C-AF4D-ECED63B010BF}"/>
    <cellStyle name="Normal 5 5" xfId="914" xr:uid="{C630126F-F76D-4A59-84D9-A858B79C8BEA}"/>
    <cellStyle name="Normal 50" xfId="62" xr:uid="{9C5031F3-4ACA-4DA9-90FE-506D108F00D1}"/>
    <cellStyle name="Normal 50 2" xfId="360" xr:uid="{23468E5F-9A80-41A2-A18C-C99D29A16FC5}"/>
    <cellStyle name="Normal 50 2 2" xfId="806" xr:uid="{03F84797-1803-4C32-9C86-60609C18044E}"/>
    <cellStyle name="Normal 50 2 2 2" xfId="1709" xr:uid="{0CF74A3F-B38D-4031-8A11-82CE3A6A3369}"/>
    <cellStyle name="Normal 50 2 3" xfId="1263" xr:uid="{29CA8160-6F8C-410F-8220-231BDFF249F8}"/>
    <cellStyle name="Normal 50 3" xfId="211" xr:uid="{918B2852-D68E-41DA-B7B1-2586881A4F38}"/>
    <cellStyle name="Normal 50 3 2" xfId="658" xr:uid="{01613964-7C5D-4244-B109-38E95B7C942A}"/>
    <cellStyle name="Normal 50 3 2 2" xfId="1561" xr:uid="{48866BCC-DD9E-4C7C-B30D-DDA864F61F36}"/>
    <cellStyle name="Normal 50 3 3" xfId="1114" xr:uid="{8044B535-46E4-4DF1-B8C9-EFF637EA0B2B}"/>
    <cellStyle name="Normal 50 4" xfId="510" xr:uid="{AE406533-12E5-47D6-81BA-026546CB5D18}"/>
    <cellStyle name="Normal 50 4 2" xfId="1413" xr:uid="{BCBB5B19-5786-4F03-9E09-C9692B90386B}"/>
    <cellStyle name="Normal 50 5" xfId="965" xr:uid="{8938D3B0-AA84-4A44-9C04-C750463132EC}"/>
    <cellStyle name="Normal 51" xfId="63" xr:uid="{3030DD16-6E1F-467A-ACC8-8AE024E7FC17}"/>
    <cellStyle name="Normal 51 2" xfId="361" xr:uid="{C386A9D5-19BC-4C29-BBF2-0612D303BC96}"/>
    <cellStyle name="Normal 51 2 2" xfId="807" xr:uid="{1B081481-CF52-4997-A5E0-A0CE4B0F377A}"/>
    <cellStyle name="Normal 51 2 2 2" xfId="1710" xr:uid="{4B9539F2-F595-4B5A-87DB-FDF6E9787D14}"/>
    <cellStyle name="Normal 51 2 3" xfId="1264" xr:uid="{B5928D8A-65AA-4D99-A70C-34EB083904C2}"/>
    <cellStyle name="Normal 51 3" xfId="212" xr:uid="{B09FCD88-C2EB-4D97-8931-CCC71C532930}"/>
    <cellStyle name="Normal 51 3 2" xfId="659" xr:uid="{E0A70E8B-2CAD-49A2-BD56-681FF9155731}"/>
    <cellStyle name="Normal 51 3 2 2" xfId="1562" xr:uid="{3121529B-2FA1-4DD2-B6E7-C646D357B232}"/>
    <cellStyle name="Normal 51 3 3" xfId="1115" xr:uid="{9FA4F293-1943-44C4-ACA8-0036801C1827}"/>
    <cellStyle name="Normal 51 4" xfId="511" xr:uid="{D730ED71-BF9A-43FA-9405-7E295939D8FB}"/>
    <cellStyle name="Normal 51 4 2" xfId="1414" xr:uid="{A51CD94B-2D04-4893-A794-7F089A4C0914}"/>
    <cellStyle name="Normal 51 5" xfId="966" xr:uid="{4DD32674-776A-46AE-85C4-D5FBAEF90EC9}"/>
    <cellStyle name="Normal 52" xfId="64" xr:uid="{EFBC82B4-5FCA-40DB-BAC3-E670B832A8BF}"/>
    <cellStyle name="Normal 52 2" xfId="362" xr:uid="{27991B3A-AE3A-4DA5-9CBA-92224BF26817}"/>
    <cellStyle name="Normal 52 2 2" xfId="808" xr:uid="{B1EF745B-FD51-4728-9CC7-DFC9E4BCF000}"/>
    <cellStyle name="Normal 52 2 2 2" xfId="1711" xr:uid="{A60821FA-F635-48A5-AD24-CB6E2F92ABA8}"/>
    <cellStyle name="Normal 52 2 3" xfId="1265" xr:uid="{7B42FE3F-DF5B-49D8-8898-3A8A27640D20}"/>
    <cellStyle name="Normal 52 3" xfId="213" xr:uid="{ABC528B7-2401-49A7-86DD-38F184D6B1D4}"/>
    <cellStyle name="Normal 52 3 2" xfId="660" xr:uid="{6856A7BA-AC72-4F43-8CF4-F275A3815BF9}"/>
    <cellStyle name="Normal 52 3 2 2" xfId="1563" xr:uid="{602A15B0-AAB2-4021-91E4-CB4AB408B002}"/>
    <cellStyle name="Normal 52 3 3" xfId="1116" xr:uid="{31217BA8-2FDD-4C21-8FE9-D30AAC17D06C}"/>
    <cellStyle name="Normal 52 4" xfId="512" xr:uid="{0A7D58E3-9922-486B-9EC8-EA404869BD91}"/>
    <cellStyle name="Normal 52 4 2" xfId="1415" xr:uid="{0ECBEB02-A455-4FAB-9359-8307E18F2F8E}"/>
    <cellStyle name="Normal 52 5" xfId="967" xr:uid="{FF1F428B-F3C3-41C1-BE9E-46E3AEE7FFB5}"/>
    <cellStyle name="Normal 53" xfId="65" xr:uid="{7E1A7194-950D-4929-90E9-124E10465B9B}"/>
    <cellStyle name="Normal 53 2" xfId="73" xr:uid="{18FFD4B2-368D-4678-97E5-49028EE9AA8F}"/>
    <cellStyle name="Normal 53 2 2" xfId="371" xr:uid="{43FFE334-8E1F-43AC-A6B0-815FFCCD9ED9}"/>
    <cellStyle name="Normal 53 2 2 2" xfId="817" xr:uid="{A5710DF4-2805-4DAC-857A-3CB32D533DA0}"/>
    <cellStyle name="Normal 53 2 2 2 2" xfId="1720" xr:uid="{9836F1CE-FFC1-4FBA-83F0-FDF6D9F2E9C9}"/>
    <cellStyle name="Normal 53 2 2 3" xfId="1274" xr:uid="{1D7AA182-0122-46D6-9086-F0CEF2F77263}"/>
    <cellStyle name="Normal 53 2 3" xfId="222" xr:uid="{9588F659-47F7-4088-8C12-B2A21B2B6261}"/>
    <cellStyle name="Normal 53 2 3 2" xfId="669" xr:uid="{58B0E47D-B781-4407-AAB5-E079DC5C10CE}"/>
    <cellStyle name="Normal 53 2 3 2 2" xfId="1572" xr:uid="{48E66ED1-549A-4F96-8281-DE562C1DC340}"/>
    <cellStyle name="Normal 53 2 3 3" xfId="1125" xr:uid="{3D848F39-268A-4B23-A3D0-FA051F44D460}"/>
    <cellStyle name="Normal 53 2 4" xfId="521" xr:uid="{B8BBA17F-7153-483A-83C6-145022BB8AA8}"/>
    <cellStyle name="Normal 53 2 4 2" xfId="1424" xr:uid="{BB589641-61CA-414A-A18C-BAD35054A472}"/>
    <cellStyle name="Normal 53 2 5" xfId="976" xr:uid="{2B493099-FEA5-471B-8102-FD131475F79E}"/>
    <cellStyle name="Normal 53 3" xfId="363" xr:uid="{27145F93-36E4-4B55-8439-08887D36F8C2}"/>
    <cellStyle name="Normal 53 3 2" xfId="809" xr:uid="{6477C8BA-B6F0-43CE-882B-30D9B8529963}"/>
    <cellStyle name="Normal 53 3 2 2" xfId="1712" xr:uid="{2DA204B6-C101-41F7-A256-CDA720DB61DC}"/>
    <cellStyle name="Normal 53 3 3" xfId="1266" xr:uid="{90C74FE2-69F9-4AAD-BAE8-932B275FF4DE}"/>
    <cellStyle name="Normal 53 4" xfId="214" xr:uid="{4EC6FED9-F8A5-415A-AFA1-24F435FE3F56}"/>
    <cellStyle name="Normal 53 4 2" xfId="661" xr:uid="{670BCBF2-0358-40AB-B5BD-BA0B51DB4F5F}"/>
    <cellStyle name="Normal 53 4 2 2" xfId="1564" xr:uid="{78C34DA0-D21E-4074-BC1D-14F9A0CED5DD}"/>
    <cellStyle name="Normal 53 4 3" xfId="1117" xr:uid="{8315DE4F-469F-45F4-B9A4-1064990DD70F}"/>
    <cellStyle name="Normal 53 5" xfId="513" xr:uid="{C56B7C4F-B0AC-4925-8E27-C43DCB2181D3}"/>
    <cellStyle name="Normal 53 5 2" xfId="1416" xr:uid="{6BE3395D-6A14-4F8F-9870-D5F0A635362C}"/>
    <cellStyle name="Normal 53 6" xfId="968" xr:uid="{3A09CDC6-36C6-480E-B8EE-DFE1EF6AB673}"/>
    <cellStyle name="Normal 54" xfId="66" xr:uid="{EFD6A19D-69FC-4BF6-AF76-5B0FF423874E}"/>
    <cellStyle name="Normal 54 2" xfId="70" xr:uid="{D6B18C23-F83F-43DB-8265-30370C32C460}"/>
    <cellStyle name="Normal 54 2 2" xfId="368" xr:uid="{8395EFDD-1B62-4864-AF0D-FCCACAB36BAB}"/>
    <cellStyle name="Normal 54 2 2 2" xfId="814" xr:uid="{1BEEC952-B7C2-40D5-B6E3-A76CE75BE35E}"/>
    <cellStyle name="Normal 54 2 2 2 2" xfId="1717" xr:uid="{0A16A8FE-9DAA-4310-8608-E345219BB306}"/>
    <cellStyle name="Normal 54 2 2 3" xfId="1271" xr:uid="{4172CAE8-BD1E-43B0-849E-74A985E51863}"/>
    <cellStyle name="Normal 54 2 3" xfId="219" xr:uid="{8675EB78-E765-481F-A2F7-490E102AA4C0}"/>
    <cellStyle name="Normal 54 2 3 2" xfId="666" xr:uid="{F710F7BC-4A44-485A-B5D8-9AF0C73F0565}"/>
    <cellStyle name="Normal 54 2 3 2 2" xfId="1569" xr:uid="{509C64E3-42CE-4420-892A-AC0EF76AC517}"/>
    <cellStyle name="Normal 54 2 3 3" xfId="1122" xr:uid="{0F7FDB0E-9643-4D2E-B1EE-475F583D4750}"/>
    <cellStyle name="Normal 54 2 4" xfId="518" xr:uid="{4E08C30F-2C97-4854-A5D4-AB95C80C6332}"/>
    <cellStyle name="Normal 54 2 4 2" xfId="1421" xr:uid="{91A0102D-4E7B-45DF-8688-5EFFC99F4E91}"/>
    <cellStyle name="Normal 54 2 5" xfId="907" xr:uid="{3B83A74D-1576-40C0-8E80-D3067E6961C9}"/>
    <cellStyle name="Normal 54 2 5 2" xfId="1810" xr:uid="{C7DAAB6F-98B1-4D70-8585-4147066E63B1}"/>
    <cellStyle name="Normal 54 2 6" xfId="905" xr:uid="{2E9F420F-B0F6-46BA-8C48-2422130FD533}"/>
    <cellStyle name="Normal 54 2 6 2" xfId="1808" xr:uid="{280B9EAE-44B2-467F-9943-53D508ADC745}"/>
    <cellStyle name="Normal 54 2 7" xfId="973" xr:uid="{5DE9E709-CB4E-43C3-B2E7-D3DADFC169AB}"/>
    <cellStyle name="Normal 54 3" xfId="364" xr:uid="{ED2583D5-32A4-46C3-86B6-F630F6343B1A}"/>
    <cellStyle name="Normal 54 3 2" xfId="810" xr:uid="{21AAD9D8-208E-4470-A779-A742D838A8E7}"/>
    <cellStyle name="Normal 54 3 2 2" xfId="1713" xr:uid="{E0D8D63F-119C-44DF-9934-B7AFFBA20029}"/>
    <cellStyle name="Normal 54 3 3" xfId="1267" xr:uid="{226FC564-62CE-4AB7-83B7-082C1809F5D1}"/>
    <cellStyle name="Normal 54 4" xfId="215" xr:uid="{E90DBF3C-8A6F-438C-94FB-F8A9C3CE7164}"/>
    <cellStyle name="Normal 54 4 2" xfId="662" xr:uid="{F3BD8751-86F7-4F5D-9F1A-54F0C079A031}"/>
    <cellStyle name="Normal 54 4 2 2" xfId="1565" xr:uid="{D7A3920B-B1E7-4ADC-B89F-6839C9612509}"/>
    <cellStyle name="Normal 54 4 3" xfId="1118" xr:uid="{66650985-40FB-445E-A973-C1D587B2D476}"/>
    <cellStyle name="Normal 54 5" xfId="514" xr:uid="{8DBBC272-8009-4138-8771-244B62C27ABC}"/>
    <cellStyle name="Normal 54 5 2" xfId="1417" xr:uid="{72CE916E-CC7F-4249-B3F7-C5283EC982F3}"/>
    <cellStyle name="Normal 54 6" xfId="969" xr:uid="{FE2BC834-B633-4144-BE64-3450D5E12A36}"/>
    <cellStyle name="Normal 55" xfId="67" xr:uid="{33C09DFD-A2D3-4405-94D8-DE8E57F5AC84}"/>
    <cellStyle name="Normal 55 2" xfId="365" xr:uid="{E7102A01-A567-466D-8F23-A114A86CD5B5}"/>
    <cellStyle name="Normal 55 2 2" xfId="811" xr:uid="{FD6B97BA-7070-4D27-BF4F-F76A1728DD1A}"/>
    <cellStyle name="Normal 55 2 2 2" xfId="1714" xr:uid="{AE2FC28B-FD27-43C1-80AB-AFBE8A5BF8E5}"/>
    <cellStyle name="Normal 55 2 3" xfId="1268" xr:uid="{1B926822-B88C-496F-BD7A-15A64CC90C77}"/>
    <cellStyle name="Normal 55 3" xfId="216" xr:uid="{CDF57CA6-D3B2-4DBC-B770-F3C73C6A9C97}"/>
    <cellStyle name="Normal 55 3 2" xfId="663" xr:uid="{D5DA8556-821A-4D61-BDC5-576ACD4E5BE5}"/>
    <cellStyle name="Normal 55 3 2 2" xfId="1566" xr:uid="{2A92CDBA-6451-47AB-972D-A1A2853C609B}"/>
    <cellStyle name="Normal 55 3 3" xfId="1119" xr:uid="{BC21CBCA-F560-46D9-9734-B71D3710E9C2}"/>
    <cellStyle name="Normal 55 4" xfId="515" xr:uid="{4D98B4A6-659C-475B-99FC-EE14CEEF0C6E}"/>
    <cellStyle name="Normal 55 4 2" xfId="1418" xr:uid="{FA208B54-C343-4449-A7CE-103C30E4D3F2}"/>
    <cellStyle name="Normal 55 5" xfId="902" xr:uid="{C5ADEE2D-4A77-4C3B-8717-82566D68A28B}"/>
    <cellStyle name="Normal 55 5 2" xfId="1805" xr:uid="{E83F737C-8434-4632-AC87-27D3ED2F2408}"/>
    <cellStyle name="Normal 55 6" xfId="900" xr:uid="{D570B6D0-9279-4AD8-BE06-B45DCBE97EA4}"/>
    <cellStyle name="Normal 55 6 2" xfId="1803" xr:uid="{98DB1814-6C80-4AC2-8AE0-E0BC1A2F17B8}"/>
    <cellStyle name="Normal 55 7" xfId="970" xr:uid="{879FEA00-C5D6-4A03-A09F-35107E096EC5}"/>
    <cellStyle name="Normal 56" xfId="69" xr:uid="{2491CF1E-5952-4A1B-AB74-BF4F6AC43CBF}"/>
    <cellStyle name="Normal 56 2" xfId="367" xr:uid="{6EA51AF5-AFB9-4878-ABEE-BA2FD23DEF67}"/>
    <cellStyle name="Normal 56 2 2" xfId="813" xr:uid="{0B5799D9-CA30-411F-B83F-107573EFCE72}"/>
    <cellStyle name="Normal 56 2 2 2" xfId="1716" xr:uid="{EAF7A8B5-4CF1-4234-A040-E9C79DB3D37E}"/>
    <cellStyle name="Normal 56 2 3" xfId="1270" xr:uid="{89137EB3-8A36-443C-882A-64F13F38E8E0}"/>
    <cellStyle name="Normal 56 3" xfId="218" xr:uid="{C915A66C-AD6F-4B09-B06F-65B8E1381742}"/>
    <cellStyle name="Normal 56 3 2" xfId="665" xr:uid="{BC6CFB42-FF3D-4BBA-9E15-CD820B74682D}"/>
    <cellStyle name="Normal 56 3 2 2" xfId="1568" xr:uid="{C9B3E61D-3E1E-473B-A718-44A89B83F541}"/>
    <cellStyle name="Normal 56 3 3" xfId="1121" xr:uid="{EB43FDBA-B0BA-4E00-A628-55AAF80F11D1}"/>
    <cellStyle name="Normal 56 4" xfId="517" xr:uid="{A852DC3C-1057-4020-ACDD-D584225CA2E4}"/>
    <cellStyle name="Normal 56 4 2" xfId="1420" xr:uid="{55DAE4D0-EEBA-481E-B0F3-16B95118AB4B}"/>
    <cellStyle name="Normal 56 5" xfId="904" xr:uid="{3C408191-6008-464E-AE5A-32CAB8121C5C}"/>
    <cellStyle name="Normal 56 5 2" xfId="1807" xr:uid="{588BFBB0-CFAC-4EAB-9EE2-8D966CCCD40C}"/>
    <cellStyle name="Normal 56 6" xfId="972" xr:uid="{283EA22D-4E04-499D-8845-AB4FF11BAB8A}"/>
    <cellStyle name="Normal 57" xfId="71" xr:uid="{C43BA0CC-FFB2-48B0-BA2B-ED45670C98F4}"/>
    <cellStyle name="Normal 57 2" xfId="369" xr:uid="{3E527331-40D8-430A-B78D-68C7B57994CF}"/>
    <cellStyle name="Normal 57 2 2" xfId="815" xr:uid="{67B902FE-AF8F-4905-A56A-8B9491EF819B}"/>
    <cellStyle name="Normal 57 2 2 2" xfId="1718" xr:uid="{2DE5616D-C004-4095-8F96-27C8C2DEDEAD}"/>
    <cellStyle name="Normal 57 2 3" xfId="1272" xr:uid="{C1DCB6C8-FAD9-417C-A12F-7B7483516684}"/>
    <cellStyle name="Normal 57 3" xfId="220" xr:uid="{6EB56187-E677-4353-8BBF-EDEBA78CC7E9}"/>
    <cellStyle name="Normal 57 3 2" xfId="667" xr:uid="{AD5A8955-1D69-4A0A-9AA5-0A19E2CF5294}"/>
    <cellStyle name="Normal 57 3 2 2" xfId="1570" xr:uid="{DD8FC4EB-7B02-48F9-87D7-2E6B3C91E225}"/>
    <cellStyle name="Normal 57 3 3" xfId="1123" xr:uid="{CB7661AA-A744-4E2F-8836-E8367AC2DB6E}"/>
    <cellStyle name="Normal 57 4" xfId="519" xr:uid="{0CB31E06-9590-495C-91B8-A7D9DE435AE5}"/>
    <cellStyle name="Normal 57 4 2" xfId="1422" xr:uid="{A644BE36-6D82-4CDA-8883-DB3A7F5CE77B}"/>
    <cellStyle name="Normal 57 5" xfId="906" xr:uid="{841E2219-175F-4641-A546-DC3256B0D853}"/>
    <cellStyle name="Normal 57 5 2" xfId="1809" xr:uid="{4C6C2344-D117-4307-A948-825E900B90B6}"/>
    <cellStyle name="Normal 57 6" xfId="908" xr:uid="{EE491EB9-DBA1-4A87-9399-F74F2BADB33C}"/>
    <cellStyle name="Normal 57 6 2" xfId="1811" xr:uid="{225E19F9-1FA3-413B-823F-81EE89C5E432}"/>
    <cellStyle name="Normal 57 7" xfId="909" xr:uid="{05E2AF1C-45D4-4975-93C8-D6D52EFEFF1D}"/>
    <cellStyle name="Normal 57 7 2" xfId="1812" xr:uid="{C8DACA95-88DD-486F-B095-6B06A540CD53}"/>
    <cellStyle name="Normal 57 8" xfId="974" xr:uid="{36CF67B9-02F7-4DF5-8045-7B6AA09C6068}"/>
    <cellStyle name="Normal 58" xfId="72" xr:uid="{3AD7BF87-98ED-439A-9BA8-EE3007E6037E}"/>
    <cellStyle name="Normal 58 2" xfId="370" xr:uid="{A44E0DF6-9AC8-402A-87D4-D0E67B178DDE}"/>
    <cellStyle name="Normal 58 2 2" xfId="816" xr:uid="{346571C4-C43D-48A9-BDDE-8ED2FC8934F2}"/>
    <cellStyle name="Normal 58 2 2 2" xfId="1719" xr:uid="{A9E13631-CE80-4E84-8F03-7D228C07E9B3}"/>
    <cellStyle name="Normal 58 2 3" xfId="1273" xr:uid="{312DF8F7-CD32-482F-A124-FE37CC426EB8}"/>
    <cellStyle name="Normal 58 3" xfId="221" xr:uid="{9FC001B9-72F0-47C2-AA81-E0C112249299}"/>
    <cellStyle name="Normal 58 3 2" xfId="668" xr:uid="{DB7D15CB-8C91-4EAE-9523-4255388BAE47}"/>
    <cellStyle name="Normal 58 3 2 2" xfId="1571" xr:uid="{F81B15C9-D840-4678-A269-B6AF4D7CF644}"/>
    <cellStyle name="Normal 58 3 3" xfId="1124" xr:uid="{1ADE3E0D-FFFB-4BAE-9049-9AD31017BE30}"/>
    <cellStyle name="Normal 58 4" xfId="520" xr:uid="{A263DE51-A49B-48DB-98F7-4ADDA6F2EB5E}"/>
    <cellStyle name="Normal 58 4 2" xfId="1423" xr:uid="{A2055D02-901B-49CE-877C-4326E4C4B0F2}"/>
    <cellStyle name="Normal 58 5" xfId="975" xr:uid="{B96C457A-6B41-43C7-90A9-CF1144C56292}"/>
    <cellStyle name="Normal 59" xfId="305" xr:uid="{55D3525B-998B-4F48-9BDA-C71B45B2807A}"/>
    <cellStyle name="Normal 59 2" xfId="1208" xr:uid="{03AD0EA3-C7CE-4649-878B-F2B8A1BA1F09}"/>
    <cellStyle name="Normal 6" xfId="14" xr:uid="{BB5762B7-B5B6-4E84-BFE2-CBB4B0D043ED}"/>
    <cellStyle name="Normal 6 2" xfId="81" xr:uid="{E8A653AE-59E5-4658-BEAC-5C172B8DA90F}"/>
    <cellStyle name="Normal 6 2 2" xfId="379" xr:uid="{B0D96CA5-416F-44A9-BE87-2334F25BB8CF}"/>
    <cellStyle name="Normal 6 2 2 2" xfId="825" xr:uid="{44DDFFCD-81E2-438E-B55E-9263186097AB}"/>
    <cellStyle name="Normal 6 2 2 2 2" xfId="1728" xr:uid="{C3483539-3C5D-4611-B746-B25329856A27}"/>
    <cellStyle name="Normal 6 2 2 3" xfId="1282" xr:uid="{DEAA0DCA-A3EF-473B-B3F8-AF2DC9E0BE6B}"/>
    <cellStyle name="Normal 6 2 3" xfId="230" xr:uid="{611190DA-3A43-4AF3-8C26-CC2E226678F7}"/>
    <cellStyle name="Normal 6 2 3 2" xfId="677" xr:uid="{08A5FF95-925B-43CC-B3BB-C2E255A2AD94}"/>
    <cellStyle name="Normal 6 2 3 2 2" xfId="1580" xr:uid="{92254B18-1563-4B00-B29B-00DAA78DF71C}"/>
    <cellStyle name="Normal 6 2 3 3" xfId="1133" xr:uid="{781577A8-093B-41D1-86C9-27DC1AF8F0FE}"/>
    <cellStyle name="Normal 6 2 4" xfId="529" xr:uid="{4DA9E7DA-F525-48C5-A066-7FEEFC7568AF}"/>
    <cellStyle name="Normal 6 2 4 2" xfId="1432" xr:uid="{55AA4F6F-073C-40C3-A1A6-3270BB7BE257}"/>
    <cellStyle name="Normal 6 2 5" xfId="984" xr:uid="{FD29A198-9BF2-40C5-AE5A-F66AF01BAAEB}"/>
    <cellStyle name="Normal 6 3" xfId="83" xr:uid="{686C1322-D3A0-4C66-A811-D52136C114F5}"/>
    <cellStyle name="Normal 6 3 2" xfId="381" xr:uid="{1657058D-79B9-4C77-8DE4-6B71D1930A2B}"/>
    <cellStyle name="Normal 6 3 2 2" xfId="827" xr:uid="{901880EC-C6AF-4254-8881-A00E761967F8}"/>
    <cellStyle name="Normal 6 3 2 2 2" xfId="1730" xr:uid="{C4E74764-0694-4A86-BD2C-8A4CA59AE508}"/>
    <cellStyle name="Normal 6 3 2 3" xfId="1284" xr:uid="{12DCD6EB-6080-4B86-9E31-20FF2E76FD68}"/>
    <cellStyle name="Normal 6 3 3" xfId="232" xr:uid="{A4300024-C362-447C-931D-1964065A0885}"/>
    <cellStyle name="Normal 6 3 3 2" xfId="679" xr:uid="{6404ACA3-6842-4511-8203-68C4A05966EA}"/>
    <cellStyle name="Normal 6 3 3 2 2" xfId="1582" xr:uid="{B308BB7C-D953-463E-817B-8F66407CAACD}"/>
    <cellStyle name="Normal 6 3 3 3" xfId="1135" xr:uid="{E502E48D-B489-444A-B6DF-B95CA7BC392F}"/>
    <cellStyle name="Normal 6 3 4" xfId="531" xr:uid="{7AB7846E-9098-4D6B-9786-E110B245CC9F}"/>
    <cellStyle name="Normal 6 3 4 2" xfId="1434" xr:uid="{C4BA83B2-253F-4047-9669-512890757666}"/>
    <cellStyle name="Normal 6 3 5" xfId="986" xr:uid="{99C86C38-0389-4FBE-9E5E-A3976D9E3787}"/>
    <cellStyle name="Normal 6 4" xfId="312" xr:uid="{B438CA6C-4A07-43D8-A419-DA6833804CFE}"/>
    <cellStyle name="Normal 6 4 2" xfId="758" xr:uid="{24CD8720-1E0F-4026-B813-544966495D00}"/>
    <cellStyle name="Normal 6 4 2 2" xfId="1661" xr:uid="{4EC3B5D2-99A5-4CCB-8051-F9460ADFE2AD}"/>
    <cellStyle name="Normal 6 4 3" xfId="1215" xr:uid="{E23773B1-369A-4B35-AC59-B2E25DFAF6F3}"/>
    <cellStyle name="Normal 6 5" xfId="80" xr:uid="{A3BAD667-0A6B-439A-AF80-AC94FD304E2D}"/>
    <cellStyle name="Normal 6 5 2" xfId="378" xr:uid="{792E6CA4-01D3-4D22-94F5-48540C0DA462}"/>
    <cellStyle name="Normal 6 5 2 2" xfId="824" xr:uid="{61C29094-8FBE-4509-B29E-2658A9F3B3D4}"/>
    <cellStyle name="Normal 6 5 2 2 2" xfId="1727" xr:uid="{679DEBD0-F572-4C13-BDB6-8108571E8C5A}"/>
    <cellStyle name="Normal 6 5 2 3" xfId="1281" xr:uid="{0AEA60E6-0670-4437-813B-3EAA88F06BA4}"/>
    <cellStyle name="Normal 6 5 3" xfId="229" xr:uid="{44FEB7F3-5FF6-4F8D-9969-EC361B2FE3A7}"/>
    <cellStyle name="Normal 6 5 3 2" xfId="676" xr:uid="{E48F494C-F712-44FF-ACBC-F82D3C41C7C3}"/>
    <cellStyle name="Normal 6 5 3 2 2" xfId="1579" xr:uid="{5094406E-DE48-4E72-B05A-7395AC4081D9}"/>
    <cellStyle name="Normal 6 5 3 3" xfId="1132" xr:uid="{1C8C150C-2E10-471F-BF31-D3E8E761C50B}"/>
    <cellStyle name="Normal 6 5 4" xfId="528" xr:uid="{0B62D896-A18B-4858-BACF-48A53951DE4D}"/>
    <cellStyle name="Normal 6 5 4 2" xfId="1431" xr:uid="{815D998F-8949-448E-B2F3-3B7BFCFCB8F4}"/>
    <cellStyle name="Normal 6 5 5" xfId="983" xr:uid="{6EC15B5A-4806-4D01-8282-D7B113338BE9}"/>
    <cellStyle name="Normal 6 6" xfId="163" xr:uid="{623F9988-85FF-46FF-A3FD-2098CB8A478B}"/>
    <cellStyle name="Normal 6 6 2" xfId="610" xr:uid="{1F870C5B-51BD-4AF9-9E32-1586C676CCD7}"/>
    <cellStyle name="Normal 6 6 2 2" xfId="1513" xr:uid="{200F76AC-1F0C-4BB1-932A-F6C7176D5994}"/>
    <cellStyle name="Normal 6 6 3" xfId="1066" xr:uid="{1C6A4634-3A29-4F0E-B62D-D8A8CAFA5351}"/>
    <cellStyle name="Normal 6 7" xfId="462" xr:uid="{80352034-A1C7-4CF5-A10A-43B6619B2910}"/>
    <cellStyle name="Normal 6 7 2" xfId="1365" xr:uid="{50C81072-20FD-42F6-B7DD-525CD98DA3DD}"/>
    <cellStyle name="Normal 6 8" xfId="917" xr:uid="{47940610-5BBF-470A-9564-D0CA3654BF41}"/>
    <cellStyle name="Normal 60" xfId="99" xr:uid="{B4DCEF65-643A-4D5E-B15D-C5BABAEEAC47}"/>
    <cellStyle name="Normal 60 2" xfId="397" xr:uid="{3724EC15-0579-4634-9B54-FBAB3DB0398A}"/>
    <cellStyle name="Normal 60 2 2" xfId="843" xr:uid="{AE3D8061-F19D-4DF2-8C46-D943F061DCE6}"/>
    <cellStyle name="Normal 60 2 2 2" xfId="1746" xr:uid="{17E59AC5-EADD-4C76-A3A4-655B472B88AA}"/>
    <cellStyle name="Normal 60 2 3" xfId="1300" xr:uid="{035C7C4C-BC93-4C67-A165-3FAA6026B732}"/>
    <cellStyle name="Normal 60 3" xfId="248" xr:uid="{59E90BC0-4B9B-4F76-98EB-86B030C5E25C}"/>
    <cellStyle name="Normal 60 3 2" xfId="695" xr:uid="{1C1B0285-BCD3-4A30-BED8-11DBBFB66E63}"/>
    <cellStyle name="Normal 60 3 2 2" xfId="1598" xr:uid="{16A8C419-733D-4978-87A8-0D6E4E0B471A}"/>
    <cellStyle name="Normal 60 3 3" xfId="1151" xr:uid="{96F1E007-7548-44F9-A607-5160BC6DA19F}"/>
    <cellStyle name="Normal 60 4" xfId="547" xr:uid="{314A9E94-C3FD-4190-9782-0126C4F2691C}"/>
    <cellStyle name="Normal 60 4 2" xfId="1450" xr:uid="{F9FC745B-7C84-4480-BC68-5A7DDD395CB8}"/>
    <cellStyle name="Normal 60 5" xfId="1002" xr:uid="{ACCBC55F-39E2-4BAF-9563-42C4A1018AAE}"/>
    <cellStyle name="Normal 61" xfId="86" xr:uid="{1E8AC42F-BCAF-42C2-8F37-F3BA62920365}"/>
    <cellStyle name="Normal 61 2" xfId="384" xr:uid="{5936A11C-D25D-4643-B3A2-EF8743C89833}"/>
    <cellStyle name="Normal 61 2 2" xfId="830" xr:uid="{10217FF6-3A2F-49D1-9A0C-E0306F50CBF7}"/>
    <cellStyle name="Normal 61 2 2 2" xfId="1733" xr:uid="{DBDBCCB4-BCE4-488D-8FC9-26F106A0DF1B}"/>
    <cellStyle name="Normal 61 2 3" xfId="1287" xr:uid="{EC208574-784C-472C-B272-647479EDB6CA}"/>
    <cellStyle name="Normal 61 3" xfId="235" xr:uid="{1FEAA3B1-1B14-4FFF-BD0E-73E6FED24D52}"/>
    <cellStyle name="Normal 61 3 2" xfId="682" xr:uid="{62FE78C2-ADDC-4086-88E1-2F43E0E239DE}"/>
    <cellStyle name="Normal 61 3 2 2" xfId="1585" xr:uid="{F5345A2C-D083-4A2C-B7F0-1EC73B4BEAF9}"/>
    <cellStyle name="Normal 61 3 3" xfId="1138" xr:uid="{A58BBD44-401A-4DF7-A10B-08CF659F622D}"/>
    <cellStyle name="Normal 61 4" xfId="534" xr:uid="{B13F37E6-F268-4FE4-BAB2-493E2027688D}"/>
    <cellStyle name="Normal 61 4 2" xfId="1437" xr:uid="{C8BB1669-CC7B-4778-95BE-E1325F21D35B}"/>
    <cellStyle name="Normal 61 5" xfId="989" xr:uid="{97EAFC74-0388-4D0D-930C-645F30B3866C}"/>
    <cellStyle name="Normal 62" xfId="454" xr:uid="{963C0661-D804-4973-A08A-7F8431002962}"/>
    <cellStyle name="Normal 62 2" xfId="1357" xr:uid="{C05F04B1-98AC-4F9D-B4FA-E44FB4B02DA1}"/>
    <cellStyle name="Normal 63" xfId="156" xr:uid="{3BC41C75-B281-4E7D-828D-2B9C4E030989}"/>
    <cellStyle name="Normal 63 2" xfId="1059" xr:uid="{E42078FE-6FBA-4511-BB98-9C0AE957F8C8}"/>
    <cellStyle name="Normal 64" xfId="455" xr:uid="{E2FF0B7F-0291-491A-AB89-2B9115B14B09}"/>
    <cellStyle name="Normal 64 2" xfId="1358" xr:uid="{F976DFAD-436C-4EC2-9F15-2E0A3069F8F8}"/>
    <cellStyle name="Normal 65" xfId="910" xr:uid="{FF103631-30EE-498B-9C58-33EC57FF848A}"/>
    <cellStyle name="Normal 7" xfId="12" xr:uid="{4AD225D3-A7F2-4016-B791-D4DD80FF668E}"/>
    <cellStyle name="Normal 7 10" xfId="460" xr:uid="{49C772AD-1DAE-4C7B-BF14-1FDEA8B554BD}"/>
    <cellStyle name="Normal 7 10 2" xfId="1363" xr:uid="{895F4F59-6FB3-4627-A463-25A5B61B7DF3}"/>
    <cellStyle name="Normal 7 11" xfId="915" xr:uid="{C4073C7A-C7E2-4677-8A29-4CD89AFF20CF}"/>
    <cellStyle name="Normal 7 2" xfId="20" xr:uid="{56EA6EF6-618A-4BA0-95AF-48FC8903AC35}"/>
    <cellStyle name="Normal 7 2 2" xfId="40" xr:uid="{4E8C80D8-0946-4F36-8CAB-ACB9839F12A9}"/>
    <cellStyle name="Normal 7 2 2 2" xfId="338" xr:uid="{82F58F27-5C9F-4163-8161-C24383A96F89}"/>
    <cellStyle name="Normal 7 2 2 2 2" xfId="784" xr:uid="{353092CC-170E-4FBB-961D-69BA1237098E}"/>
    <cellStyle name="Normal 7 2 2 2 2 2" xfId="1687" xr:uid="{6E5760AA-6729-4ACB-B278-E85B06A82FD4}"/>
    <cellStyle name="Normal 7 2 2 2 3" xfId="1241" xr:uid="{0B28C4CA-B758-49F9-AB2C-49F26F4212AB}"/>
    <cellStyle name="Normal 7 2 2 3" xfId="189" xr:uid="{576EFBFB-5168-4E2F-9A4D-3612BD971FE8}"/>
    <cellStyle name="Normal 7 2 2 3 2" xfId="636" xr:uid="{322C02BB-6A03-4792-AB37-CD167A803A68}"/>
    <cellStyle name="Normal 7 2 2 3 2 2" xfId="1539" xr:uid="{713A9D2A-E1FB-4FD2-9C5F-5DE7CB66F9D5}"/>
    <cellStyle name="Normal 7 2 2 3 3" xfId="1092" xr:uid="{A8C70BAD-6E88-4B06-AF86-84EA545943DC}"/>
    <cellStyle name="Normal 7 2 2 4" xfId="488" xr:uid="{BF7AB11B-86CC-4118-99B8-331ADF1C6116}"/>
    <cellStyle name="Normal 7 2 2 4 2" xfId="1391" xr:uid="{4B1F010D-AB35-461F-8AC4-AB573D6FA912}"/>
    <cellStyle name="Normal 7 2 2 5" xfId="943" xr:uid="{85A99E84-0C42-41F8-BC1B-2FD50E407D04}"/>
    <cellStyle name="Normal 7 2 3" xfId="42" xr:uid="{73BF5200-5126-4987-B1F7-5498950D0046}"/>
    <cellStyle name="Normal 7 2 3 2" xfId="68" xr:uid="{93FB8720-1450-4C9B-AF51-D58A96E09910}"/>
    <cellStyle name="Normal 7 2 3 2 2" xfId="366" xr:uid="{83956AB1-B8A7-499F-8C0A-14B947C14E42}"/>
    <cellStyle name="Normal 7 2 3 2 2 2" xfId="812" xr:uid="{13AB81C0-8FB1-4B06-9022-0616EC4CDE56}"/>
    <cellStyle name="Normal 7 2 3 2 2 2 2" xfId="1715" xr:uid="{84A45379-29A3-4986-A1EE-C0582F07E2F4}"/>
    <cellStyle name="Normal 7 2 3 2 2 3" xfId="1269" xr:uid="{084A4E02-2AB0-477B-8E3D-E8C880228E42}"/>
    <cellStyle name="Normal 7 2 3 2 3" xfId="217" xr:uid="{A7CD4031-F7BF-4CE3-A182-EEA2BCBAB04D}"/>
    <cellStyle name="Normal 7 2 3 2 3 2" xfId="664" xr:uid="{22212CF5-20D3-49E5-8B25-3D29965CCD8C}"/>
    <cellStyle name="Normal 7 2 3 2 3 2 2" xfId="1567" xr:uid="{AFEC59BA-244C-4A13-AA19-43DA36AD4CC1}"/>
    <cellStyle name="Normal 7 2 3 2 3 3" xfId="1120" xr:uid="{B1893D10-0ABE-4000-B8A4-F1A9851D1778}"/>
    <cellStyle name="Normal 7 2 3 2 4" xfId="516" xr:uid="{75546669-2B12-40AD-91EB-DA0DC275E6BC}"/>
    <cellStyle name="Normal 7 2 3 2 4 2" xfId="1419" xr:uid="{0B76C7D3-4D0D-4F63-9610-05F708E11BA0}"/>
    <cellStyle name="Normal 7 2 3 2 5" xfId="971" xr:uid="{8007EF86-2A3B-4675-ADA2-0DA2C9ADF930}"/>
    <cellStyle name="Normal 7 2 3 3" xfId="340" xr:uid="{3A424C33-FA22-400D-8EBA-F74BCBD06DAC}"/>
    <cellStyle name="Normal 7 2 3 3 2" xfId="786" xr:uid="{5BE1F2B2-B32E-46C2-A964-06EF10A9B4D0}"/>
    <cellStyle name="Normal 7 2 3 3 2 2" xfId="1689" xr:uid="{E4B7E8FB-2B09-47F3-92E5-004717F9EC0B}"/>
    <cellStyle name="Normal 7 2 3 3 3" xfId="1243" xr:uid="{8A47D4CD-21AB-4E1C-AC88-C745CDC814FC}"/>
    <cellStyle name="Normal 7 2 3 4" xfId="191" xr:uid="{259D6D67-CF7E-439A-B159-A2ED084ACCE8}"/>
    <cellStyle name="Normal 7 2 3 4 2" xfId="638" xr:uid="{8685B25B-E624-403E-8825-4ACC28C0DE81}"/>
    <cellStyle name="Normal 7 2 3 4 2 2" xfId="1541" xr:uid="{F86FFDEE-2AC9-48DD-B36F-A0A01D79E920}"/>
    <cellStyle name="Normal 7 2 3 4 3" xfId="1094" xr:uid="{E7F70590-2590-45C9-BB0D-217479055772}"/>
    <cellStyle name="Normal 7 2 3 5" xfId="490" xr:uid="{06C107F8-1296-4ECA-A1ED-83A93571C585}"/>
    <cellStyle name="Normal 7 2 3 5 2" xfId="1393" xr:uid="{2E9392EB-2E64-48EA-9625-61A14F2BC67D}"/>
    <cellStyle name="Normal 7 2 3 6" xfId="945" xr:uid="{DF3DDB5E-5C49-47FB-98C8-BD656146B136}"/>
    <cellStyle name="Normal 7 2 4" xfId="115" xr:uid="{714A404E-5911-452F-8233-4B8C12714A2D}"/>
    <cellStyle name="Normal 7 2 4 2" xfId="413" xr:uid="{1EE3B328-FDFE-44E9-A7A6-14AFCA588EA3}"/>
    <cellStyle name="Normal 7 2 4 2 2" xfId="859" xr:uid="{AB0C1105-C783-4D41-AC04-5B755CE52B86}"/>
    <cellStyle name="Normal 7 2 4 2 2 2" xfId="1762" xr:uid="{46C32644-7507-429A-B96B-18403D7EEA1F}"/>
    <cellStyle name="Normal 7 2 4 2 3" xfId="1316" xr:uid="{5EA182F4-68AA-4FC3-A8C9-FB7B927991BE}"/>
    <cellStyle name="Normal 7 2 4 3" xfId="264" xr:uid="{B1855096-FA7A-415B-A83F-1B8035B2E55D}"/>
    <cellStyle name="Normal 7 2 4 3 2" xfId="711" xr:uid="{BF033A16-8493-4A48-9DE3-494A7CEFEDC9}"/>
    <cellStyle name="Normal 7 2 4 3 2 2" xfId="1614" xr:uid="{6960A8F7-EADC-43D4-917B-E8CD8D1925C4}"/>
    <cellStyle name="Normal 7 2 4 3 3" xfId="1167" xr:uid="{7025CC66-9C48-4F1F-A129-CE94DB85534D}"/>
    <cellStyle name="Normal 7 2 4 4" xfId="563" xr:uid="{E4DFD9BD-4B39-417A-BFA5-034FCA95A0F0}"/>
    <cellStyle name="Normal 7 2 4 4 2" xfId="1466" xr:uid="{7D6DB9C0-8C28-449A-B254-A8BA999EE169}"/>
    <cellStyle name="Normal 7 2 4 5" xfId="1018" xr:uid="{630F66F3-1B09-48B8-BD59-07DC19A64B01}"/>
    <cellStyle name="Normal 7 2 5" xfId="318" xr:uid="{FE77D256-BC5C-424D-957C-D391D20D81ED}"/>
    <cellStyle name="Normal 7 2 5 2" xfId="764" xr:uid="{8D1B7925-669B-45CA-9554-BF8770F0B53A}"/>
    <cellStyle name="Normal 7 2 5 2 2" xfId="1667" xr:uid="{F98F0F8E-07B7-42FA-B66C-0EB89505300A}"/>
    <cellStyle name="Normal 7 2 5 3" xfId="1221" xr:uid="{99E47FBA-681C-4CE9-B864-3806C3E11E2D}"/>
    <cellStyle name="Normal 7 2 6" xfId="169" xr:uid="{5D8BFCD1-007A-457E-9EEE-8866B9C4AD30}"/>
    <cellStyle name="Normal 7 2 6 2" xfId="616" xr:uid="{3C4F87C8-EFD5-4EA6-886C-08A0A1E4F6A3}"/>
    <cellStyle name="Normal 7 2 6 2 2" xfId="1519" xr:uid="{3084FF26-49F6-4463-88B0-8595FAD7E981}"/>
    <cellStyle name="Normal 7 2 6 3" xfId="1072" xr:uid="{254DBF06-DAA1-4A65-A97B-526F2B360CBB}"/>
    <cellStyle name="Normal 7 2 7" xfId="468" xr:uid="{F851445A-BAD6-4AF2-BAB3-78055A161BCC}"/>
    <cellStyle name="Normal 7 2 7 2" xfId="1371" xr:uid="{BDFF34F1-9975-40CA-ABD8-58D6FE29DE9A}"/>
    <cellStyle name="Normal 7 2 8" xfId="923" xr:uid="{FABD682F-F5D8-443A-9653-12787151A4D1}"/>
    <cellStyle name="Normal 7 3" xfId="74" xr:uid="{F6923173-CFAD-4B9A-BA74-D854A68F4D80}"/>
    <cellStyle name="Normal 7 3 2" xfId="82" xr:uid="{F6785CEF-1E99-40B2-BB3B-1C27F2D85E4C}"/>
    <cellStyle name="Normal 7 3 2 2" xfId="380" xr:uid="{F0BEA5C8-A83D-4B38-B6E5-06CAD0FDFFFD}"/>
    <cellStyle name="Normal 7 3 2 2 2" xfId="826" xr:uid="{A699C5DB-ABFB-480E-A4A2-4220585765D9}"/>
    <cellStyle name="Normal 7 3 2 2 2 2" xfId="1729" xr:uid="{0885B0FC-7B76-4BF7-94C4-B3E75C835562}"/>
    <cellStyle name="Normal 7 3 2 2 3" xfId="1283" xr:uid="{05A3AC6F-C347-409A-8F53-139EE882EE62}"/>
    <cellStyle name="Normal 7 3 2 3" xfId="100" xr:uid="{5EEC2C3F-7635-4E9F-965F-7958788A3240}"/>
    <cellStyle name="Normal 7 3 2 3 2" xfId="398" xr:uid="{B748DEE6-C88E-4A65-9FBA-95ACBA5435DF}"/>
    <cellStyle name="Normal 7 3 2 3 2 2" xfId="844" xr:uid="{9216FE59-E227-4A06-8289-EB48B403DABA}"/>
    <cellStyle name="Normal 7 3 2 3 2 2 2" xfId="1747" xr:uid="{746FADFF-7FF4-43E3-9A50-D3F8AE3B8ECC}"/>
    <cellStyle name="Normal 7 3 2 3 2 3" xfId="1301" xr:uid="{C46CEDAF-0CA5-4644-A022-15D2BF0B79BB}"/>
    <cellStyle name="Normal 7 3 2 3 3" xfId="249" xr:uid="{610E317B-C3CE-47EF-9AF7-3161267046D9}"/>
    <cellStyle name="Normal 7 3 2 3 3 2" xfId="696" xr:uid="{F39779AC-3E83-43B3-9F5D-8D207C444371}"/>
    <cellStyle name="Normal 7 3 2 3 3 2 2" xfId="1599" xr:uid="{AA689688-C85B-4029-A29D-0E4B7368715E}"/>
    <cellStyle name="Normal 7 3 2 3 3 3" xfId="1152" xr:uid="{20DEDCEA-A0EC-4CAC-B3F2-A9AB523EEDCD}"/>
    <cellStyle name="Normal 7 3 2 3 4" xfId="548" xr:uid="{531FBE17-45F4-4663-87DE-17CA879524A0}"/>
    <cellStyle name="Normal 7 3 2 3 4 2" xfId="1451" xr:uid="{56332038-BD6B-43A5-89AF-05016B46A38F}"/>
    <cellStyle name="Normal 7 3 2 3 5" xfId="1003" xr:uid="{7B2EDEA8-DED7-4486-A7F4-1FD051905990}"/>
    <cellStyle name="Normal 7 3 2 4" xfId="231" xr:uid="{CD5CCEA6-8C7E-46E8-A2EF-283E9464BEAC}"/>
    <cellStyle name="Normal 7 3 2 4 2" xfId="678" xr:uid="{370D5AB1-58F8-4A6C-893F-5CF73368AC42}"/>
    <cellStyle name="Normal 7 3 2 4 2 2" xfId="1581" xr:uid="{37ACC676-DA8F-45B1-9B75-886214DEED82}"/>
    <cellStyle name="Normal 7 3 2 4 3" xfId="1134" xr:uid="{EAA793B9-0E89-459F-B34B-0FA2F5F8BB21}"/>
    <cellStyle name="Normal 7 3 2 5" xfId="530" xr:uid="{394A84E1-41BE-4379-BBEE-43C347F44BCA}"/>
    <cellStyle name="Normal 7 3 2 5 2" xfId="1433" xr:uid="{6E24E33B-9EB0-4205-8AA0-E56BB187257D}"/>
    <cellStyle name="Normal 7 3 2 6" xfId="985" xr:uid="{B0F8B3B5-88F1-4672-B4D2-D8F6CD144DD8}"/>
    <cellStyle name="Normal 7 3 3" xfId="372" xr:uid="{C8574B15-0DFD-47F5-8A1F-B91A0951AAAA}"/>
    <cellStyle name="Normal 7 3 3 2" xfId="818" xr:uid="{1D1DE9B8-2A2D-46B3-8C1C-DA3EC0180A21}"/>
    <cellStyle name="Normal 7 3 3 2 2" xfId="1721" xr:uid="{E99FBD75-5A16-4032-879B-CAF44E2F46AC}"/>
    <cellStyle name="Normal 7 3 3 3" xfId="1275" xr:uid="{2FC47730-5340-4644-8B14-082E2D3B9C27}"/>
    <cellStyle name="Normal 7 3 4" xfId="223" xr:uid="{D0D11419-093F-48C3-8E68-7B403EC47EA3}"/>
    <cellStyle name="Normal 7 3 4 2" xfId="670" xr:uid="{ACB890C1-453B-4AD5-96F7-F657DD83B8F9}"/>
    <cellStyle name="Normal 7 3 4 2 2" xfId="1573" xr:uid="{0DF796C2-6653-4286-8F7A-E52C0C63BD50}"/>
    <cellStyle name="Normal 7 3 4 3" xfId="1126" xr:uid="{ED9C0619-AD51-4E38-970B-42E329A078B5}"/>
    <cellStyle name="Normal 7 3 5" xfId="522" xr:uid="{C97509AB-8BB1-419E-BE6F-E5CF8637750D}"/>
    <cellStyle name="Normal 7 3 5 2" xfId="1425" xr:uid="{6FBBC87B-0866-4BDA-8504-7FF85CB3BFE5}"/>
    <cellStyle name="Normal 7 3 6" xfId="977" xr:uid="{A05814D3-189F-4448-9E65-D5C8BC5064F6}"/>
    <cellStyle name="Normal 7 4" xfId="77" xr:uid="{3F0F1B25-9099-425B-BCD6-D0454C268E51}"/>
    <cellStyle name="Normal 7 4 2" xfId="375" xr:uid="{F737AB73-38C7-4E44-B375-E3B382CC2735}"/>
    <cellStyle name="Normal 7 4 2 2" xfId="821" xr:uid="{E3BD8D27-6F25-40D0-B123-BFF675B6385D}"/>
    <cellStyle name="Normal 7 4 2 2 2" xfId="1724" xr:uid="{4BDDA598-B15A-4658-B419-BF6390C8A005}"/>
    <cellStyle name="Normal 7 4 2 3" xfId="1278" xr:uid="{D2E159AF-742A-4DAD-93CF-B675906B9D30}"/>
    <cellStyle name="Normal 7 4 3" xfId="226" xr:uid="{8A5DE0B5-59DB-4CE2-B05D-0B742302A28E}"/>
    <cellStyle name="Normal 7 4 3 2" xfId="673" xr:uid="{4DF26205-23DA-4D63-8722-AAAFC2B73B45}"/>
    <cellStyle name="Normal 7 4 3 2 2" xfId="1576" xr:uid="{331CE8AC-D314-4F30-A873-233E173DF381}"/>
    <cellStyle name="Normal 7 4 3 3" xfId="1129" xr:uid="{78F4867E-14BB-43B4-962D-42A3CA451477}"/>
    <cellStyle name="Normal 7 4 4" xfId="525" xr:uid="{0B2C6120-E32A-4A07-92DF-9C5DF92B10ED}"/>
    <cellStyle name="Normal 7 4 4 2" xfId="1428" xr:uid="{ADB615D4-E927-470B-8314-1CADBC27F276}"/>
    <cellStyle name="Normal 7 4 5" xfId="980" xr:uid="{AD506780-8639-4B11-9D94-95A828DDB1D9}"/>
    <cellStyle name="Normal 7 5" xfId="79" xr:uid="{03FFCEF1-210D-45FB-B495-04E0A1B7BD9C}"/>
    <cellStyle name="Normal 7 5 2" xfId="377" xr:uid="{9AA59B45-4897-41EE-AA3D-63357F996901}"/>
    <cellStyle name="Normal 7 5 2 2" xfId="823" xr:uid="{3D68D472-B78C-4825-8428-7B937FF2EFF5}"/>
    <cellStyle name="Normal 7 5 2 2 2" xfId="1726" xr:uid="{AD66BACC-B068-47EA-AD41-F7024F722C62}"/>
    <cellStyle name="Normal 7 5 2 3" xfId="1280" xr:uid="{E548183E-76D9-484B-B92C-D72FA2E72DE7}"/>
    <cellStyle name="Normal 7 5 3" xfId="228" xr:uid="{10DD6F35-7E0B-461C-8E0F-FADEDBDD0C52}"/>
    <cellStyle name="Normal 7 5 3 2" xfId="675" xr:uid="{DAB28FC7-D66E-4B60-B793-069A33D5EA21}"/>
    <cellStyle name="Normal 7 5 3 2 2" xfId="1578" xr:uid="{4E4A2060-34AD-4DCA-9299-41176BB40B15}"/>
    <cellStyle name="Normal 7 5 3 3" xfId="1131" xr:uid="{8ED0793F-A8F6-446A-99E8-54C646753308}"/>
    <cellStyle name="Normal 7 5 4" xfId="527" xr:uid="{2EC64DB1-D08F-4548-AD45-516C2073981D}"/>
    <cellStyle name="Normal 7 5 4 2" xfId="1430" xr:uid="{AD013164-FC0C-4A28-B746-B4F8E19BC2D7}"/>
    <cellStyle name="Normal 7 5 5" xfId="982" xr:uid="{5D65A52C-0BBB-4AC4-A1FD-8E41215BBBD4}"/>
    <cellStyle name="Normal 7 6" xfId="109" xr:uid="{8DCC8DFD-7AB6-47FB-9226-9F632D84A958}"/>
    <cellStyle name="Normal 7 6 2" xfId="119" xr:uid="{2E9FF6D4-C369-4AA7-A717-1677C9B05BA5}"/>
    <cellStyle name="Normal 7 6 2 2" xfId="134" xr:uid="{31D4D313-49E1-43F9-A3A3-EA57E6B930BB}"/>
    <cellStyle name="Normal 7 6 2 2 2" xfId="146" xr:uid="{6F152C82-49B9-4E90-9859-A9EAFE5227A4}"/>
    <cellStyle name="Normal 7 6 2 2 2 2" xfId="154" xr:uid="{06560009-F9A4-424F-B252-8F97B77F6D3E}"/>
    <cellStyle name="Normal 7 6 2 2 2 2 2" xfId="452" xr:uid="{60FDC959-B35D-489F-868C-17FF645CAC3A}"/>
    <cellStyle name="Normal 7 6 2 2 2 2 2 2" xfId="898" xr:uid="{8E9620C5-C242-4AEA-B58A-0F9B406B99F3}"/>
    <cellStyle name="Normal 7 6 2 2 2 2 2 2 2" xfId="1801" xr:uid="{4B82F098-7C18-4EF5-B465-7C86BC04DF4D}"/>
    <cellStyle name="Normal 7 6 2 2 2 2 2 3" xfId="1355" xr:uid="{531B8183-6525-4E09-888B-AA0D612E8102}"/>
    <cellStyle name="Normal 7 6 2 2 2 2 3" xfId="303" xr:uid="{5578053B-55B9-46FD-9F0C-47E9261B7B33}"/>
    <cellStyle name="Normal 7 6 2 2 2 2 3 2" xfId="750" xr:uid="{C9D96A52-BEA8-42DC-8AF7-40ACE309532E}"/>
    <cellStyle name="Normal 7 6 2 2 2 2 3 2 2" xfId="1653" xr:uid="{BEF79B47-C82E-450A-9721-15F0B8131EF7}"/>
    <cellStyle name="Normal 7 6 2 2 2 2 3 3" xfId="1206" xr:uid="{CD6FCE9A-0249-49CA-A310-32EF6E3BFC35}"/>
    <cellStyle name="Normal 7 6 2 2 2 2 4" xfId="602" xr:uid="{A5EF3E36-BBBB-4D6B-AAA4-BA555B8371FE}"/>
    <cellStyle name="Normal 7 6 2 2 2 2 4 2" xfId="1505" xr:uid="{0D9F08CB-49BA-458C-9FB2-3B65A89609F0}"/>
    <cellStyle name="Normal 7 6 2 2 2 2 5" xfId="1057" xr:uid="{03C2CD72-EF2E-4784-B5BF-4E5A2C704D9F}"/>
    <cellStyle name="Normal 7 6 2 2 2 3" xfId="444" xr:uid="{A0AB30E0-A5A2-4772-A936-FC2939EBF68E}"/>
    <cellStyle name="Normal 7 6 2 2 2 3 2" xfId="890" xr:uid="{29C7D429-0F92-42B5-8C2A-924024AD8CE4}"/>
    <cellStyle name="Normal 7 6 2 2 2 3 2 2" xfId="903" xr:uid="{984BBFFB-FEEB-4342-B66E-96C0EDF00996}"/>
    <cellStyle name="Normal 7 6 2 2 2 3 2 2 2" xfId="1806" xr:uid="{16D1AC52-F502-4A13-BF9D-864EE804D8E9}"/>
    <cellStyle name="Normal 7 6 2 2 2 3 2 3" xfId="901" xr:uid="{0EB49B96-2D30-4DAE-8FDA-BDD7CDB5FC69}"/>
    <cellStyle name="Normal 7 6 2 2 2 3 2 3 2" xfId="1804" xr:uid="{E4738A37-D85E-479B-B913-C376387732DE}"/>
    <cellStyle name="Normal 7 6 2 2 2 3 2 4" xfId="1793" xr:uid="{3FBC42E7-4EF8-4A73-8084-450B60AA7900}"/>
    <cellStyle name="Normal 7 6 2 2 2 3 3" xfId="1347" xr:uid="{6C759C1F-1F4A-404D-BBC6-CB307EC0303C}"/>
    <cellStyle name="Normal 7 6 2 2 2 4" xfId="295" xr:uid="{FF67C092-A543-464C-9343-93953AE5821E}"/>
    <cellStyle name="Normal 7 6 2 2 2 4 2" xfId="742" xr:uid="{AB767D67-CC6C-4AFF-8EF1-FFA9D275A443}"/>
    <cellStyle name="Normal 7 6 2 2 2 4 2 2" xfId="1645" xr:uid="{11BABA90-FF4D-48D9-8E0E-F6DA78039413}"/>
    <cellStyle name="Normal 7 6 2 2 2 4 3" xfId="1198" xr:uid="{EB53682A-C353-4258-A090-B1D0E6551B69}"/>
    <cellStyle name="Normal 7 6 2 2 2 5" xfId="594" xr:uid="{05F0266C-F80A-481E-9071-9D9E17C69265}"/>
    <cellStyle name="Normal 7 6 2 2 2 5 2" xfId="1497" xr:uid="{94BBE572-A811-49E4-9C29-DE5A66A6B0CB}"/>
    <cellStyle name="Normal 7 6 2 2 2 6" xfId="1049" xr:uid="{3C47F8C6-C5A7-4FF9-98DC-658685651DBC}"/>
    <cellStyle name="Normal 7 6 2 2 3" xfId="432" xr:uid="{AC9B2E55-151B-4171-B105-3D30472AFC6B}"/>
    <cellStyle name="Normal 7 6 2 2 3 2" xfId="878" xr:uid="{AEE42B84-90B7-4151-8C37-5DBF08D42A34}"/>
    <cellStyle name="Normal 7 6 2 2 3 2 2" xfId="1781" xr:uid="{38668854-0B8F-41C5-9497-8FD34AF351EA}"/>
    <cellStyle name="Normal 7 6 2 2 3 3" xfId="1335" xr:uid="{C1FD6E17-3764-47C6-B7BF-A690DDB7F385}"/>
    <cellStyle name="Normal 7 6 2 2 4" xfId="283" xr:uid="{7F6C8119-6303-444A-9F6D-71739ECEE16F}"/>
    <cellStyle name="Normal 7 6 2 2 4 2" xfId="730" xr:uid="{A871C0AB-488A-4B8D-8D0A-B02BDD38B446}"/>
    <cellStyle name="Normal 7 6 2 2 4 2 2" xfId="1633" xr:uid="{8AE4D508-BDE4-49D0-9F2B-6B965608BF61}"/>
    <cellStyle name="Normal 7 6 2 2 4 3" xfId="1186" xr:uid="{3BF4B23F-47DE-4CA1-95CA-9265E56AC023}"/>
    <cellStyle name="Normal 7 6 2 2 5" xfId="582" xr:uid="{C05E10CC-04F2-45F4-873A-8FE1C629E217}"/>
    <cellStyle name="Normal 7 6 2 2 5 2" xfId="1485" xr:uid="{2006CF85-72F9-4DA3-9B9C-42C1D322B772}"/>
    <cellStyle name="Normal 7 6 2 2 6" xfId="1037" xr:uid="{2E80523C-F209-4B3E-A183-EACC4639F0BA}"/>
    <cellStyle name="Normal 7 6 2 3" xfId="417" xr:uid="{A3DF6F6A-AA2E-4C9D-9775-A6AFE90A3016}"/>
    <cellStyle name="Normal 7 6 2 3 2" xfId="863" xr:uid="{880333E0-3D18-4E2D-ACD5-B060ABE5416C}"/>
    <cellStyle name="Normal 7 6 2 3 2 2" xfId="1766" xr:uid="{1840F5E0-DF2A-4D93-94C5-18883AE88A1A}"/>
    <cellStyle name="Normal 7 6 2 3 3" xfId="1320" xr:uid="{D09D3532-4AF9-4FB5-8FB5-1A9FE9E26562}"/>
    <cellStyle name="Normal 7 6 2 4" xfId="268" xr:uid="{E719215C-8021-4812-B360-6308FAF47287}"/>
    <cellStyle name="Normal 7 6 2 4 2" xfId="715" xr:uid="{F4B58BD0-0FDE-48FF-9493-1890DD9ABDE7}"/>
    <cellStyle name="Normal 7 6 2 4 2 2" xfId="1618" xr:uid="{B0407CCA-1C62-49B3-91F0-399DD7CFDAB9}"/>
    <cellStyle name="Normal 7 6 2 4 3" xfId="1171" xr:uid="{2DE974C1-81C1-445A-A6E0-E44D818492CA}"/>
    <cellStyle name="Normal 7 6 2 5" xfId="567" xr:uid="{254647EB-8039-479A-926D-4F4D751EFD35}"/>
    <cellStyle name="Normal 7 6 2 5 2" xfId="1470" xr:uid="{8A2DAF6F-CC71-47CF-9C3B-C5ABF165F98E}"/>
    <cellStyle name="Normal 7 6 2 6" xfId="1022" xr:uid="{7DD5CA5A-3EC4-407E-8AD1-6EFA91A95DC0}"/>
    <cellStyle name="Normal 7 6 3" xfId="407" xr:uid="{18BCB764-893B-4D42-9CC5-A335F8D0187B}"/>
    <cellStyle name="Normal 7 6 3 2" xfId="853" xr:uid="{A7692AD2-3815-44EA-8A54-5AD50B8D53CA}"/>
    <cellStyle name="Normal 7 6 3 2 2" xfId="1756" xr:uid="{ED99883F-5B1E-48D1-9114-A3C28AE4F5E1}"/>
    <cellStyle name="Normal 7 6 3 3" xfId="1310" xr:uid="{4A142AB3-077E-467B-927A-81B78E4C0828}"/>
    <cellStyle name="Normal 7 6 4" xfId="258" xr:uid="{58AEB723-F8B5-431A-9FBE-4461833DE6C5}"/>
    <cellStyle name="Normal 7 6 4 2" xfId="705" xr:uid="{CA1D7862-BE99-4536-A6A4-F5F5ADD760E6}"/>
    <cellStyle name="Normal 7 6 4 2 2" xfId="1608" xr:uid="{99E73FFC-23D4-4C04-9F04-658CBD414615}"/>
    <cellStyle name="Normal 7 6 4 3" xfId="1161" xr:uid="{0F32B629-B64B-4386-941D-44DABB39FE65}"/>
    <cellStyle name="Normal 7 6 5" xfId="557" xr:uid="{EEB777F2-1A36-4788-B9ED-A46DCEDEE771}"/>
    <cellStyle name="Normal 7 6 5 2" xfId="1460" xr:uid="{BD18C2FB-7CA2-40D7-B7B0-C6A309C8C84D}"/>
    <cellStyle name="Normal 7 6 6" xfId="1012" xr:uid="{712844FD-645C-4ED9-B9F5-23EE812DAD13}"/>
    <cellStyle name="Normal 7 7" xfId="85" xr:uid="{A4D29F86-AE30-4C3F-961F-9AC1D25A5217}"/>
    <cellStyle name="Normal 7 7 2" xfId="383" xr:uid="{F49BFE87-99AF-4932-ADDD-4705C672B27C}"/>
    <cellStyle name="Normal 7 7 2 2" xfId="829" xr:uid="{738711A9-89BE-4A82-BF37-3F012722C779}"/>
    <cellStyle name="Normal 7 7 2 2 2" xfId="1732" xr:uid="{F0F60AA7-A957-458D-9009-F278368F4C92}"/>
    <cellStyle name="Normal 7 7 2 3" xfId="1286" xr:uid="{514A3D66-6632-4F27-9A97-676EEA0833B9}"/>
    <cellStyle name="Normal 7 7 3" xfId="234" xr:uid="{7AF6E76D-2A3B-4321-B878-9C279840E553}"/>
    <cellStyle name="Normal 7 7 3 2" xfId="681" xr:uid="{0DAB1D31-7553-4082-8447-A7545CCF1650}"/>
    <cellStyle name="Normal 7 7 3 2 2" xfId="1584" xr:uid="{852D3E31-7FEE-44DF-A954-52001BB32D41}"/>
    <cellStyle name="Normal 7 7 3 3" xfId="1137" xr:uid="{C91D718A-B9F9-492C-9EBC-E39D1D232FA0}"/>
    <cellStyle name="Normal 7 7 4" xfId="533" xr:uid="{D8C4EE39-59F5-4F8F-BC60-AF14726778F3}"/>
    <cellStyle name="Normal 7 7 4 2" xfId="1436" xr:uid="{1D27F27C-D2DD-4DC2-925E-339E969CC7A8}"/>
    <cellStyle name="Normal 7 7 5" xfId="988" xr:uid="{FD523BE8-6BE9-4101-A97F-CDEC73E5A884}"/>
    <cellStyle name="Normal 7 8" xfId="310" xr:uid="{D79E1DF0-81A3-45E4-8EA4-C4852D212624}"/>
    <cellStyle name="Normal 7 8 2" xfId="756" xr:uid="{5AC61B7E-1D88-40C9-8589-B52634E1499F}"/>
    <cellStyle name="Normal 7 8 2 2" xfId="1659" xr:uid="{F9B90008-FF0D-40F5-91D6-374A2EE0F786}"/>
    <cellStyle name="Normal 7 8 3" xfId="1213" xr:uid="{871BC9B1-884E-4693-85C9-7F2DE699EF28}"/>
    <cellStyle name="Normal 7 9" xfId="161" xr:uid="{A10F617B-E7F2-44C0-BAF8-EC3510BA97C0}"/>
    <cellStyle name="Normal 7 9 2" xfId="608" xr:uid="{8570D441-4D17-4971-ABF2-0B6516CE94D8}"/>
    <cellStyle name="Normal 7 9 2 2" xfId="1511" xr:uid="{5B7307C4-B021-46C9-94BE-4149B3C8D2FF}"/>
    <cellStyle name="Normal 7 9 3" xfId="1064" xr:uid="{A4248174-8FAD-4236-A8D8-DCF3A685AB5B}"/>
    <cellStyle name="Normal 8" xfId="13" xr:uid="{2DECEA06-F4E8-4DB4-B96E-083FEA4F42FA}"/>
    <cellStyle name="Normal 8 2" xfId="75" xr:uid="{21A746CB-E359-4F2E-A14D-934AEB4CF39A}"/>
    <cellStyle name="Normal 8 2 2" xfId="373" xr:uid="{2DADB549-46ED-4D87-8F36-4336CE7E9101}"/>
    <cellStyle name="Normal 8 2 2 2" xfId="819" xr:uid="{D56F5168-42FB-4AF2-87D7-9939F8B95834}"/>
    <cellStyle name="Normal 8 2 2 2 2" xfId="1722" xr:uid="{BCACC9D4-7A40-40BC-9116-23F93827B342}"/>
    <cellStyle name="Normal 8 2 2 3" xfId="1276" xr:uid="{C4D5410D-EE9F-44FF-B20E-B257C57475A3}"/>
    <cellStyle name="Normal 8 2 3" xfId="224" xr:uid="{378B9737-74C8-44AA-B0D1-0DB14194B06A}"/>
    <cellStyle name="Normal 8 2 3 2" xfId="671" xr:uid="{B53FFD37-7983-4D28-9BF8-7E3A07F8FB96}"/>
    <cellStyle name="Normal 8 2 3 2 2" xfId="1574" xr:uid="{B737E2EB-60CB-481A-B0F9-838456DB9892}"/>
    <cellStyle name="Normal 8 2 3 3" xfId="1127" xr:uid="{C90ECC2E-EAC1-499B-98DF-1587C10ED538}"/>
    <cellStyle name="Normal 8 2 4" xfId="523" xr:uid="{AAA331D3-42AC-42F9-8617-BB2B6DD476F9}"/>
    <cellStyle name="Normal 8 2 4 2" xfId="1426" xr:uid="{0519C244-E3F5-4224-8FD4-C999D137C460}"/>
    <cellStyle name="Normal 8 2 5" xfId="978" xr:uid="{96F207DA-E1AB-430B-9197-F592E9BB6510}"/>
    <cellStyle name="Normal 8 3" xfId="76" xr:uid="{AF8893F7-8285-44B2-B466-FB8C87D008FE}"/>
    <cellStyle name="Normal 8 3 2" xfId="374" xr:uid="{205E6073-F776-47FB-801A-4E660E19E49C}"/>
    <cellStyle name="Normal 8 3 2 2" xfId="820" xr:uid="{CF080EB3-83F7-4394-9231-9A7792118F50}"/>
    <cellStyle name="Normal 8 3 2 2 2" xfId="1723" xr:uid="{0654B9CE-BF96-4A71-97C2-6029C08A62FE}"/>
    <cellStyle name="Normal 8 3 2 3" xfId="1277" xr:uid="{DC6D34CA-D228-4D86-A54B-B566010D3C7A}"/>
    <cellStyle name="Normal 8 3 3" xfId="225" xr:uid="{07E95F17-071F-4275-A87B-6FDCD7E4241D}"/>
    <cellStyle name="Normal 8 3 3 2" xfId="672" xr:uid="{6B2CBB8D-F168-4A98-B903-C99EEAB7C9B8}"/>
    <cellStyle name="Normal 8 3 3 2 2" xfId="1575" xr:uid="{191DFAE8-01AA-4502-99A6-54FD6EDD30BE}"/>
    <cellStyle name="Normal 8 3 3 3" xfId="1128" xr:uid="{D2BED347-C783-49E6-B5C8-F6124E2718CB}"/>
    <cellStyle name="Normal 8 3 4" xfId="524" xr:uid="{B3DB1B00-8029-4237-9BF7-C094156841FF}"/>
    <cellStyle name="Normal 8 3 4 2" xfId="1427" xr:uid="{2D847C0B-54DD-4B26-883C-33D1F63C61DB}"/>
    <cellStyle name="Normal 8 3 5" xfId="979" xr:uid="{6E654BF3-1166-493F-8536-7E5AB8C27121}"/>
    <cellStyle name="Normal 8 4" xfId="78" xr:uid="{3EF3CB6F-D306-41E2-A1BA-142F6700627D}"/>
    <cellStyle name="Normal 8 4 2" xfId="376" xr:uid="{D057B209-D82C-4F4E-B259-79578313AF93}"/>
    <cellStyle name="Normal 8 4 2 2" xfId="822" xr:uid="{076D8832-3388-4D8F-B1A2-488EF15BEC7F}"/>
    <cellStyle name="Normal 8 4 2 2 2" xfId="1725" xr:uid="{CB0C5DBF-7615-435F-A0A5-9073777EB00D}"/>
    <cellStyle name="Normal 8 4 2 3" xfId="1279" xr:uid="{509F3B1A-A5E7-4A0A-AEDA-C4CB20ED8536}"/>
    <cellStyle name="Normal 8 4 3" xfId="227" xr:uid="{43C441D0-0679-4D4D-8EE9-6E9DEEEB3C73}"/>
    <cellStyle name="Normal 8 4 3 2" xfId="674" xr:uid="{14E319CD-21E6-486B-A8EC-5818305E448D}"/>
    <cellStyle name="Normal 8 4 3 2 2" xfId="1577" xr:uid="{ECD8B8B8-B953-4F81-9668-15AF54EC87D1}"/>
    <cellStyle name="Normal 8 4 3 3" xfId="1130" xr:uid="{CAD6F528-A085-4CE9-A367-D8195C93D553}"/>
    <cellStyle name="Normal 8 4 4" xfId="526" xr:uid="{A39F0F06-5964-488E-931D-DEA0E160B921}"/>
    <cellStyle name="Normal 8 4 4 2" xfId="1429" xr:uid="{9C891149-5AB6-4DB0-9888-0609C7C650F7}"/>
    <cellStyle name="Normal 8 4 5" xfId="981" xr:uid="{1BC9FE52-1B34-4E59-B531-9B1111B6E40F}"/>
    <cellStyle name="Normal 8 5" xfId="311" xr:uid="{5A9D670F-D49E-447C-91C1-92AF6587ABC5}"/>
    <cellStyle name="Normal 8 5 2" xfId="757" xr:uid="{856EBC50-47DF-4B44-9B76-29B92D011BC1}"/>
    <cellStyle name="Normal 8 5 2 2" xfId="1660" xr:uid="{045D8189-CC4E-4675-B85D-8873D40B47A4}"/>
    <cellStyle name="Normal 8 5 3" xfId="1214" xr:uid="{05C32B02-D333-46A6-ADF2-38F1C9D267D4}"/>
    <cellStyle name="Normal 8 6" xfId="162" xr:uid="{A0F582F3-5D63-4E7F-88D7-01380BAC1DDE}"/>
    <cellStyle name="Normal 8 6 2" xfId="609" xr:uid="{8EF78414-4AA2-4362-BF72-97C72938A0E5}"/>
    <cellStyle name="Normal 8 6 2 2" xfId="1512" xr:uid="{DE1990C2-C8B4-4337-ABDD-3B8448390AA5}"/>
    <cellStyle name="Normal 8 6 3" xfId="1065" xr:uid="{89D790FA-A7D3-446E-BBCA-1F6AF464C62E}"/>
    <cellStyle name="Normal 8 7" xfId="461" xr:uid="{C453ADFC-BC8C-419A-9C93-F62E4FE8173D}"/>
    <cellStyle name="Normal 8 7 2" xfId="1364" xr:uid="{07CC91F2-B053-4A4E-B230-854CF3A15BD4}"/>
    <cellStyle name="Normal 8 8" xfId="916" xr:uid="{76061EC5-62A9-4270-A368-668B483B94E2}"/>
    <cellStyle name="Normal 9" xfId="22" xr:uid="{8356AA59-7E24-41B4-8C09-5186290DB89A}"/>
    <cellStyle name="Normal 9 2" xfId="23" xr:uid="{1BC388E7-3C69-4567-A4E2-EC78E34ABC2B}"/>
    <cellStyle name="Normal 9 2 2" xfId="321" xr:uid="{E87980E7-CB0B-49D6-91CE-C86D0151DB0E}"/>
    <cellStyle name="Normal 9 2 2 2" xfId="767" xr:uid="{F886C637-6C72-4363-BC3A-FE2DF25B44FF}"/>
    <cellStyle name="Normal 9 2 2 2 2" xfId="1670" xr:uid="{BFE820C5-5CFB-475D-8BAB-7E35702130BC}"/>
    <cellStyle name="Normal 9 2 2 3" xfId="1224" xr:uid="{117C9544-33AA-4FA7-86CC-7E161383BF8B}"/>
    <cellStyle name="Normal 9 2 3" xfId="172" xr:uid="{1C77AEDD-632B-4505-BCB1-DC316675F389}"/>
    <cellStyle name="Normal 9 2 3 2" xfId="619" xr:uid="{1E4128B9-C075-4B12-9567-4AA8D89EED82}"/>
    <cellStyle name="Normal 9 2 3 2 2" xfId="1522" xr:uid="{5A73D074-6A0C-440F-AED0-03E476421407}"/>
    <cellStyle name="Normal 9 2 3 3" xfId="1075" xr:uid="{9DBB897D-C9C1-45EA-A26B-E6158883A2B2}"/>
    <cellStyle name="Normal 9 2 4" xfId="471" xr:uid="{5F5BDD87-185B-4C29-BF1D-75B86E039020}"/>
    <cellStyle name="Normal 9 2 4 2" xfId="1374" xr:uid="{5476AED6-D6EF-48D2-B705-E98DD316BFF1}"/>
    <cellStyle name="Normal 9 2 5" xfId="926" xr:uid="{B412BE3D-35ED-4CCE-8911-75C4E1EFC00C}"/>
    <cellStyle name="Normal 9 3" xfId="116" xr:uid="{04C3C6A8-C5B9-4257-B313-FC4ABBC8371D}"/>
    <cellStyle name="Normal 9 3 2" xfId="414" xr:uid="{58118A2B-E11D-4E79-9B98-A954B292CB26}"/>
    <cellStyle name="Normal 9 3 2 2" xfId="860" xr:uid="{339002DB-5613-40A1-A583-A331F4007BEE}"/>
    <cellStyle name="Normal 9 3 2 2 2" xfId="1763" xr:uid="{C350E66F-1F57-46A5-B4C3-58E18F5B39F4}"/>
    <cellStyle name="Normal 9 3 2 3" xfId="1317" xr:uid="{7CEEB2FB-E7AD-4C64-A398-31C976F0E86E}"/>
    <cellStyle name="Normal 9 3 3" xfId="265" xr:uid="{FC19E4F5-2DAD-4B63-8905-6B9E2978F49B}"/>
    <cellStyle name="Normal 9 3 3 2" xfId="712" xr:uid="{AC88A1C9-DF08-4523-AA1C-871BDCD646F5}"/>
    <cellStyle name="Normal 9 3 3 2 2" xfId="1615" xr:uid="{09D1C5C1-F2F1-4C95-9B23-287BA6BCFA1D}"/>
    <cellStyle name="Normal 9 3 3 3" xfId="1168" xr:uid="{DC9AC710-EE6D-4B9D-8177-4FC91F8E723A}"/>
    <cellStyle name="Normal 9 3 4" xfId="564" xr:uid="{50BFBA3D-3965-4600-8ABE-A299C34D03E6}"/>
    <cellStyle name="Normal 9 3 4 2" xfId="1467" xr:uid="{27979440-12FF-45DA-85D8-2C168BF6E12B}"/>
    <cellStyle name="Normal 9 3 5" xfId="1019" xr:uid="{775AE055-B671-4CDB-A4EF-DE1FD1344133}"/>
    <cellStyle name="Normal 9 4" xfId="117" xr:uid="{4B6716B6-0E62-47C4-AE3F-4F289277A4FD}"/>
    <cellStyle name="Normal 9 4 2" xfId="415" xr:uid="{334D3853-4D42-423B-99EB-39EDB7F2B242}"/>
    <cellStyle name="Normal 9 4 2 2" xfId="861" xr:uid="{523894C8-B9CB-465A-934A-B68D13BFFA5C}"/>
    <cellStyle name="Normal 9 4 2 2 2" xfId="1764" xr:uid="{0C5A88A3-1217-45D4-808B-6342AF2BA628}"/>
    <cellStyle name="Normal 9 4 2 3" xfId="1318" xr:uid="{5B993388-FD15-4C73-AF93-3A95F931030C}"/>
    <cellStyle name="Normal 9 4 3" xfId="266" xr:uid="{F30A4DF3-EF02-4F44-A658-3E545D5E705C}"/>
    <cellStyle name="Normal 9 4 3 2" xfId="713" xr:uid="{75D925D3-CEF7-4CCF-A380-58D4C6EC98E0}"/>
    <cellStyle name="Normal 9 4 3 2 2" xfId="1616" xr:uid="{B11A6E5D-A2C4-4430-82F3-50BE7ED5741F}"/>
    <cellStyle name="Normal 9 4 3 3" xfId="1169" xr:uid="{0DFDD06B-3BD8-4D23-BA68-7C0F0C2BFE8D}"/>
    <cellStyle name="Normal 9 4 4" xfId="565" xr:uid="{36A3BDA6-029C-42B5-B1E5-F9F8288A41DF}"/>
    <cellStyle name="Normal 9 4 4 2" xfId="1468" xr:uid="{1259331E-3F70-40D9-AE3B-FFCCE05A2B01}"/>
    <cellStyle name="Normal 9 4 5" xfId="1020" xr:uid="{470E1475-B36C-4944-8CBD-F81D8F100AA9}"/>
    <cellStyle name="Normal 9 5" xfId="320" xr:uid="{156F6B2F-C370-4AF9-BFE6-5840409F4B05}"/>
    <cellStyle name="Normal 9 5 2" xfId="766" xr:uid="{BF304B1C-5C8F-4F10-80E7-DA3017B35886}"/>
    <cellStyle name="Normal 9 5 2 2" xfId="1669" xr:uid="{CFF95F94-9F5D-4344-A49B-2B45E2C5AF1A}"/>
    <cellStyle name="Normal 9 5 3" xfId="1223" xr:uid="{CFD74A4A-4104-4989-8675-9AF96A520F8A}"/>
    <cellStyle name="Normal 9 6" xfId="89" xr:uid="{E329C11E-ADDA-4411-AC3A-F0EB44F930C0}"/>
    <cellStyle name="Normal 9 6 2" xfId="387" xr:uid="{675FFD0F-91C0-4799-B983-4E97ED04B8C4}"/>
    <cellStyle name="Normal 9 6 2 2" xfId="833" xr:uid="{16E97B3F-DCA7-4102-99EC-A7BD3946F2A0}"/>
    <cellStyle name="Normal 9 6 2 2 2" xfId="1736" xr:uid="{10BB078B-E04D-4217-AB24-4E9FBCC6F0B6}"/>
    <cellStyle name="Normal 9 6 2 3" xfId="1290" xr:uid="{C55B63BA-AAB9-49CF-AD13-8174435D4A3C}"/>
    <cellStyle name="Normal 9 6 3" xfId="238" xr:uid="{0240F530-A16E-4B13-AA17-C24AAC41CA0F}"/>
    <cellStyle name="Normal 9 6 3 2" xfId="685" xr:uid="{0B16E32A-1A25-45E1-BD2E-CFEED805FC46}"/>
    <cellStyle name="Normal 9 6 3 2 2" xfId="1588" xr:uid="{6C791418-9FA0-42C6-B710-5C98A92B3046}"/>
    <cellStyle name="Normal 9 6 3 3" xfId="1141" xr:uid="{C9C4788F-7300-48DD-B983-78C9E1139C93}"/>
    <cellStyle name="Normal 9 6 4" xfId="537" xr:uid="{85A19F78-E257-4E59-928F-10BFEF171A21}"/>
    <cellStyle name="Normal 9 6 4 2" xfId="1440" xr:uid="{DE5A6A6F-37EB-4A25-B880-A3EFD4D6E2D2}"/>
    <cellStyle name="Normal 9 6 5" xfId="992" xr:uid="{ACA70836-B0B1-4246-8E98-28C22BB098A3}"/>
    <cellStyle name="Normal 9 7" xfId="171" xr:uid="{B413B4B3-56DE-4353-AD0E-FF291A2CC104}"/>
    <cellStyle name="Normal 9 7 2" xfId="618" xr:uid="{61DE4386-FFF5-4DE5-861C-D82FFDC84E72}"/>
    <cellStyle name="Normal 9 7 2 2" xfId="1521" xr:uid="{3C554073-C900-482F-8F91-03B856838C5D}"/>
    <cellStyle name="Normal 9 7 3" xfId="1074" xr:uid="{66EEC3B1-A7C9-4BB1-8401-8E0C634D270F}"/>
    <cellStyle name="Normal 9 8" xfId="470" xr:uid="{10DAC11C-9879-4494-8850-88C08CB3BEC5}"/>
    <cellStyle name="Normal 9 8 2" xfId="1373" xr:uid="{E5C104A7-8175-4175-9433-C602431B7D91}"/>
    <cellStyle name="Normal 9 9" xfId="925" xr:uid="{FD8785B1-4B30-4020-9626-A507BADC6351}"/>
    <cellStyle name="Vírgula 2" xfId="1815" xr:uid="{D5C14503-752C-408D-B3EE-6F70800F90EF}"/>
    <cellStyle name="Vírgula 2 2" xfId="1818" xr:uid="{A47EB5C6-B315-40CB-953E-B51BDD8A0BA9}"/>
    <cellStyle name="Vírgula 2 3" xfId="1821" xr:uid="{B5AC1549-DDA0-4056-B629-3A50865C8AD5}"/>
    <cellStyle name="Vírgula 2 4" xfId="1824" xr:uid="{F1BE7A33-0A14-43EE-92BB-E5A8A275ABA2}"/>
    <cellStyle name="Vírgula 2 5" xfId="1827" xr:uid="{6D87A7C5-E62D-42B7-8138-E46F6FFDB2B2}"/>
  </cellStyles>
  <dxfs count="3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006600"/>
      </font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5" defaultTableStyle="TableStyleMedium2" defaultPivotStyle="PivotStyleLight16">
    <tableStyle name="Invisible" pivot="0" table="0" count="0" xr9:uid="{00000000-0011-0000-FFFF-FFFF00000000}"/>
    <tableStyle name="FECHAMENTO-style" pivot="0" count="2" xr9:uid="{A128D7E3-EE56-428A-AB46-1096E5D39AFA}">
      <tableStyleElement type="firstRowStripe" dxfId="380"/>
      <tableStyleElement type="secondRowStripe" dxfId="379"/>
    </tableStyle>
    <tableStyle name="FECHAMENTO-style 2" pivot="0" count="2" xr9:uid="{84A30BA9-9CFE-4FED-AFA7-192B41E12F60}">
      <tableStyleElement type="firstRowStripe" dxfId="378"/>
      <tableStyleElement type="secondRowStripe" dxfId="377"/>
    </tableStyle>
    <tableStyle name="FECHAMENTO-style 3" pivot="0" count="3" xr9:uid="{92E28405-CAB3-4824-A1BF-D6FC4F1726B7}">
      <tableStyleElement type="headerRow" dxfId="376"/>
      <tableStyleElement type="firstRowStripe" dxfId="375"/>
      <tableStyleElement type="secondRowStripe" dxfId="374"/>
    </tableStyle>
    <tableStyle name="FECHAMENTO-style 4" pivot="0" count="2" xr9:uid="{01DF1DF9-0F10-4C65-A540-6AD9104D23DB}">
      <tableStyleElement type="firstRowStripe" dxfId="373"/>
      <tableStyleElement type="secondRowStripe" dxfId="372"/>
    </tableStyle>
  </tableStyles>
  <colors>
    <mruColors>
      <color rgb="FF00FF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42338</xdr:colOff>
      <xdr:row>0</xdr:row>
      <xdr:rowOff>31749</xdr:rowOff>
    </xdr:from>
    <xdr:to>
      <xdr:col>3</xdr:col>
      <xdr:colOff>550339</xdr:colOff>
      <xdr:row>4</xdr:row>
      <xdr:rowOff>101879</xdr:rowOff>
    </xdr:to>
    <xdr:pic>
      <xdr:nvPicPr>
        <xdr:cNvPr id="2" name="Imagem 1" descr="LOGO ENGELÉTRICA CDR X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338" y="31749"/>
          <a:ext cx="2656418" cy="8321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742950</xdr:colOff>
          <xdr:row>0</xdr:row>
          <xdr:rowOff>57150</xdr:rowOff>
        </xdr:from>
        <xdr:to>
          <xdr:col>16</xdr:col>
          <xdr:colOff>628650</xdr:colOff>
          <xdr:row>4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252822</xdr:colOff>
      <xdr:row>0</xdr:row>
      <xdr:rowOff>107541</xdr:rowOff>
    </xdr:from>
    <xdr:to>
      <xdr:col>2</xdr:col>
      <xdr:colOff>1106384</xdr:colOff>
      <xdr:row>4</xdr:row>
      <xdr:rowOff>143692</xdr:rowOff>
    </xdr:to>
    <xdr:pic>
      <xdr:nvPicPr>
        <xdr:cNvPr id="2" name="Imagem 1" descr="LOGO ENGELÉTRICA CDR X5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822" y="107541"/>
          <a:ext cx="2688893" cy="787265"/>
        </a:xfrm>
        <a:prstGeom prst="rect">
          <a:avLst/>
        </a:prstGeom>
      </xdr:spPr>
    </xdr:pic>
    <xdr:clientData/>
  </xdr:twoCellAnchor>
  <xdr:twoCellAnchor editAs="oneCell">
    <xdr:from>
      <xdr:col>80</xdr:col>
      <xdr:colOff>1028700</xdr:colOff>
      <xdr:row>0</xdr:row>
      <xdr:rowOff>28574</xdr:rowOff>
    </xdr:from>
    <xdr:to>
      <xdr:col>83</xdr:col>
      <xdr:colOff>295275</xdr:colOff>
      <xdr:row>4</xdr:row>
      <xdr:rowOff>163014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12450" y="28574"/>
          <a:ext cx="2695575" cy="89535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242</xdr:row>
      <xdr:rowOff>182880</xdr:rowOff>
    </xdr:from>
    <xdr:to>
      <xdr:col>10</xdr:col>
      <xdr:colOff>598172</xdr:colOff>
      <xdr:row>244</xdr:row>
      <xdr:rowOff>60372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8704" y="49619002"/>
          <a:ext cx="1794207" cy="243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9"/>
  <sheetViews>
    <sheetView workbookViewId="0">
      <pane xSplit="1" ySplit="13" topLeftCell="G14" activePane="bottomRight" state="frozen"/>
      <selection pane="topRight" activeCell="B1" sqref="B1"/>
      <selection pane="bottomLeft" activeCell="A14" sqref="A14"/>
      <selection pane="bottomRight" activeCell="G24" sqref="G24"/>
    </sheetView>
  </sheetViews>
  <sheetFormatPr defaultRowHeight="15" x14ac:dyDescent="0.25"/>
  <cols>
    <col min="1" max="1" width="5.28515625" style="1" bestFit="1" customWidth="1"/>
    <col min="2" max="2" width="14.42578125" style="1" customWidth="1"/>
    <col min="3" max="3" width="12.5703125" style="1" customWidth="1"/>
    <col min="4" max="4" width="17.7109375" style="1" bestFit="1" customWidth="1"/>
    <col min="5" max="5" width="24.28515625" style="1" customWidth="1"/>
    <col min="6" max="6" width="50" style="1" bestFit="1" customWidth="1"/>
    <col min="7" max="7" width="34.28515625" style="1" customWidth="1"/>
    <col min="8" max="9" width="12.42578125" style="1" customWidth="1"/>
    <col min="10" max="10" width="16.140625" style="1" bestFit="1" customWidth="1"/>
    <col min="11" max="11" width="12.42578125" style="1" customWidth="1"/>
    <col min="12" max="14" width="16.7109375" style="10" customWidth="1"/>
    <col min="15" max="17" width="12.5703125" style="1" customWidth="1"/>
  </cols>
  <sheetData>
    <row r="1" spans="1:17" ht="15" customHeight="1" x14ac:dyDescent="0.25">
      <c r="A1" s="15"/>
      <c r="B1" s="16"/>
      <c r="C1" s="16"/>
      <c r="D1" s="16"/>
      <c r="E1" s="536" t="s">
        <v>152</v>
      </c>
      <c r="F1" s="536"/>
      <c r="G1" s="536"/>
      <c r="H1" s="536"/>
      <c r="I1" s="536"/>
      <c r="J1" s="536"/>
      <c r="K1" s="536"/>
      <c r="L1" s="536"/>
      <c r="M1" s="536"/>
      <c r="N1" s="17"/>
      <c r="O1" s="16"/>
      <c r="P1" s="16"/>
      <c r="Q1" s="18"/>
    </row>
    <row r="2" spans="1:17" ht="15" customHeight="1" x14ac:dyDescent="0.25">
      <c r="A2" s="19"/>
      <c r="E2" s="537"/>
      <c r="F2" s="537"/>
      <c r="G2" s="537"/>
      <c r="H2" s="537"/>
      <c r="I2" s="537"/>
      <c r="J2" s="537"/>
      <c r="K2" s="537"/>
      <c r="L2" s="537"/>
      <c r="M2" s="537"/>
      <c r="N2" s="20"/>
      <c r="Q2" s="21"/>
    </row>
    <row r="3" spans="1:17" ht="15" customHeight="1" x14ac:dyDescent="0.25">
      <c r="A3" s="19"/>
      <c r="E3" s="537"/>
      <c r="F3" s="537"/>
      <c r="G3" s="537"/>
      <c r="H3" s="537"/>
      <c r="I3" s="537"/>
      <c r="J3" s="537"/>
      <c r="K3" s="537"/>
      <c r="L3" s="537"/>
      <c r="M3" s="537"/>
      <c r="N3" s="20"/>
      <c r="Q3" s="21"/>
    </row>
    <row r="4" spans="1:17" ht="15" customHeight="1" x14ac:dyDescent="0.25">
      <c r="A4" s="19"/>
      <c r="E4" s="537"/>
      <c r="F4" s="537"/>
      <c r="G4" s="537"/>
      <c r="H4" s="537"/>
      <c r="I4" s="537"/>
      <c r="J4" s="537"/>
      <c r="K4" s="537"/>
      <c r="L4" s="537"/>
      <c r="M4" s="537"/>
      <c r="N4" s="20"/>
      <c r="Q4" s="21"/>
    </row>
    <row r="5" spans="1:17" ht="15" customHeight="1" x14ac:dyDescent="0.25">
      <c r="A5" s="22"/>
      <c r="B5" s="23"/>
      <c r="C5" s="23"/>
      <c r="D5" s="23"/>
      <c r="E5" s="538"/>
      <c r="F5" s="538"/>
      <c r="G5" s="538"/>
      <c r="H5" s="538"/>
      <c r="I5" s="538"/>
      <c r="J5" s="538"/>
      <c r="K5" s="538"/>
      <c r="L5" s="538"/>
      <c r="M5" s="538"/>
      <c r="N5" s="24"/>
      <c r="O5" s="23"/>
      <c r="P5" s="23"/>
      <c r="Q5" s="25"/>
    </row>
    <row r="6" spans="1:17" hidden="1" x14ac:dyDescent="0.25">
      <c r="F6"/>
    </row>
    <row r="7" spans="1:17" hidden="1" x14ac:dyDescent="0.25"/>
    <row r="8" spans="1:17" hidden="1" x14ac:dyDescent="0.25"/>
    <row r="9" spans="1:17" hidden="1" x14ac:dyDescent="0.25">
      <c r="J9" s="1" t="s">
        <v>46</v>
      </c>
    </row>
    <row r="10" spans="1:17" hidden="1" x14ac:dyDescent="0.25">
      <c r="J10" s="1" t="s">
        <v>47</v>
      </c>
    </row>
    <row r="11" spans="1:17" hidden="1" x14ac:dyDescent="0.25">
      <c r="J11" s="1" t="s">
        <v>48</v>
      </c>
    </row>
    <row r="12" spans="1:17" s="7" customFormat="1" ht="45" x14ac:dyDescent="0.25">
      <c r="A12" s="6" t="s">
        <v>0</v>
      </c>
      <c r="B12" s="6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11</v>
      </c>
      <c r="H12" s="6" t="s">
        <v>40</v>
      </c>
      <c r="I12" s="6" t="s">
        <v>41</v>
      </c>
      <c r="J12" s="6" t="s">
        <v>45</v>
      </c>
      <c r="K12" s="6" t="s">
        <v>42</v>
      </c>
      <c r="L12" s="8" t="s">
        <v>18</v>
      </c>
      <c r="M12" s="8" t="s">
        <v>19</v>
      </c>
      <c r="N12" s="8" t="s">
        <v>44</v>
      </c>
      <c r="O12" s="6" t="s">
        <v>20</v>
      </c>
      <c r="P12" s="6" t="s">
        <v>162</v>
      </c>
      <c r="Q12" s="6" t="s">
        <v>163</v>
      </c>
    </row>
    <row r="13" spans="1:17" x14ac:dyDescent="0.25">
      <c r="A13" s="2">
        <v>1</v>
      </c>
      <c r="B13" s="4" t="s">
        <v>6</v>
      </c>
      <c r="C13" s="4">
        <v>400253281</v>
      </c>
      <c r="D13" s="4" t="s">
        <v>7</v>
      </c>
      <c r="E13" s="5" t="s">
        <v>8</v>
      </c>
      <c r="F13" s="3" t="s">
        <v>9</v>
      </c>
      <c r="G13" s="3" t="s">
        <v>10</v>
      </c>
      <c r="H13" s="12">
        <v>41548</v>
      </c>
      <c r="I13" s="12"/>
      <c r="J13" s="12" t="str">
        <f>IF(I13&lt;&gt;0,$J$11,IF(H13&lt;&gt;"",$J$9,""))</f>
        <v>EM ANDAMENTO</v>
      </c>
      <c r="K13" s="12" t="s">
        <v>43</v>
      </c>
      <c r="L13" s="9">
        <v>1774.56</v>
      </c>
      <c r="M13" s="9"/>
      <c r="N13" s="9"/>
      <c r="O13" s="11"/>
      <c r="P13" s="4"/>
      <c r="Q13" s="4"/>
    </row>
    <row r="14" spans="1:17" ht="30" x14ac:dyDescent="0.25">
      <c r="A14" s="2">
        <v>2</v>
      </c>
      <c r="B14" s="4" t="s">
        <v>286</v>
      </c>
      <c r="C14" s="4">
        <v>400253278</v>
      </c>
      <c r="D14" s="4" t="s">
        <v>12</v>
      </c>
      <c r="E14" s="5" t="s">
        <v>13</v>
      </c>
      <c r="F14" s="3" t="s">
        <v>14</v>
      </c>
      <c r="G14" s="3" t="s">
        <v>10</v>
      </c>
      <c r="H14" s="12">
        <v>41553</v>
      </c>
      <c r="I14" s="12"/>
      <c r="J14" s="12" t="str">
        <f t="shared" ref="J14:J107" si="0">IF(I14&lt;&gt;0,$J$11,IF(H14&lt;&gt;"",$J$9,""))</f>
        <v>EM ANDAMENTO</v>
      </c>
      <c r="K14" s="12" t="s">
        <v>43</v>
      </c>
      <c r="L14" s="9">
        <v>1422.3</v>
      </c>
      <c r="M14" s="9"/>
      <c r="N14" s="9"/>
      <c r="O14" s="11"/>
      <c r="P14" s="4"/>
      <c r="Q14" s="4"/>
    </row>
    <row r="15" spans="1:17" ht="30" x14ac:dyDescent="0.25">
      <c r="A15" s="2">
        <v>3</v>
      </c>
      <c r="B15" s="4" t="s">
        <v>15</v>
      </c>
      <c r="C15" s="4">
        <v>400253359</v>
      </c>
      <c r="D15" s="4" t="s">
        <v>16</v>
      </c>
      <c r="E15" s="5" t="s">
        <v>13</v>
      </c>
      <c r="F15" s="3" t="s">
        <v>17</v>
      </c>
      <c r="G15" s="3" t="s">
        <v>10</v>
      </c>
      <c r="H15" s="12">
        <v>41562</v>
      </c>
      <c r="I15" s="12"/>
      <c r="J15" s="12" t="str">
        <f t="shared" si="0"/>
        <v>EM ANDAMENTO</v>
      </c>
      <c r="K15" s="12" t="s">
        <v>43</v>
      </c>
      <c r="L15" s="9">
        <v>1478.04</v>
      </c>
      <c r="M15" s="9"/>
      <c r="N15" s="9"/>
      <c r="O15" s="11"/>
      <c r="P15" s="4"/>
      <c r="Q15" s="4"/>
    </row>
    <row r="16" spans="1:17" x14ac:dyDescent="0.25">
      <c r="A16" s="2">
        <v>4</v>
      </c>
      <c r="B16" s="4" t="s">
        <v>21</v>
      </c>
      <c r="C16" s="4">
        <v>400253266</v>
      </c>
      <c r="D16" s="4" t="s">
        <v>22</v>
      </c>
      <c r="E16" s="5" t="s">
        <v>8</v>
      </c>
      <c r="F16" s="3" t="s">
        <v>23</v>
      </c>
      <c r="G16" s="3" t="s">
        <v>10</v>
      </c>
      <c r="H16" s="12">
        <v>41606</v>
      </c>
      <c r="I16" s="12"/>
      <c r="J16" s="12" t="str">
        <f t="shared" si="0"/>
        <v>EM ANDAMENTO</v>
      </c>
      <c r="K16" s="12"/>
      <c r="L16" s="9">
        <v>1933.56</v>
      </c>
      <c r="M16" s="9"/>
      <c r="N16" s="9"/>
      <c r="O16" s="11"/>
      <c r="P16" s="4"/>
      <c r="Q16" s="4"/>
    </row>
    <row r="17" spans="1:17" x14ac:dyDescent="0.25">
      <c r="A17" s="2">
        <v>5</v>
      </c>
      <c r="B17" s="4" t="s">
        <v>24</v>
      </c>
      <c r="C17" s="4">
        <v>400253237</v>
      </c>
      <c r="D17" s="4" t="s">
        <v>25</v>
      </c>
      <c r="E17" s="5" t="s">
        <v>8</v>
      </c>
      <c r="F17" s="3" t="s">
        <v>26</v>
      </c>
      <c r="G17" s="3" t="s">
        <v>10</v>
      </c>
      <c r="H17" s="12">
        <v>41569</v>
      </c>
      <c r="I17" s="12"/>
      <c r="J17" s="12" t="str">
        <f t="shared" si="0"/>
        <v>EM ANDAMENTO</v>
      </c>
      <c r="K17" s="12" t="s">
        <v>43</v>
      </c>
      <c r="L17" s="9">
        <v>1950.21</v>
      </c>
      <c r="M17" s="9"/>
      <c r="N17" s="9"/>
      <c r="O17" s="11"/>
      <c r="P17" s="4"/>
      <c r="Q17" s="4"/>
    </row>
    <row r="18" spans="1:17" ht="30" x14ac:dyDescent="0.25">
      <c r="A18" s="2">
        <v>6</v>
      </c>
      <c r="B18" s="4" t="s">
        <v>27</v>
      </c>
      <c r="C18" s="4">
        <v>400253354</v>
      </c>
      <c r="D18" s="4" t="s">
        <v>28</v>
      </c>
      <c r="E18" s="5" t="s">
        <v>13</v>
      </c>
      <c r="F18" s="3" t="s">
        <v>29</v>
      </c>
      <c r="G18" s="3" t="s">
        <v>10</v>
      </c>
      <c r="H18" s="12">
        <v>41571</v>
      </c>
      <c r="I18" s="12"/>
      <c r="J18" s="12" t="str">
        <f t="shared" si="0"/>
        <v>EM ANDAMENTO</v>
      </c>
      <c r="K18" s="12" t="s">
        <v>43</v>
      </c>
      <c r="L18" s="9">
        <v>1473.58</v>
      </c>
      <c r="M18" s="9"/>
      <c r="N18" s="9"/>
      <c r="O18" s="11"/>
      <c r="P18" s="4"/>
      <c r="Q18" s="4"/>
    </row>
    <row r="19" spans="1:17" x14ac:dyDescent="0.25">
      <c r="A19" s="2">
        <v>7</v>
      </c>
      <c r="B19" s="4" t="s">
        <v>30</v>
      </c>
      <c r="C19" s="4">
        <v>400253253</v>
      </c>
      <c r="D19" s="4" t="s">
        <v>31</v>
      </c>
      <c r="E19" s="5" t="s">
        <v>8</v>
      </c>
      <c r="F19" s="3" t="s">
        <v>32</v>
      </c>
      <c r="G19" s="3" t="s">
        <v>10</v>
      </c>
      <c r="H19" s="12">
        <v>41589</v>
      </c>
      <c r="I19" s="12"/>
      <c r="J19" s="12" t="str">
        <f t="shared" si="0"/>
        <v>EM ANDAMENTO</v>
      </c>
      <c r="K19" s="12" t="s">
        <v>43</v>
      </c>
      <c r="L19" s="9">
        <v>1629.6</v>
      </c>
      <c r="M19" s="9"/>
      <c r="N19" s="9"/>
      <c r="O19" s="11"/>
      <c r="P19" s="4"/>
      <c r="Q19" s="4"/>
    </row>
    <row r="20" spans="1:17" x14ac:dyDescent="0.25">
      <c r="A20" s="2">
        <v>8</v>
      </c>
      <c r="B20" s="4" t="s">
        <v>33</v>
      </c>
      <c r="C20" s="4">
        <v>400253347</v>
      </c>
      <c r="D20" s="4" t="s">
        <v>34</v>
      </c>
      <c r="E20" s="5" t="s">
        <v>35</v>
      </c>
      <c r="F20" s="3" t="s">
        <v>39</v>
      </c>
      <c r="G20" s="3" t="s">
        <v>10</v>
      </c>
      <c r="H20" s="12"/>
      <c r="I20" s="12"/>
      <c r="J20" s="12" t="str">
        <f t="shared" si="0"/>
        <v/>
      </c>
      <c r="K20" s="12"/>
      <c r="L20" s="9">
        <v>1422.3</v>
      </c>
      <c r="M20" s="9"/>
      <c r="N20" s="9"/>
      <c r="O20" s="11"/>
      <c r="P20" s="4"/>
      <c r="Q20" s="4"/>
    </row>
    <row r="21" spans="1:17" ht="30" x14ac:dyDescent="0.25">
      <c r="A21" s="2">
        <v>9</v>
      </c>
      <c r="B21" s="4" t="s">
        <v>36</v>
      </c>
      <c r="C21" s="4">
        <v>400253348</v>
      </c>
      <c r="D21" s="4" t="s">
        <v>37</v>
      </c>
      <c r="E21" s="5" t="s">
        <v>35</v>
      </c>
      <c r="F21" s="3" t="s">
        <v>38</v>
      </c>
      <c r="G21" s="3" t="s">
        <v>10</v>
      </c>
      <c r="H21" s="12"/>
      <c r="I21" s="12"/>
      <c r="J21" s="12" t="str">
        <f t="shared" si="0"/>
        <v/>
      </c>
      <c r="K21" s="12"/>
      <c r="L21" s="9">
        <v>1422.3</v>
      </c>
      <c r="M21" s="9"/>
      <c r="N21" s="9"/>
      <c r="O21" s="11"/>
      <c r="P21" s="4"/>
      <c r="Q21" s="4"/>
    </row>
    <row r="22" spans="1:17" x14ac:dyDescent="0.25">
      <c r="A22" s="2">
        <v>10</v>
      </c>
      <c r="B22" s="4" t="s">
        <v>49</v>
      </c>
      <c r="C22" s="4">
        <v>400253248</v>
      </c>
      <c r="D22" s="4" t="s">
        <v>50</v>
      </c>
      <c r="E22" s="5" t="s">
        <v>51</v>
      </c>
      <c r="F22" s="3" t="s">
        <v>52</v>
      </c>
      <c r="G22" s="3" t="s">
        <v>10</v>
      </c>
      <c r="H22" s="12"/>
      <c r="I22" s="12"/>
      <c r="J22" s="12" t="str">
        <f t="shared" si="0"/>
        <v/>
      </c>
      <c r="K22" s="12"/>
      <c r="L22" s="9">
        <v>2051.3200000000002</v>
      </c>
      <c r="M22" s="9"/>
      <c r="N22" s="9"/>
      <c r="O22" s="11"/>
      <c r="P22" s="4"/>
      <c r="Q22" s="4"/>
    </row>
    <row r="23" spans="1:17" x14ac:dyDescent="0.25">
      <c r="A23" s="2">
        <v>11</v>
      </c>
      <c r="B23" s="4" t="s">
        <v>53</v>
      </c>
      <c r="C23" s="4">
        <v>400253257</v>
      </c>
      <c r="D23" s="4" t="s">
        <v>54</v>
      </c>
      <c r="E23" s="5" t="s">
        <v>8</v>
      </c>
      <c r="F23" s="3" t="s">
        <v>55</v>
      </c>
      <c r="G23" s="3" t="s">
        <v>10</v>
      </c>
      <c r="H23" s="12">
        <v>41608</v>
      </c>
      <c r="I23" s="12"/>
      <c r="J23" s="12" t="str">
        <f t="shared" si="0"/>
        <v>EM ANDAMENTO</v>
      </c>
      <c r="K23" s="12"/>
      <c r="L23" s="9">
        <v>2331.5700000000002</v>
      </c>
      <c r="M23" s="9"/>
      <c r="N23" s="9"/>
      <c r="O23" s="11"/>
      <c r="P23" s="4"/>
      <c r="Q23" s="4"/>
    </row>
    <row r="24" spans="1:17" ht="30" x14ac:dyDescent="0.25">
      <c r="A24" s="2">
        <v>12</v>
      </c>
      <c r="B24" s="4" t="s">
        <v>56</v>
      </c>
      <c r="C24" s="4">
        <v>400279920</v>
      </c>
      <c r="D24" s="4" t="s">
        <v>57</v>
      </c>
      <c r="E24" s="5" t="s">
        <v>8</v>
      </c>
      <c r="F24" s="3" t="s">
        <v>58</v>
      </c>
      <c r="G24" s="3" t="s">
        <v>10</v>
      </c>
      <c r="H24" s="12">
        <v>41602</v>
      </c>
      <c r="I24" s="12"/>
      <c r="J24" s="12" t="str">
        <f t="shared" si="0"/>
        <v>EM ANDAMENTO</v>
      </c>
      <c r="K24" s="12"/>
      <c r="L24" s="9">
        <v>2424.4299999999998</v>
      </c>
      <c r="M24" s="9"/>
      <c r="N24" s="9"/>
      <c r="O24" s="11"/>
      <c r="P24" s="4"/>
      <c r="Q24" s="4"/>
    </row>
    <row r="25" spans="1:17" x14ac:dyDescent="0.25">
      <c r="A25" s="2">
        <v>13</v>
      </c>
      <c r="B25" s="4" t="s">
        <v>59</v>
      </c>
      <c r="C25" s="4">
        <v>400279921</v>
      </c>
      <c r="D25" s="4" t="s">
        <v>60</v>
      </c>
      <c r="E25" s="5" t="s">
        <v>8</v>
      </c>
      <c r="F25" s="3" t="s">
        <v>61</v>
      </c>
      <c r="G25" s="3" t="s">
        <v>10</v>
      </c>
      <c r="H25" s="12"/>
      <c r="I25" s="12"/>
      <c r="J25" s="12" t="str">
        <f t="shared" si="0"/>
        <v/>
      </c>
      <c r="K25" s="12"/>
      <c r="L25" s="9">
        <v>1720.21</v>
      </c>
      <c r="M25" s="9"/>
      <c r="N25" s="9"/>
      <c r="O25" s="11"/>
      <c r="P25" s="4"/>
      <c r="Q25" s="4"/>
    </row>
    <row r="26" spans="1:17" ht="30" x14ac:dyDescent="0.25">
      <c r="A26" s="2">
        <v>14</v>
      </c>
      <c r="B26" s="4" t="s">
        <v>62</v>
      </c>
      <c r="C26" s="4">
        <v>400253247</v>
      </c>
      <c r="D26" s="4" t="s">
        <v>63</v>
      </c>
      <c r="E26" s="5" t="s">
        <v>64</v>
      </c>
      <c r="F26" s="3" t="s">
        <v>65</v>
      </c>
      <c r="G26" s="3" t="s">
        <v>10</v>
      </c>
      <c r="H26" s="12"/>
      <c r="I26" s="12"/>
      <c r="J26" s="12" t="str">
        <f t="shared" si="0"/>
        <v/>
      </c>
      <c r="K26" s="12"/>
      <c r="L26" s="9">
        <v>4481.97</v>
      </c>
      <c r="M26" s="9"/>
      <c r="N26" s="9"/>
      <c r="O26" s="11"/>
      <c r="P26" s="4"/>
      <c r="Q26" s="4"/>
    </row>
    <row r="27" spans="1:17" ht="30" x14ac:dyDescent="0.25">
      <c r="A27" s="2">
        <v>15</v>
      </c>
      <c r="B27" s="4" t="s">
        <v>66</v>
      </c>
      <c r="C27" s="4">
        <v>400253327</v>
      </c>
      <c r="D27" s="4" t="s">
        <v>67</v>
      </c>
      <c r="E27" s="5" t="s">
        <v>68</v>
      </c>
      <c r="F27" s="3" t="s">
        <v>69</v>
      </c>
      <c r="G27" s="3" t="s">
        <v>10</v>
      </c>
      <c r="H27" s="12">
        <v>41589</v>
      </c>
      <c r="I27" s="12"/>
      <c r="J27" s="12" t="str">
        <f t="shared" si="0"/>
        <v>EM ANDAMENTO</v>
      </c>
      <c r="K27" s="12" t="s">
        <v>43</v>
      </c>
      <c r="L27" s="9">
        <v>1422.3</v>
      </c>
      <c r="M27" s="9"/>
      <c r="N27" s="9"/>
      <c r="O27" s="11"/>
      <c r="P27" s="4"/>
      <c r="Q27" s="4"/>
    </row>
    <row r="28" spans="1:17" x14ac:dyDescent="0.25">
      <c r="A28" s="2">
        <v>16</v>
      </c>
      <c r="B28" s="4" t="s">
        <v>72</v>
      </c>
      <c r="C28" s="4">
        <v>400253320</v>
      </c>
      <c r="D28" s="4" t="s">
        <v>70</v>
      </c>
      <c r="E28" s="5" t="s">
        <v>8</v>
      </c>
      <c r="F28" s="3" t="s">
        <v>71</v>
      </c>
      <c r="G28" s="3" t="s">
        <v>10</v>
      </c>
      <c r="H28" s="12">
        <v>41590</v>
      </c>
      <c r="I28" s="12"/>
      <c r="J28" s="12" t="str">
        <f t="shared" si="0"/>
        <v>EM ANDAMENTO</v>
      </c>
      <c r="K28" s="12" t="s">
        <v>43</v>
      </c>
      <c r="L28" s="9">
        <v>2162.08</v>
      </c>
      <c r="M28" s="9"/>
      <c r="N28" s="9"/>
      <c r="O28" s="11"/>
      <c r="P28" s="4"/>
      <c r="Q28" s="4"/>
    </row>
    <row r="29" spans="1:17" x14ac:dyDescent="0.25">
      <c r="A29" s="2">
        <v>17</v>
      </c>
      <c r="B29" s="4" t="s">
        <v>73</v>
      </c>
      <c r="C29" s="4">
        <v>400253346</v>
      </c>
      <c r="D29" s="4" t="s">
        <v>74</v>
      </c>
      <c r="E29" s="5" t="s">
        <v>75</v>
      </c>
      <c r="F29" s="3" t="s">
        <v>76</v>
      </c>
      <c r="G29" s="3" t="s">
        <v>10</v>
      </c>
      <c r="H29" s="12"/>
      <c r="I29" s="12"/>
      <c r="J29" s="12" t="str">
        <f t="shared" si="0"/>
        <v/>
      </c>
      <c r="K29" s="12"/>
      <c r="L29" s="9">
        <v>2881.33</v>
      </c>
      <c r="M29" s="9"/>
      <c r="N29" s="9"/>
      <c r="O29" s="11"/>
      <c r="P29" s="4"/>
      <c r="Q29" s="4"/>
    </row>
    <row r="30" spans="1:17" ht="30" x14ac:dyDescent="0.25">
      <c r="A30" s="2">
        <v>18</v>
      </c>
      <c r="B30" s="4" t="s">
        <v>77</v>
      </c>
      <c r="C30" s="4">
        <v>400253391</v>
      </c>
      <c r="D30" s="4" t="s">
        <v>78</v>
      </c>
      <c r="E30" s="5" t="s">
        <v>79</v>
      </c>
      <c r="F30" s="3" t="s">
        <v>80</v>
      </c>
      <c r="G30" s="3" t="s">
        <v>10</v>
      </c>
      <c r="H30" s="12"/>
      <c r="I30" s="12"/>
      <c r="J30" s="12" t="str">
        <f t="shared" si="0"/>
        <v/>
      </c>
      <c r="K30" s="12"/>
      <c r="L30" s="9">
        <v>1824.77</v>
      </c>
      <c r="M30" s="9"/>
      <c r="N30" s="9"/>
      <c r="O30" s="11"/>
      <c r="P30" s="4"/>
      <c r="Q30" s="4"/>
    </row>
    <row r="31" spans="1:17" ht="30" x14ac:dyDescent="0.25">
      <c r="A31" s="2">
        <v>19</v>
      </c>
      <c r="B31" s="4" t="s">
        <v>81</v>
      </c>
      <c r="C31" s="4">
        <v>400253340</v>
      </c>
      <c r="D31" s="4" t="s">
        <v>82</v>
      </c>
      <c r="E31" s="5" t="s">
        <v>64</v>
      </c>
      <c r="F31" s="3" t="s">
        <v>83</v>
      </c>
      <c r="G31" s="3" t="s">
        <v>10</v>
      </c>
      <c r="H31" s="12"/>
      <c r="I31" s="12"/>
      <c r="J31" s="12" t="str">
        <f t="shared" si="0"/>
        <v/>
      </c>
      <c r="K31" s="12"/>
      <c r="L31" s="9">
        <v>3936.09</v>
      </c>
      <c r="M31" s="9"/>
      <c r="N31" s="9"/>
      <c r="O31" s="11"/>
      <c r="P31" s="4"/>
      <c r="Q31" s="4"/>
    </row>
    <row r="32" spans="1:17" x14ac:dyDescent="0.25">
      <c r="A32" s="2">
        <v>20</v>
      </c>
      <c r="B32" s="4" t="s">
        <v>84</v>
      </c>
      <c r="C32" s="4">
        <v>400253272</v>
      </c>
      <c r="D32" s="4" t="s">
        <v>85</v>
      </c>
      <c r="E32" s="5" t="s">
        <v>8</v>
      </c>
      <c r="F32" s="3" t="s">
        <v>86</v>
      </c>
      <c r="G32" s="3" t="s">
        <v>10</v>
      </c>
      <c r="H32" s="12"/>
      <c r="I32" s="12"/>
      <c r="J32" s="12" t="str">
        <f t="shared" si="0"/>
        <v/>
      </c>
      <c r="K32" s="12"/>
      <c r="L32" s="9">
        <v>2159.9</v>
      </c>
      <c r="M32" s="9"/>
      <c r="N32" s="9"/>
      <c r="O32" s="11"/>
      <c r="P32" s="4"/>
      <c r="Q32" s="4"/>
    </row>
    <row r="33" spans="1:17" x14ac:dyDescent="0.25">
      <c r="A33" s="2">
        <v>21</v>
      </c>
      <c r="B33" s="4" t="s">
        <v>87</v>
      </c>
      <c r="C33" s="4">
        <v>400253271</v>
      </c>
      <c r="D33" s="4" t="s">
        <v>88</v>
      </c>
      <c r="E33" s="5" t="s">
        <v>8</v>
      </c>
      <c r="F33" s="3" t="s">
        <v>89</v>
      </c>
      <c r="G33" s="3" t="s">
        <v>10</v>
      </c>
      <c r="H33" s="12"/>
      <c r="I33" s="12"/>
      <c r="J33" s="12" t="str">
        <f t="shared" si="0"/>
        <v/>
      </c>
      <c r="K33" s="12"/>
      <c r="L33" s="9">
        <v>2027.69</v>
      </c>
      <c r="M33" s="9"/>
      <c r="N33" s="9"/>
      <c r="O33" s="11"/>
      <c r="P33" s="4"/>
      <c r="Q33" s="4"/>
    </row>
    <row r="34" spans="1:17" x14ac:dyDescent="0.25">
      <c r="A34" s="2">
        <v>22</v>
      </c>
      <c r="B34" s="4" t="s">
        <v>90</v>
      </c>
      <c r="C34" s="4">
        <v>400253251</v>
      </c>
      <c r="D34" s="4" t="s">
        <v>91</v>
      </c>
      <c r="E34" s="5" t="s">
        <v>8</v>
      </c>
      <c r="F34" s="3" t="s">
        <v>92</v>
      </c>
      <c r="G34" s="3" t="s">
        <v>10</v>
      </c>
      <c r="H34" s="12"/>
      <c r="I34" s="12"/>
      <c r="J34" s="12" t="str">
        <f t="shared" si="0"/>
        <v/>
      </c>
      <c r="K34" s="12"/>
      <c r="L34" s="9">
        <v>1936.26</v>
      </c>
      <c r="M34" s="9"/>
      <c r="N34" s="9"/>
      <c r="O34" s="11"/>
      <c r="P34" s="4"/>
      <c r="Q34" s="4"/>
    </row>
    <row r="35" spans="1:17" x14ac:dyDescent="0.25">
      <c r="A35" s="2">
        <v>23</v>
      </c>
      <c r="B35" s="4" t="s">
        <v>93</v>
      </c>
      <c r="C35" s="4">
        <v>400253260</v>
      </c>
      <c r="D35" s="4" t="s">
        <v>94</v>
      </c>
      <c r="E35" s="5" t="s">
        <v>8</v>
      </c>
      <c r="F35" s="3" t="s">
        <v>95</v>
      </c>
      <c r="G35" s="3" t="s">
        <v>10</v>
      </c>
      <c r="H35" s="12"/>
      <c r="I35" s="12"/>
      <c r="J35" s="12" t="str">
        <f t="shared" si="0"/>
        <v/>
      </c>
      <c r="K35" s="12"/>
      <c r="L35" s="9">
        <v>2280.2399999999998</v>
      </c>
      <c r="M35" s="9"/>
      <c r="N35" s="9"/>
      <c r="O35" s="11"/>
      <c r="P35" s="4"/>
      <c r="Q35" s="4"/>
    </row>
    <row r="36" spans="1:17" ht="30" x14ac:dyDescent="0.25">
      <c r="A36" s="4">
        <v>24</v>
      </c>
      <c r="B36" s="4" t="s">
        <v>96</v>
      </c>
      <c r="C36" s="4">
        <v>400253163</v>
      </c>
      <c r="D36" s="4" t="s">
        <v>97</v>
      </c>
      <c r="E36" s="5" t="s">
        <v>151</v>
      </c>
      <c r="F36" s="3" t="s">
        <v>98</v>
      </c>
      <c r="G36" s="3" t="s">
        <v>10</v>
      </c>
      <c r="H36" s="12">
        <v>41568</v>
      </c>
      <c r="I36" s="12"/>
      <c r="J36" s="12" t="str">
        <f t="shared" si="0"/>
        <v>EM ANDAMENTO</v>
      </c>
      <c r="K36" s="12" t="s">
        <v>43</v>
      </c>
      <c r="L36" s="9">
        <v>4277.4399999999996</v>
      </c>
      <c r="M36" s="9">
        <v>4756.91</v>
      </c>
      <c r="N36" s="9">
        <v>4756.91</v>
      </c>
      <c r="O36" s="11"/>
      <c r="P36" s="4"/>
      <c r="Q36" s="4"/>
    </row>
    <row r="37" spans="1:17" ht="30" x14ac:dyDescent="0.25">
      <c r="A37" s="2">
        <v>25</v>
      </c>
      <c r="B37" s="4" t="s">
        <v>99</v>
      </c>
      <c r="C37" s="4">
        <v>400253279</v>
      </c>
      <c r="D37" s="4" t="s">
        <v>100</v>
      </c>
      <c r="E37" s="5" t="s">
        <v>68</v>
      </c>
      <c r="F37" s="3" t="s">
        <v>101</v>
      </c>
      <c r="G37" s="3" t="s">
        <v>10</v>
      </c>
      <c r="H37" s="12">
        <v>41573</v>
      </c>
      <c r="I37" s="12"/>
      <c r="J37" s="12" t="str">
        <f t="shared" si="0"/>
        <v>EM ANDAMENTO</v>
      </c>
      <c r="K37" s="12" t="s">
        <v>43</v>
      </c>
      <c r="L37" s="9">
        <v>1478.04</v>
      </c>
      <c r="M37" s="9"/>
      <c r="N37" s="9"/>
      <c r="O37" s="11"/>
      <c r="P37" s="4"/>
      <c r="Q37" s="4"/>
    </row>
    <row r="38" spans="1:17" x14ac:dyDescent="0.25">
      <c r="A38" s="2">
        <v>26</v>
      </c>
      <c r="B38" s="4" t="s">
        <v>102</v>
      </c>
      <c r="C38" s="4">
        <v>400253196</v>
      </c>
      <c r="D38" s="14" t="s">
        <v>103</v>
      </c>
      <c r="E38" s="5" t="s">
        <v>8</v>
      </c>
      <c r="F38" s="3" t="s">
        <v>104</v>
      </c>
      <c r="G38" s="3" t="s">
        <v>10</v>
      </c>
      <c r="H38" s="12"/>
      <c r="I38" s="12"/>
      <c r="J38" s="12" t="str">
        <f t="shared" si="0"/>
        <v/>
      </c>
      <c r="K38" s="12"/>
      <c r="L38" s="9">
        <v>5566.88</v>
      </c>
      <c r="M38" s="9"/>
      <c r="N38" s="9"/>
      <c r="O38" s="11"/>
      <c r="P38" s="4"/>
      <c r="Q38" s="4"/>
    </row>
    <row r="39" spans="1:17" x14ac:dyDescent="0.25">
      <c r="A39" s="2">
        <v>27</v>
      </c>
      <c r="B39" s="4" t="s">
        <v>105</v>
      </c>
      <c r="C39" s="4">
        <v>400253193</v>
      </c>
      <c r="D39" s="4" t="s">
        <v>106</v>
      </c>
      <c r="E39" s="5" t="s">
        <v>8</v>
      </c>
      <c r="F39" s="3" t="s">
        <v>104</v>
      </c>
      <c r="G39" s="3" t="s">
        <v>10</v>
      </c>
      <c r="H39" s="12"/>
      <c r="I39" s="12"/>
      <c r="J39" s="12" t="str">
        <f t="shared" si="0"/>
        <v/>
      </c>
      <c r="K39" s="12"/>
      <c r="L39" s="9">
        <v>5539.02</v>
      </c>
      <c r="M39" s="9"/>
      <c r="N39" s="9"/>
      <c r="O39" s="11"/>
      <c r="P39" s="4"/>
      <c r="Q39" s="4"/>
    </row>
    <row r="40" spans="1:17" x14ac:dyDescent="0.25">
      <c r="A40" s="2">
        <v>28</v>
      </c>
      <c r="B40" s="4" t="s">
        <v>107</v>
      </c>
      <c r="C40" s="4">
        <v>400253164</v>
      </c>
      <c r="D40" s="4" t="s">
        <v>108</v>
      </c>
      <c r="E40" s="5" t="s">
        <v>8</v>
      </c>
      <c r="F40" s="3" t="s">
        <v>109</v>
      </c>
      <c r="G40" s="3" t="s">
        <v>10</v>
      </c>
      <c r="H40" s="12"/>
      <c r="I40" s="12"/>
      <c r="J40" s="12" t="str">
        <f t="shared" si="0"/>
        <v/>
      </c>
      <c r="K40" s="12"/>
      <c r="L40" s="9">
        <v>4748.8100000000004</v>
      </c>
      <c r="M40" s="9"/>
      <c r="N40" s="9"/>
      <c r="O40" s="11"/>
      <c r="P40" s="4"/>
      <c r="Q40" s="4"/>
    </row>
    <row r="41" spans="1:17" ht="30" x14ac:dyDescent="0.25">
      <c r="A41" s="2">
        <v>29</v>
      </c>
      <c r="B41" s="4" t="s">
        <v>110</v>
      </c>
      <c r="C41" s="4">
        <v>400253244</v>
      </c>
      <c r="D41" s="4" t="s">
        <v>111</v>
      </c>
      <c r="E41" s="5" t="s">
        <v>8</v>
      </c>
      <c r="F41" s="3" t="s">
        <v>112</v>
      </c>
      <c r="G41" s="3" t="s">
        <v>10</v>
      </c>
      <c r="H41" s="12">
        <v>41569</v>
      </c>
      <c r="I41" s="12"/>
      <c r="J41" s="12" t="str">
        <f t="shared" si="0"/>
        <v>EM ANDAMENTO</v>
      </c>
      <c r="K41" s="12" t="s">
        <v>43</v>
      </c>
      <c r="L41" s="9">
        <v>1824.77</v>
      </c>
      <c r="M41" s="9"/>
      <c r="N41" s="9"/>
      <c r="O41" s="11"/>
      <c r="P41" s="4"/>
      <c r="Q41" s="4"/>
    </row>
    <row r="42" spans="1:17" ht="30" x14ac:dyDescent="0.25">
      <c r="A42" s="2">
        <v>30</v>
      </c>
      <c r="B42" s="4" t="s">
        <v>113</v>
      </c>
      <c r="C42" s="4">
        <v>400258879</v>
      </c>
      <c r="D42" s="4" t="s">
        <v>114</v>
      </c>
      <c r="E42" s="5" t="s">
        <v>8</v>
      </c>
      <c r="F42" s="3" t="s">
        <v>115</v>
      </c>
      <c r="G42" s="3" t="s">
        <v>10</v>
      </c>
      <c r="H42" s="12">
        <v>41587</v>
      </c>
      <c r="I42" s="12"/>
      <c r="J42" s="12" t="str">
        <f t="shared" si="0"/>
        <v>EM ANDAMENTO</v>
      </c>
      <c r="K42" s="12"/>
      <c r="L42" s="9">
        <v>1891.75</v>
      </c>
      <c r="M42" s="9"/>
      <c r="N42" s="9"/>
      <c r="O42" s="11"/>
      <c r="P42" s="4"/>
      <c r="Q42" s="4"/>
    </row>
    <row r="43" spans="1:17" x14ac:dyDescent="0.25">
      <c r="A43" s="2">
        <v>31</v>
      </c>
      <c r="B43" s="4" t="s">
        <v>116</v>
      </c>
      <c r="C43" s="4">
        <v>400258877</v>
      </c>
      <c r="D43" s="4" t="s">
        <v>117</v>
      </c>
      <c r="E43" s="5" t="s">
        <v>8</v>
      </c>
      <c r="F43" s="3" t="s">
        <v>118</v>
      </c>
      <c r="G43" s="3" t="s">
        <v>10</v>
      </c>
      <c r="H43" s="12">
        <v>41582</v>
      </c>
      <c r="I43" s="12"/>
      <c r="J43" s="12" t="str">
        <f t="shared" si="0"/>
        <v>EM ANDAMENTO</v>
      </c>
      <c r="K43" s="12" t="s">
        <v>43</v>
      </c>
      <c r="L43" s="9">
        <v>1936.26</v>
      </c>
      <c r="M43" s="9"/>
      <c r="N43" s="9"/>
      <c r="O43" s="11"/>
      <c r="P43" s="4"/>
      <c r="Q43" s="4"/>
    </row>
    <row r="44" spans="1:17" x14ac:dyDescent="0.25">
      <c r="A44" s="2">
        <v>32</v>
      </c>
      <c r="B44" s="4" t="s">
        <v>119</v>
      </c>
      <c r="C44" s="4">
        <v>400253245</v>
      </c>
      <c r="D44" s="4" t="s">
        <v>120</v>
      </c>
      <c r="E44" s="5" t="s">
        <v>121</v>
      </c>
      <c r="F44" s="3" t="s">
        <v>122</v>
      </c>
      <c r="G44" s="3" t="s">
        <v>10</v>
      </c>
      <c r="H44" s="12"/>
      <c r="I44" s="12"/>
      <c r="J44" s="12" t="str">
        <f t="shared" si="0"/>
        <v/>
      </c>
      <c r="K44" s="12"/>
      <c r="L44" s="9">
        <v>1824.77</v>
      </c>
      <c r="M44" s="9"/>
      <c r="N44" s="9"/>
      <c r="O44" s="11"/>
      <c r="P44" s="4"/>
      <c r="Q44" s="4"/>
    </row>
    <row r="45" spans="1:17" ht="30" x14ac:dyDescent="0.25">
      <c r="A45" s="2">
        <v>33</v>
      </c>
      <c r="B45" s="4" t="s">
        <v>125</v>
      </c>
      <c r="C45" s="4">
        <v>400253392</v>
      </c>
      <c r="D45" s="4" t="s">
        <v>124</v>
      </c>
      <c r="E45" s="5" t="s">
        <v>8</v>
      </c>
      <c r="F45" s="3" t="s">
        <v>123</v>
      </c>
      <c r="G45" s="3" t="s">
        <v>10</v>
      </c>
      <c r="H45" s="12"/>
      <c r="I45" s="12"/>
      <c r="J45" s="12" t="str">
        <f t="shared" si="0"/>
        <v/>
      </c>
      <c r="K45" s="12"/>
      <c r="L45" s="9">
        <v>2670.15</v>
      </c>
      <c r="M45" s="9"/>
      <c r="N45" s="9"/>
      <c r="O45" s="11"/>
      <c r="P45" s="4"/>
      <c r="Q45" s="4"/>
    </row>
    <row r="46" spans="1:17" ht="30" x14ac:dyDescent="0.25">
      <c r="A46" s="2">
        <v>34</v>
      </c>
      <c r="B46" s="4" t="s">
        <v>126</v>
      </c>
      <c r="C46" s="4">
        <v>400253254</v>
      </c>
      <c r="D46" s="4" t="s">
        <v>127</v>
      </c>
      <c r="E46" s="5" t="s">
        <v>8</v>
      </c>
      <c r="F46" s="3" t="s">
        <v>128</v>
      </c>
      <c r="G46" s="3" t="s">
        <v>10</v>
      </c>
      <c r="H46" s="12">
        <v>41583</v>
      </c>
      <c r="I46" s="12"/>
      <c r="J46" s="12" t="str">
        <f t="shared" si="0"/>
        <v>EM ANDAMENTO</v>
      </c>
      <c r="K46" s="12"/>
      <c r="L46" s="9">
        <v>2418.27</v>
      </c>
      <c r="M46" s="9"/>
      <c r="N46" s="9"/>
      <c r="O46" s="11"/>
      <c r="P46" s="4"/>
      <c r="Q46" s="4"/>
    </row>
    <row r="47" spans="1:17" x14ac:dyDescent="0.25">
      <c r="A47" s="2">
        <v>35</v>
      </c>
      <c r="B47" s="4" t="s">
        <v>131</v>
      </c>
      <c r="C47" s="4">
        <v>400253246</v>
      </c>
      <c r="D47" s="4" t="s">
        <v>130</v>
      </c>
      <c r="E47" s="5" t="s">
        <v>8</v>
      </c>
      <c r="F47" s="3" t="s">
        <v>129</v>
      </c>
      <c r="G47" s="3" t="s">
        <v>10</v>
      </c>
      <c r="H47" s="12">
        <v>41620</v>
      </c>
      <c r="I47" s="12"/>
      <c r="J47" s="12" t="str">
        <f t="shared" si="0"/>
        <v>EM ANDAMENTO</v>
      </c>
      <c r="K47" s="12" t="s">
        <v>43</v>
      </c>
      <c r="L47" s="9">
        <v>2348.85</v>
      </c>
      <c r="M47" s="9"/>
      <c r="N47" s="9"/>
      <c r="O47" s="11"/>
      <c r="P47" s="4"/>
      <c r="Q47" s="4"/>
    </row>
    <row r="48" spans="1:17" x14ac:dyDescent="0.25">
      <c r="A48" s="2">
        <v>36</v>
      </c>
      <c r="B48" s="4" t="s">
        <v>132</v>
      </c>
      <c r="C48" s="4">
        <v>400253233</v>
      </c>
      <c r="D48" s="4" t="s">
        <v>133</v>
      </c>
      <c r="E48" s="5" t="s">
        <v>8</v>
      </c>
      <c r="F48" s="3" t="s">
        <v>134</v>
      </c>
      <c r="G48" s="3" t="s">
        <v>10</v>
      </c>
      <c r="H48" s="12">
        <v>41591</v>
      </c>
      <c r="I48" s="12"/>
      <c r="J48" s="12" t="str">
        <f t="shared" si="0"/>
        <v>EM ANDAMENTO</v>
      </c>
      <c r="K48" s="12" t="s">
        <v>43</v>
      </c>
      <c r="L48" s="9">
        <v>2461.1</v>
      </c>
      <c r="M48" s="9"/>
      <c r="N48" s="9"/>
      <c r="O48" s="11"/>
      <c r="P48" s="4"/>
      <c r="Q48" s="4"/>
    </row>
    <row r="49" spans="1:17" ht="30" x14ac:dyDescent="0.25">
      <c r="A49" s="2">
        <v>37</v>
      </c>
      <c r="B49" s="4" t="s">
        <v>137</v>
      </c>
      <c r="C49" s="4">
        <v>400253326</v>
      </c>
      <c r="D49" s="4" t="s">
        <v>136</v>
      </c>
      <c r="E49" s="5" t="s">
        <v>8</v>
      </c>
      <c r="F49" s="3" t="s">
        <v>135</v>
      </c>
      <c r="G49" s="3" t="s">
        <v>10</v>
      </c>
      <c r="H49" s="12">
        <v>41574</v>
      </c>
      <c r="I49" s="12"/>
      <c r="J49" s="12" t="str">
        <f t="shared" si="0"/>
        <v>EM ANDAMENTO</v>
      </c>
      <c r="K49" s="12" t="s">
        <v>43</v>
      </c>
      <c r="L49" s="9">
        <v>1824.77</v>
      </c>
      <c r="M49" s="9"/>
      <c r="N49" s="9"/>
      <c r="O49" s="11"/>
      <c r="P49" s="4"/>
      <c r="Q49" s="4"/>
    </row>
    <row r="50" spans="1:17" x14ac:dyDescent="0.25">
      <c r="A50" s="2">
        <v>38</v>
      </c>
      <c r="B50" s="4" t="s">
        <v>138</v>
      </c>
      <c r="C50" s="4">
        <v>400253268</v>
      </c>
      <c r="D50" s="4" t="s">
        <v>139</v>
      </c>
      <c r="E50" s="5" t="s">
        <v>8</v>
      </c>
      <c r="F50" s="3" t="s">
        <v>140</v>
      </c>
      <c r="G50" s="3" t="s">
        <v>10</v>
      </c>
      <c r="H50" s="12">
        <v>41600</v>
      </c>
      <c r="I50" s="12"/>
      <c r="J50" s="12" t="str">
        <f t="shared" si="0"/>
        <v>EM ANDAMENTO</v>
      </c>
      <c r="K50" s="12"/>
      <c r="L50" s="9">
        <v>2449.1999999999998</v>
      </c>
      <c r="M50" s="9"/>
      <c r="N50" s="9"/>
      <c r="O50" s="11"/>
      <c r="P50" s="4"/>
      <c r="Q50" s="4"/>
    </row>
    <row r="51" spans="1:17" x14ac:dyDescent="0.25">
      <c r="A51" s="2">
        <v>39</v>
      </c>
      <c r="B51" s="4" t="s">
        <v>143</v>
      </c>
      <c r="C51" s="4">
        <v>400253267</v>
      </c>
      <c r="D51" s="4" t="s">
        <v>142</v>
      </c>
      <c r="E51" s="5" t="s">
        <v>8</v>
      </c>
      <c r="F51" s="3" t="s">
        <v>141</v>
      </c>
      <c r="G51" s="3" t="s">
        <v>10</v>
      </c>
      <c r="H51" s="12"/>
      <c r="I51" s="12"/>
      <c r="J51" s="12" t="str">
        <f t="shared" si="0"/>
        <v/>
      </c>
      <c r="K51" s="12"/>
      <c r="L51" s="9">
        <v>2344.9499999999998</v>
      </c>
      <c r="M51" s="9"/>
      <c r="N51" s="9"/>
      <c r="O51" s="11"/>
      <c r="P51" s="4"/>
      <c r="Q51" s="4"/>
    </row>
    <row r="52" spans="1:17" x14ac:dyDescent="0.25">
      <c r="A52" s="2">
        <v>40</v>
      </c>
      <c r="B52" s="4" t="s">
        <v>144</v>
      </c>
      <c r="C52" s="4">
        <v>400256870</v>
      </c>
      <c r="D52" s="4" t="s">
        <v>145</v>
      </c>
      <c r="E52" s="5" t="s">
        <v>64</v>
      </c>
      <c r="F52" s="3" t="s">
        <v>146</v>
      </c>
      <c r="G52" s="3" t="s">
        <v>147</v>
      </c>
      <c r="H52" s="12"/>
      <c r="I52" s="12"/>
      <c r="J52" s="12" t="str">
        <f t="shared" si="0"/>
        <v/>
      </c>
      <c r="K52" s="12"/>
      <c r="L52" s="9">
        <v>70773.23</v>
      </c>
      <c r="M52" s="9"/>
      <c r="N52" s="9"/>
      <c r="O52" s="11"/>
      <c r="P52" s="4"/>
      <c r="Q52" s="4"/>
    </row>
    <row r="53" spans="1:17" x14ac:dyDescent="0.25">
      <c r="A53" s="2">
        <v>41</v>
      </c>
      <c r="B53" s="4" t="s">
        <v>148</v>
      </c>
      <c r="C53" s="4">
        <v>400243678</v>
      </c>
      <c r="D53" s="4" t="s">
        <v>149</v>
      </c>
      <c r="E53" s="5" t="s">
        <v>68</v>
      </c>
      <c r="F53" s="3" t="s">
        <v>150</v>
      </c>
      <c r="G53" s="3" t="s">
        <v>147</v>
      </c>
      <c r="H53" s="12"/>
      <c r="I53" s="12"/>
      <c r="J53" s="12" t="str">
        <f t="shared" si="0"/>
        <v/>
      </c>
      <c r="K53" s="12"/>
      <c r="L53" s="9">
        <v>105664.03</v>
      </c>
      <c r="M53" s="9"/>
      <c r="N53" s="9"/>
      <c r="O53" s="11"/>
      <c r="P53" s="4"/>
      <c r="Q53" s="4"/>
    </row>
    <row r="54" spans="1:17" x14ac:dyDescent="0.25">
      <c r="A54" s="2">
        <v>42</v>
      </c>
      <c r="B54" s="4" t="s">
        <v>153</v>
      </c>
      <c r="C54" s="4">
        <v>400258878</v>
      </c>
      <c r="D54" s="4"/>
      <c r="E54" s="5" t="s">
        <v>8</v>
      </c>
      <c r="F54" s="3" t="s">
        <v>161</v>
      </c>
      <c r="G54" s="3" t="s">
        <v>10</v>
      </c>
      <c r="H54" s="12">
        <v>41551</v>
      </c>
      <c r="I54" s="12"/>
      <c r="J54" s="12" t="str">
        <f t="shared" si="0"/>
        <v>EM ANDAMENTO</v>
      </c>
      <c r="K54" s="12" t="s">
        <v>43</v>
      </c>
      <c r="L54" s="9"/>
      <c r="M54" s="9"/>
      <c r="N54" s="9"/>
      <c r="O54" s="11"/>
      <c r="P54" s="4"/>
      <c r="Q54" s="4"/>
    </row>
    <row r="55" spans="1:17" x14ac:dyDescent="0.25">
      <c r="A55" s="2">
        <v>43</v>
      </c>
      <c r="B55" s="4" t="s">
        <v>154</v>
      </c>
      <c r="C55" s="4">
        <v>400253259</v>
      </c>
      <c r="D55" s="4"/>
      <c r="E55" s="5" t="s">
        <v>8</v>
      </c>
      <c r="F55" s="3"/>
      <c r="G55" s="3" t="s">
        <v>10</v>
      </c>
      <c r="H55" s="12"/>
      <c r="I55" s="12"/>
      <c r="J55" s="12" t="s">
        <v>47</v>
      </c>
      <c r="K55" s="12"/>
      <c r="L55" s="9"/>
      <c r="M55" s="9"/>
      <c r="N55" s="9"/>
      <c r="O55" s="11"/>
      <c r="P55" s="4"/>
      <c r="Q55" s="4"/>
    </row>
    <row r="56" spans="1:17" x14ac:dyDescent="0.25">
      <c r="A56" s="2">
        <v>44</v>
      </c>
      <c r="B56" s="4" t="s">
        <v>155</v>
      </c>
      <c r="C56" s="4">
        <v>400244640</v>
      </c>
      <c r="D56" s="4" t="s">
        <v>156</v>
      </c>
      <c r="E56" s="5" t="s">
        <v>64</v>
      </c>
      <c r="F56" s="3" t="s">
        <v>157</v>
      </c>
      <c r="G56" s="3" t="s">
        <v>10</v>
      </c>
      <c r="H56" s="12"/>
      <c r="I56" s="12"/>
      <c r="J56" s="12" t="str">
        <f t="shared" si="0"/>
        <v/>
      </c>
      <c r="K56" s="12"/>
      <c r="L56" s="9">
        <v>2205.0100000000002</v>
      </c>
      <c r="M56" s="9"/>
      <c r="N56" s="9"/>
      <c r="O56" s="11"/>
      <c r="P56" s="4"/>
      <c r="Q56" s="4"/>
    </row>
    <row r="57" spans="1:17" ht="30" x14ac:dyDescent="0.25">
      <c r="A57" s="2">
        <v>45</v>
      </c>
      <c r="B57" s="4" t="s">
        <v>158</v>
      </c>
      <c r="C57" s="4">
        <v>400284419</v>
      </c>
      <c r="D57" s="4" t="s">
        <v>159</v>
      </c>
      <c r="E57" s="5" t="s">
        <v>8</v>
      </c>
      <c r="F57" s="3" t="s">
        <v>160</v>
      </c>
      <c r="G57" s="3" t="s">
        <v>10</v>
      </c>
      <c r="H57" s="12"/>
      <c r="I57" s="12"/>
      <c r="J57" s="12" t="str">
        <f t="shared" si="0"/>
        <v/>
      </c>
      <c r="K57" s="12"/>
      <c r="L57" s="9">
        <v>82950.83</v>
      </c>
      <c r="M57" s="9"/>
      <c r="N57" s="9"/>
      <c r="O57" s="11"/>
      <c r="P57" s="4"/>
      <c r="Q57" s="4"/>
    </row>
    <row r="58" spans="1:17" x14ac:dyDescent="0.25">
      <c r="A58" s="2">
        <v>46</v>
      </c>
      <c r="B58" s="4" t="s">
        <v>164</v>
      </c>
      <c r="C58" s="4">
        <v>400283162</v>
      </c>
      <c r="D58" s="4" t="s">
        <v>165</v>
      </c>
      <c r="E58" s="5" t="s">
        <v>51</v>
      </c>
      <c r="F58" s="3" t="s">
        <v>166</v>
      </c>
      <c r="G58" s="3" t="s">
        <v>167</v>
      </c>
      <c r="H58" s="12"/>
      <c r="I58" s="12"/>
      <c r="J58" s="12" t="str">
        <f t="shared" si="0"/>
        <v/>
      </c>
      <c r="K58" s="12"/>
      <c r="L58" s="9">
        <v>7629.58</v>
      </c>
      <c r="M58" s="9"/>
      <c r="N58" s="9"/>
      <c r="O58" s="11"/>
      <c r="P58" s="4"/>
      <c r="Q58" s="4"/>
    </row>
    <row r="59" spans="1:17" x14ac:dyDescent="0.25">
      <c r="A59" s="2">
        <v>47</v>
      </c>
      <c r="B59" s="4" t="s">
        <v>168</v>
      </c>
      <c r="C59" s="4">
        <v>400290173</v>
      </c>
      <c r="D59" s="4" t="s">
        <v>169</v>
      </c>
      <c r="E59" s="5" t="s">
        <v>8</v>
      </c>
      <c r="F59" s="3" t="s">
        <v>170</v>
      </c>
      <c r="G59" s="3" t="s">
        <v>167</v>
      </c>
      <c r="H59" s="12"/>
      <c r="I59" s="12"/>
      <c r="J59" s="12" t="str">
        <f t="shared" ref="J59:J95" si="1">IF(I59&lt;&gt;0,$J$11,IF(H59&lt;&gt;"",$J$9,""))</f>
        <v/>
      </c>
      <c r="K59" s="12"/>
      <c r="L59" s="9">
        <v>1554.27</v>
      </c>
      <c r="M59" s="9"/>
      <c r="N59" s="9"/>
      <c r="O59" s="11"/>
      <c r="P59" s="4"/>
      <c r="Q59" s="4"/>
    </row>
    <row r="60" spans="1:17" x14ac:dyDescent="0.25">
      <c r="A60" s="2">
        <v>48</v>
      </c>
      <c r="B60" s="4" t="s">
        <v>171</v>
      </c>
      <c r="C60" s="4">
        <v>400285021</v>
      </c>
      <c r="D60" s="4" t="s">
        <v>172</v>
      </c>
      <c r="E60" s="5" t="s">
        <v>68</v>
      </c>
      <c r="F60" s="3" t="s">
        <v>173</v>
      </c>
      <c r="G60" s="3" t="s">
        <v>167</v>
      </c>
      <c r="H60" s="12"/>
      <c r="I60" s="12"/>
      <c r="J60" s="12" t="str">
        <f t="shared" si="1"/>
        <v/>
      </c>
      <c r="K60" s="12"/>
      <c r="L60" s="9">
        <v>953.92</v>
      </c>
      <c r="M60" s="9"/>
      <c r="N60" s="9"/>
      <c r="O60" s="11"/>
      <c r="P60" s="4"/>
      <c r="Q60" s="4"/>
    </row>
    <row r="61" spans="1:17" x14ac:dyDescent="0.25">
      <c r="A61" s="2">
        <v>49</v>
      </c>
      <c r="B61" s="4" t="s">
        <v>174</v>
      </c>
      <c r="C61" s="4">
        <v>400284316</v>
      </c>
      <c r="D61" s="4" t="s">
        <v>175</v>
      </c>
      <c r="E61" s="5" t="s">
        <v>8</v>
      </c>
      <c r="F61" s="3" t="s">
        <v>176</v>
      </c>
      <c r="G61" s="3" t="s">
        <v>167</v>
      </c>
      <c r="H61" s="12"/>
      <c r="I61" s="12"/>
      <c r="J61" s="12" t="str">
        <f t="shared" si="1"/>
        <v/>
      </c>
      <c r="K61" s="12"/>
      <c r="L61" s="9">
        <v>814.5</v>
      </c>
      <c r="M61" s="9"/>
      <c r="N61" s="9"/>
      <c r="O61" s="11"/>
      <c r="P61" s="4"/>
      <c r="Q61" s="4"/>
    </row>
    <row r="62" spans="1:17" x14ac:dyDescent="0.25">
      <c r="A62" s="2">
        <v>50</v>
      </c>
      <c r="B62" s="4" t="s">
        <v>177</v>
      </c>
      <c r="C62" s="4">
        <v>400286155</v>
      </c>
      <c r="D62" s="4" t="s">
        <v>178</v>
      </c>
      <c r="E62" s="5" t="s">
        <v>8</v>
      </c>
      <c r="F62" s="3" t="s">
        <v>179</v>
      </c>
      <c r="G62" s="3" t="s">
        <v>167</v>
      </c>
      <c r="H62" s="12"/>
      <c r="I62" s="12"/>
      <c r="J62" s="12" t="str">
        <f t="shared" si="1"/>
        <v/>
      </c>
      <c r="K62" s="12"/>
      <c r="L62" s="9">
        <v>5714.78</v>
      </c>
      <c r="M62" s="9"/>
      <c r="N62" s="9"/>
      <c r="O62" s="11"/>
      <c r="P62" s="4"/>
      <c r="Q62" s="4"/>
    </row>
    <row r="63" spans="1:17" x14ac:dyDescent="0.25">
      <c r="A63" s="2">
        <v>51</v>
      </c>
      <c r="B63" s="4" t="s">
        <v>180</v>
      </c>
      <c r="C63" s="4">
        <v>400288980</v>
      </c>
      <c r="D63" s="14" t="s">
        <v>183</v>
      </c>
      <c r="E63" s="5" t="s">
        <v>8</v>
      </c>
      <c r="F63" s="3" t="s">
        <v>181</v>
      </c>
      <c r="G63" s="3" t="s">
        <v>10</v>
      </c>
      <c r="H63" s="12"/>
      <c r="I63" s="12"/>
      <c r="J63" s="12" t="str">
        <f t="shared" si="1"/>
        <v/>
      </c>
      <c r="K63" s="12"/>
      <c r="L63" s="9">
        <v>1615.71</v>
      </c>
      <c r="M63" s="9"/>
      <c r="N63" s="9"/>
      <c r="O63" s="11"/>
      <c r="P63" s="4"/>
      <c r="Q63" s="4"/>
    </row>
    <row r="64" spans="1:17" ht="30" x14ac:dyDescent="0.25">
      <c r="A64" s="2">
        <v>52</v>
      </c>
      <c r="B64" s="4" t="s">
        <v>182</v>
      </c>
      <c r="C64" s="4">
        <v>400289143</v>
      </c>
      <c r="D64" s="4" t="s">
        <v>184</v>
      </c>
      <c r="E64" s="5" t="s">
        <v>8</v>
      </c>
      <c r="F64" s="3" t="s">
        <v>185</v>
      </c>
      <c r="G64" s="3" t="s">
        <v>10</v>
      </c>
      <c r="H64" s="12"/>
      <c r="I64" s="12"/>
      <c r="J64" s="12" t="str">
        <f t="shared" si="1"/>
        <v/>
      </c>
      <c r="K64" s="12"/>
      <c r="L64" s="9">
        <v>2173.91</v>
      </c>
      <c r="M64" s="9"/>
      <c r="N64" s="9"/>
      <c r="O64" s="11"/>
      <c r="P64" s="4"/>
      <c r="Q64" s="4"/>
    </row>
    <row r="65" spans="1:17" x14ac:dyDescent="0.25">
      <c r="A65" s="2">
        <v>53</v>
      </c>
      <c r="B65" s="4" t="s">
        <v>186</v>
      </c>
      <c r="C65" s="4">
        <v>400283514</v>
      </c>
      <c r="D65" s="4" t="s">
        <v>187</v>
      </c>
      <c r="E65" s="5" t="s">
        <v>8</v>
      </c>
      <c r="F65" s="3" t="s">
        <v>188</v>
      </c>
      <c r="G65" s="3" t="s">
        <v>10</v>
      </c>
      <c r="H65" s="12"/>
      <c r="I65" s="12"/>
      <c r="J65" s="12" t="str">
        <f t="shared" si="1"/>
        <v/>
      </c>
      <c r="K65" s="12"/>
      <c r="L65" s="9">
        <v>5337.89</v>
      </c>
      <c r="M65" s="9"/>
      <c r="N65" s="9"/>
      <c r="O65" s="11"/>
      <c r="P65" s="4"/>
      <c r="Q65" s="4"/>
    </row>
    <row r="66" spans="1:17" x14ac:dyDescent="0.25">
      <c r="A66" s="2">
        <v>54</v>
      </c>
      <c r="B66" s="4" t="s">
        <v>189</v>
      </c>
      <c r="C66" s="4">
        <v>400289248</v>
      </c>
      <c r="D66" s="4" t="s">
        <v>190</v>
      </c>
      <c r="E66" s="5" t="s">
        <v>8</v>
      </c>
      <c r="F66" s="3" t="s">
        <v>191</v>
      </c>
      <c r="G66" s="3" t="s">
        <v>10</v>
      </c>
      <c r="H66" s="12"/>
      <c r="I66" s="12"/>
      <c r="J66" s="12" t="str">
        <f t="shared" si="1"/>
        <v/>
      </c>
      <c r="K66" s="12"/>
      <c r="L66" s="9">
        <v>2036.89</v>
      </c>
      <c r="M66" s="9"/>
      <c r="N66" s="9"/>
      <c r="O66" s="11"/>
      <c r="P66" s="4"/>
      <c r="Q66" s="4"/>
    </row>
    <row r="67" spans="1:17" x14ac:dyDescent="0.25">
      <c r="A67" s="2">
        <v>55</v>
      </c>
      <c r="B67" s="4" t="s">
        <v>192</v>
      </c>
      <c r="C67" s="4">
        <v>400289266</v>
      </c>
      <c r="D67" s="4" t="s">
        <v>193</v>
      </c>
      <c r="E67" s="5" t="s">
        <v>8</v>
      </c>
      <c r="F67" s="3" t="s">
        <v>194</v>
      </c>
      <c r="G67" s="3" t="s">
        <v>10</v>
      </c>
      <c r="H67" s="12"/>
      <c r="I67" s="12"/>
      <c r="J67" s="12" t="str">
        <f t="shared" si="1"/>
        <v/>
      </c>
      <c r="K67" s="12"/>
      <c r="L67" s="9">
        <v>2096.29</v>
      </c>
      <c r="M67" s="9"/>
      <c r="N67" s="9"/>
      <c r="O67" s="11"/>
      <c r="P67" s="4"/>
      <c r="Q67" s="4"/>
    </row>
    <row r="68" spans="1:17" x14ac:dyDescent="0.25">
      <c r="A68" s="2">
        <v>56</v>
      </c>
      <c r="B68" s="4" t="s">
        <v>195</v>
      </c>
      <c r="C68" s="4">
        <v>400289267</v>
      </c>
      <c r="D68" s="4" t="s">
        <v>196</v>
      </c>
      <c r="E68" s="5" t="s">
        <v>8</v>
      </c>
      <c r="F68" s="3" t="s">
        <v>197</v>
      </c>
      <c r="G68" s="3" t="s">
        <v>10</v>
      </c>
      <c r="H68" s="12"/>
      <c r="I68" s="12"/>
      <c r="J68" s="12" t="str">
        <f t="shared" si="1"/>
        <v/>
      </c>
      <c r="K68" s="12"/>
      <c r="L68" s="9">
        <v>2096.29</v>
      </c>
      <c r="M68" s="9"/>
      <c r="N68" s="9"/>
      <c r="O68" s="11"/>
      <c r="P68" s="4"/>
      <c r="Q68" s="4"/>
    </row>
    <row r="69" spans="1:17" x14ac:dyDescent="0.25">
      <c r="A69" s="2">
        <v>57</v>
      </c>
      <c r="B69" s="4" t="s">
        <v>198</v>
      </c>
      <c r="C69" s="4">
        <v>400289261</v>
      </c>
      <c r="D69" s="4" t="s">
        <v>199</v>
      </c>
      <c r="E69" s="5" t="s">
        <v>8</v>
      </c>
      <c r="F69" s="3" t="s">
        <v>200</v>
      </c>
      <c r="G69" s="3" t="s">
        <v>10</v>
      </c>
      <c r="H69" s="12"/>
      <c r="I69" s="12"/>
      <c r="J69" s="12" t="str">
        <f t="shared" si="1"/>
        <v/>
      </c>
      <c r="K69" s="12"/>
      <c r="L69" s="9">
        <v>2132.08</v>
      </c>
      <c r="M69" s="9"/>
      <c r="N69" s="9"/>
      <c r="O69" s="11"/>
      <c r="P69" s="4"/>
      <c r="Q69" s="4"/>
    </row>
    <row r="70" spans="1:17" x14ac:dyDescent="0.25">
      <c r="A70" s="2">
        <v>58</v>
      </c>
      <c r="B70" s="4" t="s">
        <v>201</v>
      </c>
      <c r="C70" s="4">
        <v>400289264</v>
      </c>
      <c r="D70" s="4" t="s">
        <v>202</v>
      </c>
      <c r="E70" s="5" t="s">
        <v>8</v>
      </c>
      <c r="F70" s="3" t="s">
        <v>203</v>
      </c>
      <c r="G70" s="3" t="s">
        <v>10</v>
      </c>
      <c r="H70" s="12"/>
      <c r="I70" s="12"/>
      <c r="J70" s="12" t="str">
        <f t="shared" si="1"/>
        <v/>
      </c>
      <c r="K70" s="12"/>
      <c r="L70" s="9">
        <v>2271.92</v>
      </c>
      <c r="M70" s="9"/>
      <c r="N70" s="9"/>
      <c r="O70" s="11"/>
      <c r="P70" s="4"/>
      <c r="Q70" s="4"/>
    </row>
    <row r="71" spans="1:17" x14ac:dyDescent="0.25">
      <c r="A71" s="2">
        <v>59</v>
      </c>
      <c r="B71" s="4" t="s">
        <v>204</v>
      </c>
      <c r="C71" s="4">
        <v>400289268</v>
      </c>
      <c r="D71" s="4" t="s">
        <v>205</v>
      </c>
      <c r="E71" s="5" t="s">
        <v>8</v>
      </c>
      <c r="F71" s="3" t="s">
        <v>206</v>
      </c>
      <c r="G71" s="3" t="s">
        <v>10</v>
      </c>
      <c r="H71" s="12"/>
      <c r="I71" s="12"/>
      <c r="J71" s="12" t="str">
        <f t="shared" si="1"/>
        <v/>
      </c>
      <c r="K71" s="12"/>
      <c r="L71" s="9">
        <v>2136.9899999999998</v>
      </c>
      <c r="M71" s="9"/>
      <c r="N71" s="9"/>
      <c r="O71" s="11"/>
      <c r="P71" s="4"/>
      <c r="Q71" s="4"/>
    </row>
    <row r="72" spans="1:17" x14ac:dyDescent="0.25">
      <c r="A72" s="2">
        <v>60</v>
      </c>
      <c r="B72" s="4" t="s">
        <v>207</v>
      </c>
      <c r="C72" s="4">
        <v>400289242</v>
      </c>
      <c r="D72" s="4" t="s">
        <v>208</v>
      </c>
      <c r="E72" s="5" t="s">
        <v>8</v>
      </c>
      <c r="F72" s="3" t="s">
        <v>209</v>
      </c>
      <c r="G72" s="3" t="s">
        <v>10</v>
      </c>
      <c r="H72" s="12"/>
      <c r="I72" s="12"/>
      <c r="J72" s="12" t="str">
        <f t="shared" si="1"/>
        <v/>
      </c>
      <c r="K72" s="12"/>
      <c r="L72" s="9">
        <v>1741.16</v>
      </c>
      <c r="M72" s="9"/>
      <c r="N72" s="9"/>
      <c r="O72" s="11"/>
      <c r="P72" s="4"/>
      <c r="Q72" s="4"/>
    </row>
    <row r="73" spans="1:17" ht="30" x14ac:dyDescent="0.25">
      <c r="A73" s="2">
        <v>61</v>
      </c>
      <c r="B73" s="4" t="s">
        <v>210</v>
      </c>
      <c r="C73" s="4">
        <v>400289188</v>
      </c>
      <c r="D73" s="4" t="s">
        <v>211</v>
      </c>
      <c r="E73" s="5" t="s">
        <v>8</v>
      </c>
      <c r="F73" s="3" t="s">
        <v>212</v>
      </c>
      <c r="G73" s="3" t="s">
        <v>10</v>
      </c>
      <c r="H73" s="12"/>
      <c r="I73" s="12"/>
      <c r="J73" s="12" t="str">
        <f t="shared" si="1"/>
        <v/>
      </c>
      <c r="K73" s="12"/>
      <c r="L73" s="9">
        <v>2370.06</v>
      </c>
      <c r="M73" s="9"/>
      <c r="N73" s="9"/>
      <c r="O73" s="11"/>
      <c r="P73" s="4"/>
      <c r="Q73" s="4"/>
    </row>
    <row r="74" spans="1:17" x14ac:dyDescent="0.25">
      <c r="A74" s="2">
        <v>62</v>
      </c>
      <c r="B74" s="4" t="s">
        <v>213</v>
      </c>
      <c r="C74" s="4">
        <v>400289262</v>
      </c>
      <c r="D74" s="4" t="s">
        <v>214</v>
      </c>
      <c r="E74" s="5" t="s">
        <v>8</v>
      </c>
      <c r="F74" s="3" t="s">
        <v>215</v>
      </c>
      <c r="G74" s="3" t="s">
        <v>10</v>
      </c>
      <c r="H74" s="12"/>
      <c r="I74" s="12"/>
      <c r="J74" s="12" t="str">
        <f t="shared" si="1"/>
        <v/>
      </c>
      <c r="K74" s="12"/>
      <c r="L74" s="9">
        <v>2173.91</v>
      </c>
      <c r="M74" s="9"/>
      <c r="N74" s="9"/>
      <c r="O74" s="11"/>
      <c r="P74" s="4"/>
      <c r="Q74" s="4"/>
    </row>
    <row r="75" spans="1:17" ht="30" x14ac:dyDescent="0.25">
      <c r="A75" s="2">
        <v>63</v>
      </c>
      <c r="B75" s="4" t="s">
        <v>216</v>
      </c>
      <c r="C75" s="4">
        <v>400289186</v>
      </c>
      <c r="D75" s="4" t="s">
        <v>217</v>
      </c>
      <c r="E75" s="5" t="s">
        <v>8</v>
      </c>
      <c r="F75" s="3" t="s">
        <v>212</v>
      </c>
      <c r="G75" s="3" t="s">
        <v>10</v>
      </c>
      <c r="H75" s="12"/>
      <c r="I75" s="12"/>
      <c r="J75" s="12" t="str">
        <f t="shared" si="1"/>
        <v/>
      </c>
      <c r="K75" s="12"/>
      <c r="L75" s="9">
        <v>2318.1799999999998</v>
      </c>
      <c r="M75" s="9"/>
      <c r="N75" s="9"/>
      <c r="O75" s="11"/>
      <c r="P75" s="4"/>
      <c r="Q75" s="4"/>
    </row>
    <row r="76" spans="1:17" x14ac:dyDescent="0.25">
      <c r="A76" s="2">
        <v>64</v>
      </c>
      <c r="B76" s="4" t="s">
        <v>218</v>
      </c>
      <c r="C76" s="4">
        <v>400289805</v>
      </c>
      <c r="D76" s="4" t="s">
        <v>219</v>
      </c>
      <c r="E76" s="5" t="s">
        <v>8</v>
      </c>
      <c r="F76" s="3" t="s">
        <v>220</v>
      </c>
      <c r="G76" s="3" t="s">
        <v>10</v>
      </c>
      <c r="H76" s="12"/>
      <c r="I76" s="12"/>
      <c r="J76" s="12" t="str">
        <f t="shared" si="1"/>
        <v/>
      </c>
      <c r="K76" s="12"/>
      <c r="L76" s="9">
        <v>2223.41</v>
      </c>
      <c r="M76" s="9"/>
      <c r="N76" s="9"/>
      <c r="O76" s="11"/>
      <c r="P76" s="4"/>
      <c r="Q76" s="4"/>
    </row>
    <row r="77" spans="1:17" x14ac:dyDescent="0.25">
      <c r="A77" s="2">
        <v>65</v>
      </c>
      <c r="B77" s="4" t="s">
        <v>221</v>
      </c>
      <c r="C77" s="4">
        <v>400288995</v>
      </c>
      <c r="D77" s="4" t="s">
        <v>222</v>
      </c>
      <c r="E77" s="5" t="s">
        <v>8</v>
      </c>
      <c r="F77" s="3" t="s">
        <v>223</v>
      </c>
      <c r="G77" s="3" t="s">
        <v>10</v>
      </c>
      <c r="H77" s="12"/>
      <c r="I77" s="12"/>
      <c r="J77" s="12" t="str">
        <f t="shared" si="1"/>
        <v/>
      </c>
      <c r="K77" s="12"/>
      <c r="L77" s="9">
        <v>1807.49</v>
      </c>
      <c r="M77" s="9"/>
      <c r="N77" s="9"/>
      <c r="O77" s="11"/>
      <c r="P77" s="4"/>
      <c r="Q77" s="4"/>
    </row>
    <row r="78" spans="1:17" x14ac:dyDescent="0.25">
      <c r="A78" s="2">
        <v>66</v>
      </c>
      <c r="B78" s="4" t="s">
        <v>224</v>
      </c>
      <c r="C78" s="4">
        <v>400289265</v>
      </c>
      <c r="D78" s="4" t="s">
        <v>225</v>
      </c>
      <c r="E78" s="5" t="s">
        <v>8</v>
      </c>
      <c r="F78" s="3" t="s">
        <v>226</v>
      </c>
      <c r="G78" s="3" t="s">
        <v>10</v>
      </c>
      <c r="H78" s="12"/>
      <c r="I78" s="12"/>
      <c r="J78" s="12" t="str">
        <f t="shared" si="1"/>
        <v/>
      </c>
      <c r="K78" s="12"/>
      <c r="L78" s="9">
        <v>2354.13</v>
      </c>
      <c r="M78" s="9"/>
      <c r="N78" s="9"/>
      <c r="O78" s="11"/>
      <c r="P78" s="4"/>
      <c r="Q78" s="4"/>
    </row>
    <row r="79" spans="1:17" x14ac:dyDescent="0.25">
      <c r="A79" s="2">
        <v>67</v>
      </c>
      <c r="B79" s="4" t="s">
        <v>227</v>
      </c>
      <c r="C79" s="4">
        <v>400288993</v>
      </c>
      <c r="D79" s="4" t="s">
        <v>228</v>
      </c>
      <c r="E79" s="5" t="s">
        <v>8</v>
      </c>
      <c r="F79" s="3" t="s">
        <v>229</v>
      </c>
      <c r="G79" s="3" t="s">
        <v>10</v>
      </c>
      <c r="H79" s="12"/>
      <c r="I79" s="12"/>
      <c r="J79" s="12" t="str">
        <f t="shared" si="1"/>
        <v/>
      </c>
      <c r="K79" s="12"/>
      <c r="L79" s="9">
        <v>1615.71</v>
      </c>
      <c r="M79" s="9"/>
      <c r="N79" s="9"/>
      <c r="O79" s="11"/>
      <c r="P79" s="4"/>
      <c r="Q79" s="4"/>
    </row>
    <row r="80" spans="1:17" ht="30" x14ac:dyDescent="0.25">
      <c r="A80" s="2">
        <v>68</v>
      </c>
      <c r="B80" s="4" t="s">
        <v>230</v>
      </c>
      <c r="C80" s="4">
        <v>400288985</v>
      </c>
      <c r="D80" s="4" t="s">
        <v>231</v>
      </c>
      <c r="E80" s="5" t="s">
        <v>8</v>
      </c>
      <c r="F80" s="3" t="s">
        <v>232</v>
      </c>
      <c r="G80" s="3" t="s">
        <v>10</v>
      </c>
      <c r="H80" s="12"/>
      <c r="I80" s="12"/>
      <c r="J80" s="12" t="str">
        <f t="shared" si="1"/>
        <v/>
      </c>
      <c r="K80" s="12"/>
      <c r="L80" s="9">
        <v>1532.07</v>
      </c>
      <c r="M80" s="9"/>
      <c r="N80" s="9"/>
      <c r="O80" s="11"/>
      <c r="P80" s="4"/>
      <c r="Q80" s="4"/>
    </row>
    <row r="81" spans="1:17" x14ac:dyDescent="0.25">
      <c r="A81" s="2">
        <v>69</v>
      </c>
      <c r="B81" s="4" t="s">
        <v>233</v>
      </c>
      <c r="C81" s="4">
        <v>400253166</v>
      </c>
      <c r="D81" s="4" t="s">
        <v>234</v>
      </c>
      <c r="E81" s="5" t="s">
        <v>8</v>
      </c>
      <c r="F81" s="3" t="s">
        <v>235</v>
      </c>
      <c r="G81" s="3" t="s">
        <v>10</v>
      </c>
      <c r="H81" s="12"/>
      <c r="I81" s="12"/>
      <c r="J81" s="12" t="str">
        <f t="shared" si="1"/>
        <v/>
      </c>
      <c r="K81" s="12"/>
      <c r="L81" s="9">
        <v>5458.89</v>
      </c>
      <c r="M81" s="9"/>
      <c r="N81" s="9"/>
      <c r="O81" s="11"/>
      <c r="P81" s="4"/>
      <c r="Q81" s="4"/>
    </row>
    <row r="82" spans="1:17" x14ac:dyDescent="0.25">
      <c r="A82" s="2">
        <v>70</v>
      </c>
      <c r="B82" s="4" t="s">
        <v>236</v>
      </c>
      <c r="C82" s="4">
        <v>400279029</v>
      </c>
      <c r="D82" s="4" t="s">
        <v>237</v>
      </c>
      <c r="E82" s="5" t="s">
        <v>8</v>
      </c>
      <c r="F82" s="3" t="s">
        <v>238</v>
      </c>
      <c r="G82" s="3" t="s">
        <v>167</v>
      </c>
      <c r="H82" s="12"/>
      <c r="I82" s="12"/>
      <c r="J82" s="12" t="str">
        <f t="shared" si="1"/>
        <v/>
      </c>
      <c r="K82" s="12"/>
      <c r="L82" s="9">
        <v>3328.46</v>
      </c>
      <c r="M82" s="9"/>
      <c r="N82" s="9"/>
      <c r="O82" s="11"/>
      <c r="P82" s="4"/>
      <c r="Q82" s="4"/>
    </row>
    <row r="83" spans="1:17" ht="30" x14ac:dyDescent="0.25">
      <c r="A83" s="2">
        <v>71</v>
      </c>
      <c r="B83" s="4" t="s">
        <v>239</v>
      </c>
      <c r="C83" s="4">
        <v>400289263</v>
      </c>
      <c r="D83" s="4" t="s">
        <v>240</v>
      </c>
      <c r="E83" s="5" t="s">
        <v>8</v>
      </c>
      <c r="F83" s="3" t="s">
        <v>241</v>
      </c>
      <c r="G83" s="3" t="s">
        <v>10</v>
      </c>
      <c r="H83" s="12"/>
      <c r="I83" s="12"/>
      <c r="J83" s="12" t="str">
        <f t="shared" si="1"/>
        <v/>
      </c>
      <c r="K83" s="12"/>
      <c r="L83" s="9">
        <v>1783.64</v>
      </c>
      <c r="M83" s="9"/>
      <c r="N83" s="9"/>
      <c r="O83" s="11"/>
      <c r="P83" s="4"/>
      <c r="Q83" s="4"/>
    </row>
    <row r="84" spans="1:17" x14ac:dyDescent="0.25">
      <c r="A84" s="2">
        <v>72</v>
      </c>
      <c r="B84" s="4" t="s">
        <v>242</v>
      </c>
      <c r="C84" s="4">
        <v>400289000</v>
      </c>
      <c r="D84" s="4" t="s">
        <v>243</v>
      </c>
      <c r="E84" s="5" t="s">
        <v>8</v>
      </c>
      <c r="F84" s="3" t="s">
        <v>181</v>
      </c>
      <c r="G84" s="3" t="s">
        <v>10</v>
      </c>
      <c r="H84" s="12"/>
      <c r="I84" s="12"/>
      <c r="J84" s="12" t="str">
        <f t="shared" si="1"/>
        <v/>
      </c>
      <c r="K84" s="12"/>
      <c r="L84" s="9">
        <v>1615.71</v>
      </c>
      <c r="M84" s="9"/>
      <c r="N84" s="9"/>
      <c r="O84" s="11"/>
      <c r="P84" s="4"/>
      <c r="Q84" s="4"/>
    </row>
    <row r="85" spans="1:17" x14ac:dyDescent="0.25">
      <c r="A85" s="2">
        <v>73</v>
      </c>
      <c r="B85" s="4" t="s">
        <v>245</v>
      </c>
      <c r="C85" s="4">
        <v>400289213</v>
      </c>
      <c r="D85" s="4" t="s">
        <v>246</v>
      </c>
      <c r="E85" s="5" t="s">
        <v>8</v>
      </c>
      <c r="F85" s="3" t="s">
        <v>247</v>
      </c>
      <c r="G85" s="3" t="s">
        <v>10</v>
      </c>
      <c r="H85" s="12"/>
      <c r="I85" s="12"/>
      <c r="J85" s="12" t="str">
        <f t="shared" si="1"/>
        <v/>
      </c>
      <c r="K85" s="12"/>
      <c r="L85" s="9">
        <v>2316.8000000000002</v>
      </c>
      <c r="M85" s="9"/>
      <c r="N85" s="9"/>
      <c r="O85" s="11"/>
      <c r="P85" s="4"/>
      <c r="Q85" s="4"/>
    </row>
    <row r="86" spans="1:17" x14ac:dyDescent="0.25">
      <c r="A86" s="2">
        <v>74</v>
      </c>
      <c r="B86" s="4" t="s">
        <v>248</v>
      </c>
      <c r="C86" s="4">
        <v>400289260</v>
      </c>
      <c r="D86" s="4" t="s">
        <v>249</v>
      </c>
      <c r="E86" s="5" t="s">
        <v>8</v>
      </c>
      <c r="F86" s="3" t="s">
        <v>250</v>
      </c>
      <c r="G86" s="3" t="s">
        <v>10</v>
      </c>
      <c r="H86" s="12"/>
      <c r="I86" s="12"/>
      <c r="J86" s="12" t="str">
        <f t="shared" si="1"/>
        <v/>
      </c>
      <c r="K86" s="12"/>
      <c r="L86" s="9">
        <v>1783.64</v>
      </c>
      <c r="M86" s="9"/>
      <c r="N86" s="9"/>
      <c r="O86" s="11"/>
      <c r="P86" s="4"/>
      <c r="Q86" s="4"/>
    </row>
    <row r="87" spans="1:17" x14ac:dyDescent="0.25">
      <c r="A87" s="2">
        <v>75</v>
      </c>
      <c r="B87" s="4" t="s">
        <v>251</v>
      </c>
      <c r="C87" s="4">
        <v>400289247</v>
      </c>
      <c r="D87" s="4" t="s">
        <v>252</v>
      </c>
      <c r="E87" s="5" t="s">
        <v>8</v>
      </c>
      <c r="F87" s="3" t="s">
        <v>253</v>
      </c>
      <c r="G87" s="3" t="s">
        <v>10</v>
      </c>
      <c r="H87" s="12"/>
      <c r="I87" s="12"/>
      <c r="J87" s="12" t="str">
        <f t="shared" si="1"/>
        <v/>
      </c>
      <c r="K87" s="12"/>
      <c r="L87" s="9">
        <v>2098.63</v>
      </c>
      <c r="M87" s="9"/>
      <c r="N87" s="9"/>
      <c r="O87" s="11"/>
      <c r="P87" s="4"/>
      <c r="Q87" s="4"/>
    </row>
    <row r="88" spans="1:17" x14ac:dyDescent="0.25">
      <c r="A88" s="2">
        <v>76</v>
      </c>
      <c r="B88" s="4" t="s">
        <v>254</v>
      </c>
      <c r="C88" s="4">
        <v>400288994</v>
      </c>
      <c r="D88" s="4" t="s">
        <v>255</v>
      </c>
      <c r="E88" s="5" t="s">
        <v>8</v>
      </c>
      <c r="F88" s="3" t="s">
        <v>256</v>
      </c>
      <c r="G88" s="3" t="s">
        <v>10</v>
      </c>
      <c r="H88" s="12"/>
      <c r="I88" s="12"/>
      <c r="J88" s="12" t="str">
        <f t="shared" si="1"/>
        <v/>
      </c>
      <c r="K88" s="12"/>
      <c r="L88" s="9">
        <v>1532.07</v>
      </c>
      <c r="M88" s="9"/>
      <c r="N88" s="9"/>
      <c r="O88" s="11"/>
      <c r="P88" s="4"/>
      <c r="Q88" s="4"/>
    </row>
    <row r="89" spans="1:17" x14ac:dyDescent="0.25">
      <c r="A89" s="2">
        <v>77</v>
      </c>
      <c r="B89" s="4" t="s">
        <v>257</v>
      </c>
      <c r="C89" s="4">
        <v>400288990</v>
      </c>
      <c r="D89" s="4" t="s">
        <v>258</v>
      </c>
      <c r="E89" s="5" t="s">
        <v>8</v>
      </c>
      <c r="F89" s="3" t="s">
        <v>181</v>
      </c>
      <c r="G89" s="3" t="s">
        <v>10</v>
      </c>
      <c r="H89" s="12"/>
      <c r="I89" s="12"/>
      <c r="J89" s="12" t="str">
        <f t="shared" si="1"/>
        <v/>
      </c>
      <c r="K89" s="12"/>
      <c r="L89" s="9">
        <v>2110.2199999999998</v>
      </c>
      <c r="M89" s="9"/>
      <c r="N89" s="9"/>
      <c r="O89" s="11"/>
      <c r="P89" s="4"/>
      <c r="Q89" s="4"/>
    </row>
    <row r="90" spans="1:17" ht="30" x14ac:dyDescent="0.25">
      <c r="A90" s="2">
        <v>78</v>
      </c>
      <c r="B90" s="4" t="s">
        <v>259</v>
      </c>
      <c r="C90" s="4">
        <v>400288968</v>
      </c>
      <c r="D90" s="4" t="s">
        <v>260</v>
      </c>
      <c r="E90" s="5" t="s">
        <v>8</v>
      </c>
      <c r="F90" s="3" t="s">
        <v>261</v>
      </c>
      <c r="G90" s="3" t="s">
        <v>10</v>
      </c>
      <c r="H90" s="12"/>
      <c r="I90" s="12"/>
      <c r="J90" s="12" t="str">
        <f t="shared" si="1"/>
        <v/>
      </c>
      <c r="K90" s="12"/>
      <c r="L90" s="9">
        <v>1615.71</v>
      </c>
      <c r="M90" s="9"/>
      <c r="N90" s="9"/>
      <c r="O90" s="11"/>
      <c r="P90" s="4"/>
      <c r="Q90" s="4"/>
    </row>
    <row r="91" spans="1:17" x14ac:dyDescent="0.25">
      <c r="A91" s="2">
        <v>79</v>
      </c>
      <c r="B91" s="4" t="s">
        <v>262</v>
      </c>
      <c r="C91" s="4">
        <v>400289243</v>
      </c>
      <c r="D91" s="4" t="s">
        <v>263</v>
      </c>
      <c r="E91" s="5" t="s">
        <v>8</v>
      </c>
      <c r="F91" s="3" t="s">
        <v>264</v>
      </c>
      <c r="G91" s="3" t="s">
        <v>10</v>
      </c>
      <c r="H91" s="12"/>
      <c r="I91" s="12"/>
      <c r="J91" s="12" t="str">
        <f t="shared" si="1"/>
        <v/>
      </c>
      <c r="K91" s="12"/>
      <c r="L91" s="9">
        <v>2118.15</v>
      </c>
      <c r="M91" s="9"/>
      <c r="N91" s="9"/>
      <c r="O91" s="11"/>
      <c r="P91" s="4"/>
      <c r="Q91" s="4"/>
    </row>
    <row r="92" spans="1:17" x14ac:dyDescent="0.25">
      <c r="A92" s="2">
        <v>80</v>
      </c>
      <c r="B92" s="4" t="s">
        <v>265</v>
      </c>
      <c r="C92" s="4">
        <v>400289212</v>
      </c>
      <c r="D92" s="4" t="s">
        <v>266</v>
      </c>
      <c r="E92" s="5" t="s">
        <v>8</v>
      </c>
      <c r="F92" s="3" t="s">
        <v>267</v>
      </c>
      <c r="G92" s="3" t="s">
        <v>10</v>
      </c>
      <c r="H92" s="12"/>
      <c r="I92" s="12"/>
      <c r="J92" s="12" t="str">
        <f t="shared" si="1"/>
        <v/>
      </c>
      <c r="K92" s="12"/>
      <c r="L92" s="9">
        <v>1755.08</v>
      </c>
      <c r="M92" s="9"/>
      <c r="N92" s="9"/>
      <c r="O92" s="11"/>
      <c r="P92" s="4"/>
      <c r="Q92" s="4"/>
    </row>
    <row r="93" spans="1:17" x14ac:dyDescent="0.25">
      <c r="A93" s="2">
        <v>81</v>
      </c>
      <c r="B93" s="4" t="s">
        <v>268</v>
      </c>
      <c r="C93" s="4">
        <v>400288982</v>
      </c>
      <c r="D93" s="4" t="s">
        <v>269</v>
      </c>
      <c r="E93" s="5" t="s">
        <v>8</v>
      </c>
      <c r="F93" s="3" t="s">
        <v>270</v>
      </c>
      <c r="G93" s="3" t="s">
        <v>10</v>
      </c>
      <c r="H93" s="12"/>
      <c r="I93" s="12"/>
      <c r="J93" s="12" t="str">
        <f t="shared" si="1"/>
        <v/>
      </c>
      <c r="K93" s="12"/>
      <c r="L93" s="9">
        <v>1532.07</v>
      </c>
      <c r="M93" s="9"/>
      <c r="N93" s="9"/>
      <c r="O93" s="11"/>
      <c r="P93" s="4"/>
      <c r="Q93" s="4"/>
    </row>
    <row r="94" spans="1:17" ht="30" x14ac:dyDescent="0.25">
      <c r="A94" s="2">
        <v>82</v>
      </c>
      <c r="B94" s="4" t="s">
        <v>271</v>
      </c>
      <c r="C94" s="4">
        <v>400289245</v>
      </c>
      <c r="D94" s="4" t="s">
        <v>272</v>
      </c>
      <c r="E94" s="5" t="s">
        <v>8</v>
      </c>
      <c r="F94" s="3" t="s">
        <v>185</v>
      </c>
      <c r="G94" s="3" t="s">
        <v>10</v>
      </c>
      <c r="H94" s="12"/>
      <c r="I94" s="12"/>
      <c r="J94" s="12" t="str">
        <f t="shared" si="1"/>
        <v/>
      </c>
      <c r="K94" s="12"/>
      <c r="L94" s="9">
        <v>2198.34</v>
      </c>
      <c r="M94" s="9"/>
      <c r="N94" s="9"/>
      <c r="O94" s="11"/>
      <c r="P94" s="4"/>
      <c r="Q94" s="4"/>
    </row>
    <row r="95" spans="1:17" x14ac:dyDescent="0.25">
      <c r="A95" s="2">
        <v>83</v>
      </c>
      <c r="B95" s="4" t="s">
        <v>273</v>
      </c>
      <c r="C95" s="4">
        <v>400289246</v>
      </c>
      <c r="D95" s="4" t="s">
        <v>274</v>
      </c>
      <c r="E95" s="5" t="s">
        <v>8</v>
      </c>
      <c r="F95" s="3" t="s">
        <v>275</v>
      </c>
      <c r="G95" s="3" t="s">
        <v>10</v>
      </c>
      <c r="H95" s="12"/>
      <c r="I95" s="12"/>
      <c r="J95" s="12" t="str">
        <f t="shared" si="1"/>
        <v/>
      </c>
      <c r="K95" s="12"/>
      <c r="L95" s="9">
        <v>2945.45</v>
      </c>
      <c r="M95" s="9"/>
      <c r="N95" s="9"/>
      <c r="O95" s="11"/>
      <c r="P95" s="4"/>
      <c r="Q95" s="4"/>
    </row>
    <row r="96" spans="1:17" x14ac:dyDescent="0.25">
      <c r="A96" s="2">
        <v>84</v>
      </c>
      <c r="B96" s="4" t="s">
        <v>276</v>
      </c>
      <c r="C96" s="4">
        <v>400289244</v>
      </c>
      <c r="D96" s="4" t="s">
        <v>277</v>
      </c>
      <c r="E96" s="5" t="s">
        <v>8</v>
      </c>
      <c r="F96" s="3" t="s">
        <v>278</v>
      </c>
      <c r="G96" s="3" t="s">
        <v>10</v>
      </c>
      <c r="H96" s="12"/>
      <c r="I96" s="12"/>
      <c r="J96" s="12" t="str">
        <f t="shared" si="0"/>
        <v/>
      </c>
      <c r="K96" s="12"/>
      <c r="L96" s="9">
        <v>2198.34</v>
      </c>
      <c r="M96" s="9"/>
      <c r="N96" s="9"/>
      <c r="O96" s="11"/>
      <c r="P96" s="4"/>
      <c r="Q96" s="4"/>
    </row>
    <row r="97" spans="1:17" x14ac:dyDescent="0.25">
      <c r="A97" s="2">
        <v>85</v>
      </c>
      <c r="B97" s="4" t="s">
        <v>279</v>
      </c>
      <c r="C97" s="4">
        <v>400288999</v>
      </c>
      <c r="D97" s="4" t="s">
        <v>280</v>
      </c>
      <c r="E97" s="5" t="s">
        <v>8</v>
      </c>
      <c r="F97" s="3" t="s">
        <v>281</v>
      </c>
      <c r="G97" s="3" t="s">
        <v>10</v>
      </c>
      <c r="H97" s="12"/>
      <c r="I97" s="12"/>
      <c r="J97" s="12" t="str">
        <f t="shared" si="0"/>
        <v/>
      </c>
      <c r="K97" s="12"/>
      <c r="L97" s="9">
        <v>2186.1799999999998</v>
      </c>
      <c r="M97" s="9"/>
      <c r="N97" s="9"/>
      <c r="O97" s="11"/>
      <c r="P97" s="4"/>
      <c r="Q97" s="4"/>
    </row>
    <row r="98" spans="1:17" x14ac:dyDescent="0.25">
      <c r="A98" s="2">
        <v>86</v>
      </c>
      <c r="B98" s="4" t="s">
        <v>282</v>
      </c>
      <c r="C98" s="4">
        <v>400289229</v>
      </c>
      <c r="D98" s="4" t="s">
        <v>283</v>
      </c>
      <c r="E98" s="5" t="s">
        <v>284</v>
      </c>
      <c r="F98" s="3" t="s">
        <v>285</v>
      </c>
      <c r="G98" s="3" t="s">
        <v>167</v>
      </c>
      <c r="H98" s="12"/>
      <c r="I98" s="12"/>
      <c r="J98" s="12" t="str">
        <f t="shared" si="0"/>
        <v/>
      </c>
      <c r="K98" s="12"/>
      <c r="L98" s="9">
        <v>2454.02</v>
      </c>
      <c r="M98" s="9"/>
      <c r="N98" s="9"/>
      <c r="O98" s="11"/>
      <c r="P98" s="4"/>
      <c r="Q98" s="4"/>
    </row>
    <row r="99" spans="1:17" x14ac:dyDescent="0.25">
      <c r="A99" s="2">
        <v>87</v>
      </c>
      <c r="B99" s="4" t="s">
        <v>287</v>
      </c>
      <c r="C99" s="4">
        <v>400289839</v>
      </c>
      <c r="D99" s="4" t="s">
        <v>288</v>
      </c>
      <c r="E99" s="5" t="s">
        <v>8</v>
      </c>
      <c r="F99" s="3" t="s">
        <v>289</v>
      </c>
      <c r="G99" s="3" t="s">
        <v>167</v>
      </c>
      <c r="H99" s="12"/>
      <c r="I99" s="12"/>
      <c r="J99" s="12" t="str">
        <f t="shared" si="0"/>
        <v/>
      </c>
      <c r="K99" s="12"/>
      <c r="L99" s="9">
        <v>887.03</v>
      </c>
      <c r="M99" s="9"/>
      <c r="N99" s="9"/>
      <c r="O99" s="11"/>
      <c r="P99" s="4"/>
      <c r="Q99" s="4"/>
    </row>
    <row r="100" spans="1:17" x14ac:dyDescent="0.25">
      <c r="A100" s="2">
        <v>88</v>
      </c>
      <c r="B100" s="4" t="s">
        <v>290</v>
      </c>
      <c r="C100" s="4">
        <v>400289836</v>
      </c>
      <c r="D100" s="4" t="s">
        <v>291</v>
      </c>
      <c r="E100" s="5" t="s">
        <v>68</v>
      </c>
      <c r="F100" s="3" t="s">
        <v>292</v>
      </c>
      <c r="G100" s="3" t="s">
        <v>167</v>
      </c>
      <c r="H100" s="12"/>
      <c r="I100" s="12"/>
      <c r="J100" s="12" t="str">
        <f t="shared" si="0"/>
        <v/>
      </c>
      <c r="K100" s="12"/>
      <c r="L100" s="9">
        <v>1278.8499999999999</v>
      </c>
      <c r="M100" s="9"/>
      <c r="N100" s="9"/>
      <c r="O100" s="11"/>
      <c r="P100" s="4"/>
      <c r="Q100" s="4"/>
    </row>
    <row r="101" spans="1:17" x14ac:dyDescent="0.25">
      <c r="A101" s="2">
        <v>89</v>
      </c>
      <c r="B101" s="4" t="s">
        <v>293</v>
      </c>
      <c r="C101" s="4">
        <v>400285489</v>
      </c>
      <c r="D101" s="4" t="s">
        <v>294</v>
      </c>
      <c r="E101" s="5" t="s">
        <v>8</v>
      </c>
      <c r="F101" s="3" t="s">
        <v>295</v>
      </c>
      <c r="G101" s="3" t="s">
        <v>167</v>
      </c>
      <c r="H101" s="12"/>
      <c r="I101" s="12"/>
      <c r="J101" s="12" t="str">
        <f t="shared" si="0"/>
        <v/>
      </c>
      <c r="K101" s="12"/>
      <c r="L101" s="9">
        <v>2692.63</v>
      </c>
      <c r="M101" s="9"/>
      <c r="N101" s="9"/>
      <c r="O101" s="11"/>
      <c r="P101" s="4"/>
      <c r="Q101" s="4"/>
    </row>
    <row r="102" spans="1:17" x14ac:dyDescent="0.25">
      <c r="A102" s="2">
        <v>90</v>
      </c>
      <c r="B102" s="4"/>
      <c r="C102" s="4">
        <v>400184419</v>
      </c>
      <c r="D102" s="4"/>
      <c r="E102" s="5" t="s">
        <v>8</v>
      </c>
      <c r="F102" s="3" t="s">
        <v>296</v>
      </c>
      <c r="G102" s="3" t="s">
        <v>147</v>
      </c>
      <c r="H102" s="12"/>
      <c r="I102" s="12"/>
      <c r="J102" s="12" t="str">
        <f t="shared" si="0"/>
        <v/>
      </c>
      <c r="K102" s="12"/>
      <c r="L102" s="9"/>
      <c r="M102" s="9"/>
      <c r="N102" s="9"/>
      <c r="O102" s="11"/>
      <c r="P102" s="4"/>
      <c r="Q102" s="4"/>
    </row>
    <row r="103" spans="1:17" x14ac:dyDescent="0.25">
      <c r="A103" s="2">
        <v>91</v>
      </c>
      <c r="B103" s="4"/>
      <c r="C103" s="4"/>
      <c r="D103" s="4"/>
      <c r="E103" s="5"/>
      <c r="F103" s="3"/>
      <c r="G103" s="3"/>
      <c r="H103" s="12"/>
      <c r="I103" s="12"/>
      <c r="J103" s="12" t="str">
        <f t="shared" si="0"/>
        <v/>
      </c>
      <c r="K103" s="12"/>
      <c r="L103" s="9"/>
      <c r="M103" s="9"/>
      <c r="N103" s="9"/>
      <c r="O103" s="11"/>
      <c r="P103" s="4"/>
      <c r="Q103" s="4"/>
    </row>
    <row r="104" spans="1:17" x14ac:dyDescent="0.25">
      <c r="A104" s="2">
        <v>92</v>
      </c>
      <c r="B104" s="4"/>
      <c r="C104" s="4"/>
      <c r="D104" s="4"/>
      <c r="E104" s="5"/>
      <c r="F104" s="3"/>
      <c r="G104" s="3"/>
      <c r="H104" s="12"/>
      <c r="I104" s="12"/>
      <c r="J104" s="12" t="str">
        <f t="shared" si="0"/>
        <v/>
      </c>
      <c r="K104" s="12"/>
      <c r="L104" s="9"/>
      <c r="M104" s="9"/>
      <c r="N104" s="9"/>
      <c r="O104" s="11"/>
      <c r="P104" s="4"/>
      <c r="Q104" s="4"/>
    </row>
    <row r="105" spans="1:17" x14ac:dyDescent="0.25">
      <c r="A105" s="2">
        <v>93</v>
      </c>
      <c r="B105" s="4"/>
      <c r="C105" s="4"/>
      <c r="D105" s="4"/>
      <c r="E105" s="5"/>
      <c r="F105" s="3"/>
      <c r="G105" s="3"/>
      <c r="H105" s="12"/>
      <c r="I105" s="12"/>
      <c r="J105" s="12" t="str">
        <f t="shared" si="0"/>
        <v/>
      </c>
      <c r="K105" s="12"/>
      <c r="L105" s="9"/>
      <c r="M105" s="9"/>
      <c r="N105" s="9"/>
      <c r="O105" s="11"/>
      <c r="P105" s="4"/>
      <c r="Q105" s="4"/>
    </row>
    <row r="106" spans="1:17" x14ac:dyDescent="0.25">
      <c r="A106" s="2">
        <v>94</v>
      </c>
      <c r="B106" s="4"/>
      <c r="C106" s="4"/>
      <c r="D106" s="4"/>
      <c r="E106" s="5"/>
      <c r="F106" s="3"/>
      <c r="G106" s="3"/>
      <c r="H106" s="12"/>
      <c r="I106" s="12"/>
      <c r="J106" s="12" t="str">
        <f t="shared" si="0"/>
        <v/>
      </c>
      <c r="K106" s="12"/>
      <c r="L106" s="9"/>
      <c r="M106" s="9"/>
      <c r="N106" s="9"/>
      <c r="O106" s="11"/>
      <c r="P106" s="4"/>
      <c r="Q106" s="4"/>
    </row>
    <row r="107" spans="1:17" x14ac:dyDescent="0.25">
      <c r="A107" s="2">
        <v>95</v>
      </c>
      <c r="B107" s="4"/>
      <c r="C107" s="4"/>
      <c r="D107" s="4"/>
      <c r="E107" s="5"/>
      <c r="F107" s="3"/>
      <c r="G107" s="3"/>
      <c r="H107" s="12"/>
      <c r="I107" s="12"/>
      <c r="J107" s="12" t="str">
        <f t="shared" si="0"/>
        <v/>
      </c>
      <c r="K107" s="12"/>
      <c r="L107" s="9"/>
      <c r="M107" s="9"/>
      <c r="N107" s="9"/>
      <c r="O107" s="11"/>
      <c r="P107" s="4"/>
      <c r="Q107" s="4"/>
    </row>
    <row r="108" spans="1:17" x14ac:dyDescent="0.25">
      <c r="L108" s="13">
        <f>SUM(L13:L107)</f>
        <v>457935.79000000021</v>
      </c>
      <c r="M108" s="13">
        <f>SUM(M13:M107)</f>
        <v>4756.91</v>
      </c>
      <c r="N108" s="13">
        <f>SUM(N13:N107)</f>
        <v>4756.91</v>
      </c>
    </row>
    <row r="109" spans="1:17" x14ac:dyDescent="0.25">
      <c r="B109" s="1" t="s">
        <v>244</v>
      </c>
    </row>
  </sheetData>
  <autoFilter ref="A12:Q109" xr:uid="{00000000-0009-0000-0000-000000000000}"/>
  <mergeCells count="1">
    <mergeCell ref="E1:M5"/>
  </mergeCells>
  <conditionalFormatting sqref="B13:C41 B43:C107">
    <cfRule type="duplicateValues" dxfId="371" priority="5"/>
  </conditionalFormatting>
  <conditionalFormatting sqref="B42:C42">
    <cfRule type="duplicateValues" dxfId="370" priority="1"/>
  </conditionalFormatting>
  <conditionalFormatting sqref="J13:J107">
    <cfRule type="containsText" dxfId="369" priority="2" operator="containsText" text="CANCELADA">
      <formula>NOT(ISERROR(SEARCH("CANCELADA",J13)))</formula>
    </cfRule>
    <cfRule type="containsText" dxfId="368" priority="3" operator="containsText" text="EXECUTADA">
      <formula>NOT(ISERROR(SEARCH("EXECUTADA",J13)))</formula>
    </cfRule>
    <cfRule type="cellIs" dxfId="367" priority="4" operator="equal">
      <formula>$J$9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49" fitToHeight="50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1025" r:id="rId4">
          <objectPr defaultSize="0" autoPict="0" r:id="rId5">
            <anchor moveWithCells="1" sizeWithCells="1">
              <from>
                <xdr:col>13</xdr:col>
                <xdr:colOff>742950</xdr:colOff>
                <xdr:row>0</xdr:row>
                <xdr:rowOff>57150</xdr:rowOff>
              </from>
              <to>
                <xdr:col>16</xdr:col>
                <xdr:colOff>628650</xdr:colOff>
                <xdr:row>4</xdr:row>
                <xdr:rowOff>76200</xdr:rowOff>
              </to>
            </anchor>
          </objectPr>
        </oleObject>
      </mc:Choice>
      <mc:Fallback>
        <oleObject progId="MSPhotoEd.3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G1046983"/>
  <sheetViews>
    <sheetView tabSelected="1" zoomScale="112" zoomScaleNormal="112" workbookViewId="0">
      <pane xSplit="3" ySplit="13" topLeftCell="D14" activePane="bottomRight" state="frozen"/>
      <selection activeCell="D7" sqref="D7"/>
      <selection pane="topRight" activeCell="D7" sqref="D7"/>
      <selection pane="bottomLeft" activeCell="D7" sqref="D7"/>
      <selection pane="bottomRight" activeCell="AL21" sqref="AL21"/>
    </sheetView>
  </sheetViews>
  <sheetFormatPr defaultRowHeight="15" x14ac:dyDescent="0.25"/>
  <cols>
    <col min="1" max="1" width="9.140625" style="1" bestFit="1" customWidth="1"/>
    <col min="2" max="2" width="16" style="1" bestFit="1" customWidth="1"/>
    <col min="3" max="3" width="21.85546875" style="1" bestFit="1" customWidth="1"/>
    <col min="4" max="4" width="20.7109375" style="216" bestFit="1" customWidth="1"/>
    <col min="5" max="5" width="10.85546875" style="1" bestFit="1" customWidth="1"/>
    <col min="6" max="6" width="34.85546875" style="219" bestFit="1" customWidth="1"/>
    <col min="7" max="7" width="38.85546875" style="219" bestFit="1" customWidth="1"/>
    <col min="8" max="8" width="66.7109375" style="219" bestFit="1" customWidth="1"/>
    <col min="9" max="9" width="39.85546875" style="219" bestFit="1" customWidth="1"/>
    <col min="10" max="10" width="69.140625" style="29" customWidth="1"/>
    <col min="11" max="11" width="16.42578125" style="29" customWidth="1"/>
    <col min="12" max="12" width="7.5703125" style="1" customWidth="1"/>
    <col min="13" max="13" width="32.85546875" style="219" bestFit="1" customWidth="1"/>
    <col min="14" max="14" width="25.85546875" style="335" bestFit="1" customWidth="1"/>
    <col min="15" max="15" width="15.85546875" style="335" bestFit="1" customWidth="1"/>
    <col min="16" max="16" width="115.7109375" style="221" customWidth="1"/>
    <col min="17" max="17" width="22.85546875" style="1" bestFit="1" customWidth="1"/>
    <col min="18" max="18" width="13.140625" style="1" customWidth="1"/>
    <col min="19" max="19" width="18.5703125" style="1" bestFit="1" customWidth="1"/>
    <col min="20" max="20" width="17.85546875" style="1" bestFit="1" customWidth="1"/>
    <col min="21" max="21" width="14.42578125" style="1" bestFit="1" customWidth="1"/>
    <col min="22" max="22" width="28.5703125" style="1" customWidth="1"/>
    <col min="23" max="23" width="15.85546875" style="1" bestFit="1" customWidth="1"/>
    <col min="24" max="24" width="12.42578125" style="1" bestFit="1" customWidth="1"/>
    <col min="25" max="25" width="66.42578125" style="1" bestFit="1" customWidth="1"/>
    <col min="26" max="26" width="25.5703125" style="1" customWidth="1"/>
    <col min="27" max="27" width="14" style="1" bestFit="1" customWidth="1"/>
    <col min="28" max="28" width="12.85546875" style="1" bestFit="1" customWidth="1"/>
    <col min="29" max="29" width="15.42578125" style="1" bestFit="1" customWidth="1"/>
    <col min="30" max="30" width="43.42578125" style="216" bestFit="1" customWidth="1"/>
    <col min="31" max="31" width="17.85546875" style="216" bestFit="1" customWidth="1"/>
    <col min="32" max="32" width="16.42578125" style="278" bestFit="1" customWidth="1"/>
    <col min="33" max="33" width="23.140625" style="10" bestFit="1" customWidth="1"/>
    <col min="34" max="34" width="18.7109375" style="10" bestFit="1" customWidth="1"/>
    <col min="35" max="35" width="16.42578125" style="10" bestFit="1" customWidth="1"/>
    <col min="36" max="36" width="20.7109375" style="10" bestFit="1" customWidth="1"/>
    <col min="37" max="37" width="15.42578125" style="225" bestFit="1" customWidth="1"/>
    <col min="38" max="38" width="17" style="10" bestFit="1" customWidth="1"/>
    <col min="39" max="39" width="18.28515625" style="10" bestFit="1" customWidth="1"/>
    <col min="40" max="40" width="16.7109375" style="10" customWidth="1"/>
    <col min="41" max="41" width="21.28515625" style="10" bestFit="1" customWidth="1"/>
    <col min="42" max="42" width="20.7109375" style="10" bestFit="1" customWidth="1"/>
    <col min="43" max="43" width="13" style="10" bestFit="1" customWidth="1"/>
    <col min="44" max="44" width="17" style="10" bestFit="1" customWidth="1"/>
    <col min="45" max="45" width="18.28515625" style="10" bestFit="1" customWidth="1"/>
    <col min="46" max="46" width="16" style="10" bestFit="1" customWidth="1"/>
    <col min="47" max="47" width="20.28515625" style="10" bestFit="1" customWidth="1"/>
    <col min="48" max="48" width="20.7109375" style="10" bestFit="1" customWidth="1"/>
    <col min="49" max="49" width="13" style="10" bestFit="1" customWidth="1"/>
    <col min="50" max="50" width="17" style="10" bestFit="1" customWidth="1"/>
    <col min="51" max="51" width="18.28515625" style="10" bestFit="1" customWidth="1"/>
    <col min="52" max="52" width="16" style="10" bestFit="1" customWidth="1"/>
    <col min="53" max="53" width="20.28515625" style="10" bestFit="1" customWidth="1"/>
    <col min="54" max="54" width="20.7109375" style="10" bestFit="1" customWidth="1"/>
    <col min="55" max="55" width="13" style="10" bestFit="1" customWidth="1"/>
    <col min="56" max="56" width="17" style="10" bestFit="1" customWidth="1"/>
    <col min="57" max="57" width="18.28515625" style="10" bestFit="1" customWidth="1"/>
    <col min="58" max="58" width="16" style="10" bestFit="1" customWidth="1"/>
    <col min="59" max="59" width="21.28515625" style="10" bestFit="1" customWidth="1"/>
    <col min="60" max="60" width="20.7109375" style="10" bestFit="1" customWidth="1"/>
    <col min="61" max="61" width="13" style="10" bestFit="1" customWidth="1"/>
    <col min="62" max="62" width="17" style="10" bestFit="1" customWidth="1"/>
    <col min="63" max="63" width="18.28515625" style="10" bestFit="1" customWidth="1"/>
    <col min="64" max="64" width="16" style="10" bestFit="1" customWidth="1"/>
    <col min="65" max="65" width="21.28515625" style="10" bestFit="1" customWidth="1"/>
    <col min="66" max="66" width="20.7109375" style="10" bestFit="1" customWidth="1"/>
    <col min="67" max="67" width="13" style="10" bestFit="1" customWidth="1"/>
    <col min="68" max="68" width="17" style="10" bestFit="1" customWidth="1"/>
    <col min="69" max="69" width="18.28515625" style="10" bestFit="1" customWidth="1"/>
    <col min="70" max="70" width="17.85546875" style="10" bestFit="1" customWidth="1"/>
    <col min="71" max="71" width="17.42578125" style="10" bestFit="1" customWidth="1"/>
    <col min="72" max="72" width="16.140625" style="10" customWidth="1"/>
    <col min="73" max="73" width="22.5703125" style="10" customWidth="1"/>
    <col min="74" max="74" width="16.7109375" style="10" customWidth="1"/>
    <col min="75" max="75" width="18.7109375" style="10" customWidth="1"/>
    <col min="76" max="76" width="14" style="10" customWidth="1"/>
    <col min="77" max="77" width="18" style="10" customWidth="1"/>
    <col min="78" max="78" width="16" style="10" customWidth="1"/>
    <col min="79" max="79" width="13.85546875" style="226" bestFit="1" customWidth="1"/>
    <col min="80" max="80" width="18.7109375" style="10" bestFit="1" customWidth="1"/>
    <col min="81" max="81" width="20.140625" style="10" bestFit="1" customWidth="1"/>
    <col min="82" max="82" width="16.28515625" style="10" customWidth="1"/>
    <col min="83" max="83" width="15" style="10" customWidth="1"/>
    <col min="84" max="84" width="16.42578125" style="228" bestFit="1" customWidth="1"/>
    <col min="85" max="85" width="14.42578125" style="1" bestFit="1" customWidth="1"/>
    <col min="86" max="86" width="15.7109375" customWidth="1"/>
    <col min="87" max="87" width="9.42578125" customWidth="1"/>
    <col min="88" max="88" width="18.5703125" customWidth="1"/>
  </cols>
  <sheetData>
    <row r="1" spans="1:85" ht="15" customHeight="1" x14ac:dyDescent="0.25">
      <c r="A1" s="15"/>
      <c r="B1" s="15"/>
      <c r="C1" s="15"/>
      <c r="D1" s="217"/>
      <c r="E1" s="16"/>
      <c r="F1" s="238"/>
      <c r="G1" s="238"/>
      <c r="H1" s="238"/>
      <c r="I1" s="238"/>
      <c r="J1" s="238"/>
      <c r="K1" s="238"/>
      <c r="L1" s="238"/>
      <c r="M1" s="238"/>
      <c r="N1" s="332"/>
      <c r="O1" s="332"/>
      <c r="P1" s="238"/>
      <c r="Q1" s="238"/>
      <c r="R1" s="238"/>
      <c r="S1" s="238"/>
      <c r="T1" s="238"/>
      <c r="U1" s="238"/>
      <c r="V1" s="339"/>
      <c r="W1" s="238"/>
      <c r="X1" s="323"/>
      <c r="Y1" s="238"/>
      <c r="Z1" s="238"/>
      <c r="AA1" s="238"/>
      <c r="AB1" s="238"/>
      <c r="AC1" s="238"/>
      <c r="AD1" s="238"/>
      <c r="AE1" s="238"/>
      <c r="AF1" s="275"/>
      <c r="AG1" s="238"/>
      <c r="AH1" s="26"/>
      <c r="AI1" s="26"/>
      <c r="AJ1" s="26"/>
      <c r="AK1" s="222"/>
      <c r="AL1" s="26"/>
      <c r="AM1" s="26"/>
      <c r="AN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33"/>
      <c r="CF1" s="238"/>
      <c r="CG1" s="238"/>
    </row>
    <row r="2" spans="1:85" ht="15" customHeight="1" x14ac:dyDescent="0.25">
      <c r="A2" s="19"/>
      <c r="B2" s="19"/>
      <c r="C2" s="19"/>
      <c r="F2" s="239"/>
      <c r="G2" s="239"/>
      <c r="H2" s="239"/>
      <c r="I2" s="239"/>
      <c r="J2" s="239"/>
      <c r="K2" s="239"/>
      <c r="L2" s="239"/>
      <c r="M2" s="239"/>
      <c r="N2" s="333"/>
      <c r="O2" s="333"/>
      <c r="P2" s="239" t="s">
        <v>454</v>
      </c>
      <c r="Q2" s="239"/>
      <c r="R2" s="239"/>
      <c r="S2" s="239"/>
      <c r="T2" s="307"/>
      <c r="U2" s="307"/>
      <c r="V2" s="338"/>
      <c r="W2" s="307"/>
      <c r="X2" s="324"/>
      <c r="Y2" s="239"/>
      <c r="Z2" s="239"/>
      <c r="AA2" s="239"/>
      <c r="AB2" s="239"/>
      <c r="AC2" s="239"/>
      <c r="AD2" s="239"/>
      <c r="AE2" s="239"/>
      <c r="AF2" s="276"/>
      <c r="AG2" s="239"/>
      <c r="AH2" s="27"/>
      <c r="AI2" s="27"/>
      <c r="AJ2" s="27"/>
      <c r="AK2" s="223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34"/>
      <c r="CF2" s="239"/>
      <c r="CG2" s="239"/>
    </row>
    <row r="3" spans="1:85" ht="14.45" customHeight="1" x14ac:dyDescent="0.25">
      <c r="A3" s="19"/>
      <c r="B3" s="19"/>
      <c r="C3" s="19"/>
      <c r="F3" s="239"/>
      <c r="G3" s="239"/>
      <c r="H3" s="239"/>
      <c r="I3" s="239"/>
      <c r="J3" s="239"/>
      <c r="K3" s="239"/>
      <c r="L3" s="239"/>
      <c r="M3" s="239"/>
      <c r="N3" s="333"/>
      <c r="O3" s="333"/>
      <c r="P3" s="239"/>
      <c r="Q3" s="239"/>
      <c r="R3" s="239"/>
      <c r="S3" s="239"/>
      <c r="T3" s="307"/>
      <c r="U3" s="299"/>
      <c r="V3" s="299"/>
      <c r="W3" s="307"/>
      <c r="X3" s="324"/>
      <c r="Y3" s="239"/>
      <c r="Z3" s="239"/>
      <c r="AA3" s="239"/>
      <c r="AB3" s="239"/>
      <c r="AD3" s="239"/>
      <c r="AE3" s="239"/>
      <c r="AG3" s="239"/>
      <c r="AH3" s="27"/>
      <c r="AI3" s="27"/>
      <c r="AJ3" s="27"/>
      <c r="AK3" s="223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34"/>
      <c r="CF3" s="239"/>
      <c r="CG3" s="239"/>
    </row>
    <row r="4" spans="1:85" ht="15" customHeight="1" x14ac:dyDescent="0.25">
      <c r="A4" s="19"/>
      <c r="B4" s="341"/>
      <c r="F4" s="239"/>
      <c r="G4" s="239"/>
      <c r="H4" s="239"/>
      <c r="I4" s="239"/>
      <c r="J4" s="239"/>
      <c r="K4" s="239"/>
      <c r="L4" s="239"/>
      <c r="M4" s="239"/>
      <c r="N4" s="333"/>
      <c r="O4" s="333"/>
      <c r="P4" s="239"/>
      <c r="Q4" s="239"/>
      <c r="R4" s="239"/>
      <c r="S4" s="239"/>
      <c r="T4" s="307"/>
      <c r="U4" s="307"/>
      <c r="V4" s="338"/>
      <c r="W4" s="307"/>
      <c r="X4" s="324"/>
      <c r="Y4" s="239"/>
      <c r="Z4" s="239"/>
      <c r="AA4" s="239"/>
      <c r="AB4" s="239"/>
      <c r="AC4" s="239"/>
      <c r="AD4" s="239"/>
      <c r="AE4" s="239"/>
      <c r="AF4" s="276"/>
      <c r="AG4" s="239"/>
      <c r="AH4" s="27"/>
      <c r="AI4" s="27"/>
      <c r="AJ4" s="27"/>
      <c r="AK4" s="223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34"/>
      <c r="CF4" s="239"/>
      <c r="CG4" s="239"/>
    </row>
    <row r="5" spans="1:85" ht="15" customHeight="1" thickBot="1" x14ac:dyDescent="0.3">
      <c r="A5" s="22"/>
      <c r="B5" s="2"/>
      <c r="C5" s="342"/>
      <c r="D5" s="218"/>
      <c r="E5" s="23"/>
      <c r="F5" s="240"/>
      <c r="G5" s="240"/>
      <c r="H5" s="240"/>
      <c r="I5" s="240"/>
      <c r="J5" s="240"/>
      <c r="K5" s="240"/>
      <c r="L5" s="240"/>
      <c r="M5" s="240"/>
      <c r="N5" s="334"/>
      <c r="O5" s="334"/>
      <c r="P5" s="240"/>
      <c r="Q5" s="240"/>
      <c r="R5" s="240"/>
      <c r="S5" s="240"/>
      <c r="T5" s="240"/>
      <c r="U5" s="240"/>
      <c r="V5" s="340"/>
      <c r="W5" s="240"/>
      <c r="X5" s="325"/>
      <c r="Y5" s="240"/>
      <c r="Z5" s="240"/>
      <c r="AA5" s="240"/>
      <c r="AB5" s="240"/>
      <c r="AC5" s="240"/>
      <c r="AD5" s="240"/>
      <c r="AE5" s="240"/>
      <c r="AF5" s="277"/>
      <c r="AG5" s="240"/>
      <c r="AH5" s="27"/>
      <c r="AI5" s="27"/>
      <c r="AJ5" s="28"/>
      <c r="AK5" s="224"/>
      <c r="AL5" s="8" t="e">
        <f>SUBTOTAL(9,#REF!)</f>
        <v>#REF!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35"/>
      <c r="CF5" s="240"/>
      <c r="CG5" s="240"/>
    </row>
    <row r="6" spans="1:85" ht="15.75" hidden="1" thickBot="1" x14ac:dyDescent="0.3">
      <c r="B6" s="2"/>
      <c r="C6" s="2"/>
      <c r="AH6" s="20"/>
      <c r="AI6" s="20"/>
    </row>
    <row r="7" spans="1:85" ht="15.75" hidden="1" thickBot="1" x14ac:dyDescent="0.3">
      <c r="B7" s="2"/>
      <c r="C7" s="2"/>
      <c r="AH7" s="20"/>
      <c r="AI7" s="20"/>
    </row>
    <row r="8" spans="1:85" ht="15.75" hidden="1" thickBot="1" x14ac:dyDescent="0.3">
      <c r="B8" s="2"/>
      <c r="C8" s="2"/>
      <c r="AH8" s="20"/>
      <c r="AI8" s="20"/>
    </row>
    <row r="9" spans="1:85" ht="15.75" hidden="1" thickBot="1" x14ac:dyDescent="0.3">
      <c r="B9" s="2"/>
      <c r="C9" s="2"/>
      <c r="U9" s="1" t="s">
        <v>46</v>
      </c>
      <c r="AH9" s="20"/>
      <c r="AI9" s="20"/>
    </row>
    <row r="10" spans="1:85" ht="15.75" hidden="1" thickBot="1" x14ac:dyDescent="0.3">
      <c r="B10" s="2"/>
      <c r="C10" s="2"/>
      <c r="U10" s="1" t="s">
        <v>47</v>
      </c>
      <c r="AH10" s="20"/>
      <c r="AI10" s="20"/>
    </row>
    <row r="11" spans="1:85" ht="15.75" hidden="1" thickBot="1" x14ac:dyDescent="0.3">
      <c r="B11" s="2"/>
      <c r="C11" s="2"/>
      <c r="U11" s="1" t="s">
        <v>48</v>
      </c>
      <c r="AH11" s="20"/>
      <c r="AI11" s="20"/>
    </row>
    <row r="12" spans="1:85" ht="15" customHeight="1" x14ac:dyDescent="0.25">
      <c r="L12" s="539" t="s">
        <v>3273</v>
      </c>
      <c r="M12" s="540"/>
      <c r="N12" s="540"/>
      <c r="O12" s="540"/>
      <c r="P12" s="541"/>
      <c r="Q12" s="554" t="s">
        <v>3272</v>
      </c>
      <c r="R12" s="555"/>
      <c r="S12" s="555"/>
      <c r="T12" s="556"/>
      <c r="AA12" s="542" t="s">
        <v>3259</v>
      </c>
      <c r="AB12" s="543"/>
      <c r="AC12" s="544"/>
      <c r="AF12" s="212">
        <f>SUBTOTAL(9,AF14:AF14)</f>
        <v>10156.969999999999</v>
      </c>
      <c r="AG12" s="212">
        <f>SUBTOTAL(9,AG14:AG14)</f>
        <v>9492.0300000000007</v>
      </c>
      <c r="AH12" s="512"/>
      <c r="AI12" s="27"/>
      <c r="AJ12" s="548" t="s">
        <v>312</v>
      </c>
      <c r="AK12" s="549"/>
      <c r="AL12" s="549"/>
      <c r="AM12" s="549"/>
      <c r="AN12" s="549"/>
      <c r="AO12" s="550"/>
      <c r="AP12" s="560" t="s">
        <v>313</v>
      </c>
      <c r="AQ12" s="561"/>
      <c r="AR12" s="561"/>
      <c r="AS12" s="561"/>
      <c r="AT12" s="561"/>
      <c r="AU12" s="562"/>
      <c r="AV12" s="566" t="s">
        <v>314</v>
      </c>
      <c r="AW12" s="567"/>
      <c r="AX12" s="567"/>
      <c r="AY12" s="567"/>
      <c r="AZ12" s="567"/>
      <c r="BA12" s="568"/>
      <c r="BB12" s="563" t="s">
        <v>315</v>
      </c>
      <c r="BC12" s="564"/>
      <c r="BD12" s="564"/>
      <c r="BE12" s="564"/>
      <c r="BF12" s="564"/>
      <c r="BG12" s="565"/>
      <c r="BH12" s="545" t="s">
        <v>3260</v>
      </c>
      <c r="BI12" s="546"/>
      <c r="BJ12" s="546"/>
      <c r="BK12" s="546"/>
      <c r="BL12" s="546"/>
      <c r="BM12" s="547"/>
      <c r="BN12" s="548" t="s">
        <v>3261</v>
      </c>
      <c r="BO12" s="549"/>
      <c r="BP12" s="549"/>
      <c r="BQ12" s="549"/>
      <c r="BR12" s="549"/>
      <c r="BS12" s="550"/>
      <c r="BT12" s="551" t="s">
        <v>3262</v>
      </c>
      <c r="BU12" s="552"/>
      <c r="BV12" s="552"/>
      <c r="BW12" s="552"/>
      <c r="BX12" s="552"/>
      <c r="BY12" s="553"/>
      <c r="BZ12" s="557" t="s">
        <v>316</v>
      </c>
      <c r="CA12" s="558"/>
      <c r="CB12" s="558"/>
      <c r="CC12" s="558"/>
      <c r="CD12" s="558"/>
      <c r="CE12" s="559"/>
    </row>
    <row r="13" spans="1:85" s="7" customFormat="1" ht="42" customHeight="1" x14ac:dyDescent="0.25">
      <c r="A13" s="6" t="s">
        <v>0</v>
      </c>
      <c r="B13" s="6" t="s">
        <v>3278</v>
      </c>
      <c r="C13" s="6" t="s">
        <v>3265</v>
      </c>
      <c r="D13" s="6" t="s">
        <v>4335</v>
      </c>
      <c r="E13" s="6" t="s">
        <v>297</v>
      </c>
      <c r="F13" s="6" t="s">
        <v>298</v>
      </c>
      <c r="G13" s="6" t="s">
        <v>299</v>
      </c>
      <c r="H13" s="6" t="s">
        <v>5</v>
      </c>
      <c r="I13" s="6" t="s">
        <v>11</v>
      </c>
      <c r="J13" s="6" t="s">
        <v>300</v>
      </c>
      <c r="K13" s="6" t="s">
        <v>3269</v>
      </c>
      <c r="L13" s="6" t="s">
        <v>301</v>
      </c>
      <c r="M13" s="6" t="s">
        <v>3276</v>
      </c>
      <c r="N13" s="590" t="s">
        <v>3913</v>
      </c>
      <c r="O13" s="590" t="s">
        <v>3914</v>
      </c>
      <c r="P13" s="591" t="s">
        <v>302</v>
      </c>
      <c r="Q13" s="6" t="s">
        <v>3274</v>
      </c>
      <c r="R13" s="6" t="s">
        <v>3275</v>
      </c>
      <c r="S13" s="591" t="s">
        <v>303</v>
      </c>
      <c r="T13" s="591" t="s">
        <v>304</v>
      </c>
      <c r="U13" s="591" t="s">
        <v>45</v>
      </c>
      <c r="V13" s="6" t="s">
        <v>4110</v>
      </c>
      <c r="W13" s="591" t="s">
        <v>3264</v>
      </c>
      <c r="X13" s="591" t="s">
        <v>3399</v>
      </c>
      <c r="Y13" s="591" t="s">
        <v>42</v>
      </c>
      <c r="Z13" s="6" t="s">
        <v>3268</v>
      </c>
      <c r="AA13" s="591" t="s">
        <v>3256</v>
      </c>
      <c r="AB13" s="591" t="s">
        <v>3257</v>
      </c>
      <c r="AC13" s="591" t="s">
        <v>3258</v>
      </c>
      <c r="AD13" s="591" t="s">
        <v>306</v>
      </c>
      <c r="AE13" s="591" t="s">
        <v>3381</v>
      </c>
      <c r="AF13" s="592" t="s">
        <v>3380</v>
      </c>
      <c r="AG13" s="592" t="s">
        <v>3251</v>
      </c>
      <c r="AH13" s="592" t="s">
        <v>3253</v>
      </c>
      <c r="AI13" s="592" t="s">
        <v>3271</v>
      </c>
      <c r="AJ13" s="592" t="s">
        <v>307</v>
      </c>
      <c r="AK13" s="593" t="s">
        <v>3277</v>
      </c>
      <c r="AL13" s="592" t="s">
        <v>309</v>
      </c>
      <c r="AM13" s="592" t="s">
        <v>310</v>
      </c>
      <c r="AN13" s="231" t="s">
        <v>311</v>
      </c>
      <c r="AO13" s="231" t="s">
        <v>163</v>
      </c>
      <c r="AP13" s="232" t="s">
        <v>307</v>
      </c>
      <c r="AQ13" s="232" t="s">
        <v>308</v>
      </c>
      <c r="AR13" s="232" t="s">
        <v>309</v>
      </c>
      <c r="AS13" s="232" t="s">
        <v>310</v>
      </c>
      <c r="AT13" s="232" t="s">
        <v>311</v>
      </c>
      <c r="AU13" s="255" t="s">
        <v>163</v>
      </c>
      <c r="AV13" s="253" t="s">
        <v>307</v>
      </c>
      <c r="AW13" s="234" t="s">
        <v>308</v>
      </c>
      <c r="AX13" s="234" t="s">
        <v>309</v>
      </c>
      <c r="AY13" s="234" t="s">
        <v>310</v>
      </c>
      <c r="AZ13" s="234" t="s">
        <v>311</v>
      </c>
      <c r="BA13" s="254" t="s">
        <v>163</v>
      </c>
      <c r="BB13" s="251" t="s">
        <v>307</v>
      </c>
      <c r="BC13" s="233" t="s">
        <v>308</v>
      </c>
      <c r="BD13" s="233" t="s">
        <v>309</v>
      </c>
      <c r="BE13" s="233" t="s">
        <v>310</v>
      </c>
      <c r="BF13" s="233" t="s">
        <v>311</v>
      </c>
      <c r="BG13" s="252" t="s">
        <v>163</v>
      </c>
      <c r="BH13" s="249" t="s">
        <v>307</v>
      </c>
      <c r="BI13" s="235" t="s">
        <v>308</v>
      </c>
      <c r="BJ13" s="235" t="s">
        <v>309</v>
      </c>
      <c r="BK13" s="235" t="s">
        <v>310</v>
      </c>
      <c r="BL13" s="235" t="s">
        <v>311</v>
      </c>
      <c r="BM13" s="250" t="s">
        <v>163</v>
      </c>
      <c r="BN13" s="247" t="s">
        <v>307</v>
      </c>
      <c r="BO13" s="231" t="s">
        <v>308</v>
      </c>
      <c r="BP13" s="231" t="s">
        <v>309</v>
      </c>
      <c r="BQ13" s="231" t="s">
        <v>310</v>
      </c>
      <c r="BR13" s="231" t="s">
        <v>311</v>
      </c>
      <c r="BS13" s="248" t="s">
        <v>163</v>
      </c>
      <c r="BT13" s="245" t="s">
        <v>307</v>
      </c>
      <c r="BU13" s="236" t="s">
        <v>308</v>
      </c>
      <c r="BV13" s="236" t="s">
        <v>309</v>
      </c>
      <c r="BW13" s="236" t="s">
        <v>310</v>
      </c>
      <c r="BX13" s="236" t="s">
        <v>311</v>
      </c>
      <c r="BY13" s="246" t="s">
        <v>163</v>
      </c>
      <c r="BZ13" s="241" t="s">
        <v>307</v>
      </c>
      <c r="CA13" s="227" t="s">
        <v>308</v>
      </c>
      <c r="CB13" s="230" t="s">
        <v>309</v>
      </c>
      <c r="CC13" s="230" t="s">
        <v>310</v>
      </c>
      <c r="CD13" s="230" t="s">
        <v>311</v>
      </c>
      <c r="CE13" s="242" t="s">
        <v>163</v>
      </c>
      <c r="CF13" s="229" t="s">
        <v>3254</v>
      </c>
      <c r="CG13" s="256" t="s">
        <v>3263</v>
      </c>
    </row>
    <row r="14" spans="1:85" ht="15.75" thickBot="1" x14ac:dyDescent="0.3">
      <c r="A14" s="257">
        <v>1</v>
      </c>
      <c r="B14" s="257"/>
      <c r="C14" s="285" t="s">
        <v>4696</v>
      </c>
      <c r="D14" s="258" t="s">
        <v>4641</v>
      </c>
      <c r="E14" s="259">
        <v>155034555</v>
      </c>
      <c r="F14" s="260" t="s">
        <v>4368</v>
      </c>
      <c r="G14" s="260" t="s">
        <v>4697</v>
      </c>
      <c r="H14" s="260" t="s">
        <v>4698</v>
      </c>
      <c r="I14" s="261" t="s">
        <v>3267</v>
      </c>
      <c r="J14" s="258" t="s">
        <v>4699</v>
      </c>
      <c r="K14" s="258"/>
      <c r="L14" s="258">
        <v>4</v>
      </c>
      <c r="M14" s="261" t="s">
        <v>3282</v>
      </c>
      <c r="N14" s="337" t="s">
        <v>4817</v>
      </c>
      <c r="O14" s="337" t="s">
        <v>4818</v>
      </c>
      <c r="P14" s="261" t="s">
        <v>4819</v>
      </c>
      <c r="Q14" s="262">
        <v>45267</v>
      </c>
      <c r="R14" s="262"/>
      <c r="S14" s="262">
        <v>45342</v>
      </c>
      <c r="T14" s="262">
        <v>45344</v>
      </c>
      <c r="U14" s="262" t="s">
        <v>48</v>
      </c>
      <c r="V14" s="262"/>
      <c r="W14" s="262" t="s">
        <v>331</v>
      </c>
      <c r="X14" s="258">
        <v>126</v>
      </c>
      <c r="Y14" s="262" t="s">
        <v>4100</v>
      </c>
      <c r="Z14" s="262"/>
      <c r="AA14" s="263">
        <v>48118</v>
      </c>
      <c r="AB14" s="263">
        <v>48142</v>
      </c>
      <c r="AC14" s="263">
        <f t="shared" ref="AC14" si="0">AB14-AA14</f>
        <v>24</v>
      </c>
      <c r="AD14" s="262"/>
      <c r="AE14" s="262">
        <v>45356</v>
      </c>
      <c r="AF14" s="289">
        <v>10156.969999999999</v>
      </c>
      <c r="AG14" s="264">
        <f t="shared" ref="AG14" si="1">AL14+AR14+AX14+BD14+BJ14+BP14+BV14+CB14</f>
        <v>9492.0300000000007</v>
      </c>
      <c r="AH14" s="264" t="s">
        <v>4945</v>
      </c>
      <c r="AI14" s="304" t="s">
        <v>3378</v>
      </c>
      <c r="AJ14" s="266">
        <v>45401</v>
      </c>
      <c r="AK14" s="265" t="s">
        <v>4946</v>
      </c>
      <c r="AL14" s="264">
        <v>9492.0300000000007</v>
      </c>
      <c r="AM14" s="264">
        <f t="shared" ref="AM14" si="2">AL14*0.895</f>
        <v>8495.3668500000003</v>
      </c>
      <c r="AN14" s="266"/>
      <c r="AO14" s="266"/>
      <c r="AP14" s="266"/>
      <c r="AQ14" s="267"/>
      <c r="AR14" s="264"/>
      <c r="AS14" s="264">
        <f t="shared" ref="AS14" si="3">AR14*0.895</f>
        <v>0</v>
      </c>
      <c r="AT14" s="266"/>
      <c r="AU14" s="272"/>
      <c r="AV14" s="270"/>
      <c r="AW14" s="273"/>
      <c r="AX14" s="271"/>
      <c r="AY14" s="271"/>
      <c r="AZ14" s="274"/>
      <c r="BA14" s="272"/>
      <c r="BB14" s="270"/>
      <c r="BC14" s="273"/>
      <c r="BD14" s="271"/>
      <c r="BE14" s="271"/>
      <c r="BF14" s="274"/>
      <c r="BG14" s="272"/>
      <c r="BH14" s="270"/>
      <c r="BI14" s="273"/>
      <c r="BJ14" s="271"/>
      <c r="BK14" s="271">
        <f t="shared" ref="BK14" si="4">BJ14*0.895</f>
        <v>0</v>
      </c>
      <c r="BL14" s="274"/>
      <c r="BM14" s="272"/>
      <c r="BN14" s="270"/>
      <c r="BO14" s="273"/>
      <c r="BP14" s="271"/>
      <c r="BQ14" s="271"/>
      <c r="BR14" s="274"/>
      <c r="BS14" s="272"/>
      <c r="BT14" s="270"/>
      <c r="BU14" s="273"/>
      <c r="BV14" s="271"/>
      <c r="BW14" s="271"/>
      <c r="BX14" s="274"/>
      <c r="BY14" s="272"/>
      <c r="BZ14" s="270"/>
      <c r="CA14" s="273"/>
      <c r="CB14" s="271"/>
      <c r="CC14" s="271"/>
      <c r="CD14" s="274"/>
      <c r="CE14" s="272"/>
      <c r="CF14" s="268"/>
      <c r="CG14" s="269"/>
    </row>
    <row r="15" spans="1:85" ht="15.75" thickBot="1" x14ac:dyDescent="0.3">
      <c r="A15" s="2">
        <v>2</v>
      </c>
      <c r="B15" s="2"/>
      <c r="C15" s="4" t="s">
        <v>4873</v>
      </c>
      <c r="D15" s="30" t="s">
        <v>4808</v>
      </c>
      <c r="E15" s="213">
        <v>175835932</v>
      </c>
      <c r="F15" s="5" t="s">
        <v>8</v>
      </c>
      <c r="G15" s="5" t="s">
        <v>4646</v>
      </c>
      <c r="H15" s="3" t="s">
        <v>3745</v>
      </c>
      <c r="I15" s="3" t="s">
        <v>167</v>
      </c>
      <c r="J15" s="30" t="s">
        <v>4874</v>
      </c>
      <c r="K15" s="30"/>
      <c r="L15" s="30"/>
      <c r="M15" s="3" t="s">
        <v>3291</v>
      </c>
      <c r="N15" s="336"/>
      <c r="O15" s="336" t="s">
        <v>4875</v>
      </c>
      <c r="P15" s="3" t="s">
        <v>4876</v>
      </c>
      <c r="Q15" s="12">
        <v>45369</v>
      </c>
      <c r="R15" s="12"/>
      <c r="S15" s="12">
        <v>45372</v>
      </c>
      <c r="T15" s="12">
        <v>45372</v>
      </c>
      <c r="U15" s="12" t="s">
        <v>48</v>
      </c>
      <c r="V15" s="12"/>
      <c r="W15" s="12" t="s">
        <v>331</v>
      </c>
      <c r="X15" s="30">
        <v>126</v>
      </c>
      <c r="Y15" s="12" t="s">
        <v>3702</v>
      </c>
      <c r="Z15" s="12"/>
      <c r="AA15" s="215">
        <v>43154</v>
      </c>
      <c r="AB15" s="215">
        <v>43180</v>
      </c>
      <c r="AC15" s="215">
        <f t="shared" ref="AC15" si="5">AB15-AA15</f>
        <v>26</v>
      </c>
      <c r="AD15" s="12"/>
      <c r="AE15" s="12">
        <v>45377</v>
      </c>
      <c r="AF15" s="290">
        <v>2559.96</v>
      </c>
      <c r="AG15" s="291">
        <f t="shared" ref="AG15" si="6">AL15+AR15+AX15+BD15+BJ15+BP15+BV15+CB15</f>
        <v>2199.6999999999998</v>
      </c>
      <c r="AH15" s="9" t="s">
        <v>4945</v>
      </c>
      <c r="AI15" s="304" t="s">
        <v>3378</v>
      </c>
      <c r="AJ15" s="31">
        <v>45401</v>
      </c>
      <c r="AK15" s="220" t="s">
        <v>4944</v>
      </c>
      <c r="AL15" s="9">
        <v>2199.6999999999998</v>
      </c>
      <c r="AM15" s="9">
        <f t="shared" ref="AM15" si="7">AL15*0.895</f>
        <v>1968.7314999999999</v>
      </c>
      <c r="AN15" s="31"/>
      <c r="AO15" s="31"/>
      <c r="AP15" s="31"/>
      <c r="AQ15" s="32"/>
      <c r="AR15" s="9"/>
      <c r="AS15" s="291">
        <f t="shared" ref="AS15" si="8">AR15*0.895</f>
        <v>0</v>
      </c>
      <c r="AT15" s="31"/>
      <c r="AU15" s="244"/>
      <c r="AV15" s="243"/>
      <c r="AW15" s="32"/>
      <c r="AX15" s="9"/>
      <c r="AY15" s="9"/>
      <c r="AZ15" s="31"/>
      <c r="BA15" s="244"/>
      <c r="BB15" s="243"/>
      <c r="BC15" s="32"/>
      <c r="BD15" s="9"/>
      <c r="BE15" s="9"/>
      <c r="BF15" s="31"/>
      <c r="BG15" s="244"/>
      <c r="BH15" s="243"/>
      <c r="BI15" s="32"/>
      <c r="BJ15" s="9"/>
      <c r="BK15" s="271">
        <f t="shared" ref="BK15" si="9">BJ15*0.895</f>
        <v>0</v>
      </c>
      <c r="BL15" s="31"/>
      <c r="BM15" s="244"/>
      <c r="BN15" s="243"/>
      <c r="BO15" s="32"/>
      <c r="BP15" s="9"/>
      <c r="BQ15" s="9"/>
      <c r="BR15" s="31"/>
      <c r="BS15" s="244"/>
      <c r="BT15" s="243"/>
      <c r="BU15" s="32"/>
      <c r="BV15" s="9"/>
      <c r="BW15" s="9"/>
      <c r="BX15" s="31"/>
      <c r="BY15" s="244"/>
      <c r="BZ15" s="243"/>
      <c r="CA15" s="32"/>
      <c r="CB15" s="9"/>
      <c r="CC15" s="9"/>
      <c r="CD15" s="31"/>
      <c r="CE15" s="244"/>
      <c r="CF15" s="237"/>
      <c r="CG15" s="214"/>
    </row>
    <row r="16" spans="1:85" ht="15.75" thickBot="1" x14ac:dyDescent="0.3">
      <c r="A16" s="257">
        <v>3</v>
      </c>
      <c r="B16" s="257"/>
      <c r="C16" s="285" t="s">
        <v>4987</v>
      </c>
      <c r="D16" s="258" t="s">
        <v>4917</v>
      </c>
      <c r="E16" s="259">
        <v>145413836</v>
      </c>
      <c r="F16" s="260" t="s">
        <v>8</v>
      </c>
      <c r="G16" s="260" t="s">
        <v>3839</v>
      </c>
      <c r="H16" s="260" t="s">
        <v>3468</v>
      </c>
      <c r="I16" s="261" t="s">
        <v>3306</v>
      </c>
      <c r="J16" s="258" t="s">
        <v>4988</v>
      </c>
      <c r="K16" s="258"/>
      <c r="L16" s="258">
        <v>2</v>
      </c>
      <c r="M16" s="261" t="s">
        <v>3287</v>
      </c>
      <c r="N16" s="337"/>
      <c r="O16" s="337"/>
      <c r="P16" s="261"/>
      <c r="Q16" s="262">
        <v>45443</v>
      </c>
      <c r="R16" s="262"/>
      <c r="S16" s="262"/>
      <c r="T16" s="262"/>
      <c r="U16" s="262" t="s">
        <v>3252</v>
      </c>
      <c r="V16" s="262"/>
      <c r="W16" s="262"/>
      <c r="X16" s="258"/>
      <c r="Y16" s="262"/>
      <c r="Z16" s="262"/>
      <c r="AA16" s="263"/>
      <c r="AB16" s="263"/>
      <c r="AC16" s="263"/>
      <c r="AD16" s="262"/>
      <c r="AE16" s="262">
        <v>45500</v>
      </c>
      <c r="AF16" s="289">
        <v>75174.23</v>
      </c>
      <c r="AG16" s="264">
        <f>AL16+AR16+AX16+BD16</f>
        <v>6700.43</v>
      </c>
      <c r="AH16" s="264" t="s">
        <v>5025</v>
      </c>
      <c r="AI16" s="304" t="s">
        <v>3378</v>
      </c>
      <c r="AJ16" s="266">
        <v>45615</v>
      </c>
      <c r="AK16" s="265" t="s">
        <v>5022</v>
      </c>
      <c r="AL16" s="264">
        <v>6700.43</v>
      </c>
      <c r="AM16" s="264">
        <f t="shared" ref="AM16:AM21" si="10">AL16*0.895</f>
        <v>5996.8848500000004</v>
      </c>
      <c r="AN16" s="266"/>
      <c r="AO16" s="266"/>
      <c r="AP16" s="266"/>
      <c r="AQ16" s="267"/>
      <c r="AR16" s="264"/>
      <c r="AS16" s="264"/>
      <c r="AT16" s="266"/>
      <c r="AU16" s="272"/>
      <c r="AV16" s="270"/>
      <c r="AW16" s="273"/>
      <c r="AX16" s="271"/>
      <c r="AY16" s="271"/>
      <c r="AZ16" s="274"/>
      <c r="BA16" s="272"/>
      <c r="BB16" s="270"/>
      <c r="BC16" s="273"/>
      <c r="BD16" s="271"/>
      <c r="BE16" s="271"/>
      <c r="BF16" s="274"/>
      <c r="BG16" s="272"/>
      <c r="BH16" s="270"/>
      <c r="BI16" s="273"/>
      <c r="BJ16" s="271"/>
      <c r="BK16" s="271"/>
      <c r="BL16" s="274"/>
      <c r="BM16" s="272"/>
      <c r="BN16" s="270"/>
      <c r="BO16" s="273"/>
      <c r="BP16" s="271"/>
      <c r="BQ16" s="271"/>
      <c r="BR16" s="274"/>
      <c r="BS16" s="272"/>
      <c r="BT16" s="270"/>
      <c r="BU16" s="273"/>
      <c r="BV16" s="271"/>
      <c r="BW16" s="271"/>
      <c r="BX16" s="274"/>
      <c r="BY16" s="272"/>
      <c r="BZ16" s="270"/>
      <c r="CA16" s="273"/>
      <c r="CB16" s="271"/>
      <c r="CC16" s="271"/>
      <c r="CD16" s="274"/>
      <c r="CE16" s="272"/>
      <c r="CF16" s="268"/>
      <c r="CG16" s="269"/>
    </row>
    <row r="17" spans="1:85" x14ac:dyDescent="0.25">
      <c r="A17" s="2">
        <v>4</v>
      </c>
      <c r="B17" s="2"/>
      <c r="C17" s="4" t="s">
        <v>4989</v>
      </c>
      <c r="D17" s="30" t="s">
        <v>4917</v>
      </c>
      <c r="E17" s="213">
        <v>188827411</v>
      </c>
      <c r="F17" s="5" t="s">
        <v>8</v>
      </c>
      <c r="G17" s="5" t="s">
        <v>3532</v>
      </c>
      <c r="H17" s="3" t="s">
        <v>4915</v>
      </c>
      <c r="I17" s="3" t="s">
        <v>3266</v>
      </c>
      <c r="J17" s="30" t="s">
        <v>4990</v>
      </c>
      <c r="K17" s="30"/>
      <c r="L17" s="30"/>
      <c r="M17" s="3" t="s">
        <v>3289</v>
      </c>
      <c r="N17" s="336"/>
      <c r="O17" s="336"/>
      <c r="P17" s="3"/>
      <c r="Q17" s="12">
        <v>45443</v>
      </c>
      <c r="R17" s="12"/>
      <c r="S17" s="12"/>
      <c r="T17" s="12"/>
      <c r="U17" s="12" t="s">
        <v>3252</v>
      </c>
      <c r="V17" s="12"/>
      <c r="W17" s="12"/>
      <c r="X17" s="30"/>
      <c r="Y17" s="12"/>
      <c r="Z17" s="12"/>
      <c r="AA17" s="215"/>
      <c r="AB17" s="215"/>
      <c r="AC17" s="215"/>
      <c r="AD17" s="12"/>
      <c r="AE17" s="12">
        <v>45500</v>
      </c>
      <c r="AF17" s="290">
        <v>1936.87</v>
      </c>
      <c r="AG17" s="291">
        <f>AL17+AR17+AX17+BD17</f>
        <v>1936.87</v>
      </c>
      <c r="AH17" s="9" t="s">
        <v>5024</v>
      </c>
      <c r="AI17" s="304" t="s">
        <v>3378</v>
      </c>
      <c r="AJ17" s="31">
        <v>45615</v>
      </c>
      <c r="AK17" s="220" t="s">
        <v>5023</v>
      </c>
      <c r="AL17" s="9">
        <v>1936.87</v>
      </c>
      <c r="AM17" s="9">
        <f t="shared" si="10"/>
        <v>1733.49865</v>
      </c>
      <c r="AN17" s="31"/>
      <c r="AO17" s="31"/>
      <c r="AP17" s="31"/>
      <c r="AQ17" s="32"/>
      <c r="AR17" s="9"/>
      <c r="AS17" s="9"/>
      <c r="AT17" s="31"/>
      <c r="AU17" s="244"/>
      <c r="AV17" s="243"/>
      <c r="AW17" s="32"/>
      <c r="AX17" s="9"/>
      <c r="AY17" s="9"/>
      <c r="AZ17" s="31"/>
      <c r="BA17" s="244"/>
      <c r="BB17" s="243"/>
      <c r="BC17" s="32"/>
      <c r="BD17" s="9"/>
      <c r="BE17" s="9"/>
      <c r="BF17" s="31"/>
      <c r="BG17" s="244"/>
      <c r="BH17" s="243"/>
      <c r="BI17" s="32"/>
      <c r="BJ17" s="9"/>
      <c r="BK17" s="9"/>
      <c r="BL17" s="31"/>
      <c r="BM17" s="244"/>
      <c r="BN17" s="243"/>
      <c r="BO17" s="32"/>
      <c r="BP17" s="9"/>
      <c r="BQ17" s="9"/>
      <c r="BR17" s="31"/>
      <c r="BS17" s="244"/>
      <c r="BT17" s="243"/>
      <c r="BU17" s="32"/>
      <c r="BV17" s="9"/>
      <c r="BW17" s="9"/>
      <c r="BX17" s="31"/>
      <c r="BY17" s="244"/>
      <c r="BZ17" s="243"/>
      <c r="CA17" s="32"/>
      <c r="CB17" s="9"/>
      <c r="CC17" s="9"/>
      <c r="CD17" s="31"/>
      <c r="CE17" s="244"/>
      <c r="CF17" s="237"/>
      <c r="CG17" s="214"/>
    </row>
    <row r="18" spans="1:85" ht="15.75" thickBot="1" x14ac:dyDescent="0.3">
      <c r="A18" s="257">
        <v>5</v>
      </c>
      <c r="B18" s="257"/>
      <c r="C18" s="285" t="s">
        <v>4991</v>
      </c>
      <c r="D18" s="258" t="s">
        <v>4917</v>
      </c>
      <c r="E18" s="259">
        <v>189264975</v>
      </c>
      <c r="F18" s="260" t="s">
        <v>75</v>
      </c>
      <c r="G18" s="260" t="s">
        <v>4992</v>
      </c>
      <c r="H18" s="260" t="s">
        <v>3255</v>
      </c>
      <c r="I18" s="261" t="s">
        <v>3270</v>
      </c>
      <c r="J18" s="258" t="s">
        <v>4993</v>
      </c>
      <c r="K18" s="258"/>
      <c r="L18" s="258">
        <v>1</v>
      </c>
      <c r="M18" s="261" t="s">
        <v>3284</v>
      </c>
      <c r="N18" s="337"/>
      <c r="O18" s="337"/>
      <c r="P18" s="261"/>
      <c r="Q18" s="262">
        <v>45443</v>
      </c>
      <c r="R18" s="262"/>
      <c r="S18" s="262"/>
      <c r="T18" s="262"/>
      <c r="U18" s="262" t="s">
        <v>3252</v>
      </c>
      <c r="V18" s="262"/>
      <c r="W18" s="262"/>
      <c r="X18" s="258"/>
      <c r="Y18" s="262"/>
      <c r="Z18" s="262"/>
      <c r="AA18" s="263"/>
      <c r="AB18" s="263"/>
      <c r="AC18" s="263"/>
      <c r="AD18" s="262"/>
      <c r="AE18" s="262">
        <v>45500</v>
      </c>
      <c r="AF18" s="289">
        <v>7682.62</v>
      </c>
      <c r="AG18" s="264"/>
      <c r="AH18" s="264"/>
      <c r="AI18" s="264" t="s">
        <v>3379</v>
      </c>
      <c r="AJ18" s="266"/>
      <c r="AK18" s="265"/>
      <c r="AL18" s="264"/>
      <c r="AM18" s="264">
        <f t="shared" si="10"/>
        <v>0</v>
      </c>
      <c r="AN18" s="266"/>
      <c r="AO18" s="266"/>
      <c r="AP18" s="266"/>
      <c r="AQ18" s="267"/>
      <c r="AR18" s="264"/>
      <c r="AS18" s="264"/>
      <c r="AT18" s="266"/>
      <c r="AU18" s="272"/>
      <c r="AV18" s="270"/>
      <c r="AW18" s="273"/>
      <c r="AX18" s="271"/>
      <c r="AY18" s="271"/>
      <c r="AZ18" s="274"/>
      <c r="BA18" s="272"/>
      <c r="BB18" s="270"/>
      <c r="BC18" s="273"/>
      <c r="BD18" s="271"/>
      <c r="BE18" s="271"/>
      <c r="BF18" s="274"/>
      <c r="BG18" s="272"/>
      <c r="BH18" s="270"/>
      <c r="BI18" s="273"/>
      <c r="BJ18" s="271"/>
      <c r="BK18" s="271"/>
      <c r="BL18" s="274"/>
      <c r="BM18" s="272"/>
      <c r="BN18" s="270"/>
      <c r="BO18" s="273"/>
      <c r="BP18" s="271"/>
      <c r="BQ18" s="271"/>
      <c r="BR18" s="274"/>
      <c r="BS18" s="272"/>
      <c r="BT18" s="270"/>
      <c r="BU18" s="273"/>
      <c r="BV18" s="271"/>
      <c r="BW18" s="271"/>
      <c r="BX18" s="274"/>
      <c r="BY18" s="272"/>
      <c r="BZ18" s="270"/>
      <c r="CA18" s="273"/>
      <c r="CB18" s="271"/>
      <c r="CC18" s="271"/>
      <c r="CD18" s="274"/>
      <c r="CE18" s="272"/>
      <c r="CF18" s="268"/>
      <c r="CG18" s="269"/>
    </row>
    <row r="19" spans="1:85" x14ac:dyDescent="0.25">
      <c r="A19" s="2">
        <v>6</v>
      </c>
      <c r="B19" s="2"/>
      <c r="C19" s="4" t="s">
        <v>5009</v>
      </c>
      <c r="D19" s="30" t="s">
        <v>4986</v>
      </c>
      <c r="E19" s="213">
        <v>172756644</v>
      </c>
      <c r="F19" s="5" t="s">
        <v>8</v>
      </c>
      <c r="G19" s="5" t="s">
        <v>3411</v>
      </c>
      <c r="H19" s="3" t="s">
        <v>5010</v>
      </c>
      <c r="I19" s="3" t="s">
        <v>4185</v>
      </c>
      <c r="J19" s="30" t="s">
        <v>5011</v>
      </c>
      <c r="K19" s="30"/>
      <c r="L19" s="30">
        <v>2</v>
      </c>
      <c r="M19" s="3" t="s">
        <v>3291</v>
      </c>
      <c r="N19" s="336"/>
      <c r="O19" s="336"/>
      <c r="P19" s="3"/>
      <c r="Q19" s="12">
        <v>45456</v>
      </c>
      <c r="R19" s="12"/>
      <c r="S19" s="12"/>
      <c r="T19" s="12"/>
      <c r="U19" s="12" t="s">
        <v>3252</v>
      </c>
      <c r="V19" s="12"/>
      <c r="W19" s="12"/>
      <c r="X19" s="30"/>
      <c r="Y19" s="12"/>
      <c r="Z19" s="12"/>
      <c r="AA19" s="215"/>
      <c r="AB19" s="215"/>
      <c r="AC19" s="215"/>
      <c r="AD19" s="12"/>
      <c r="AE19" s="12">
        <v>45523</v>
      </c>
      <c r="AF19" s="290">
        <v>4425.8100000000004</v>
      </c>
      <c r="AG19" s="291"/>
      <c r="AH19" s="9"/>
      <c r="AI19" s="9" t="s">
        <v>3379</v>
      </c>
      <c r="AJ19" s="31"/>
      <c r="AK19" s="220"/>
      <c r="AL19" s="9"/>
      <c r="AM19" s="9">
        <f t="shared" si="10"/>
        <v>0</v>
      </c>
      <c r="AN19" s="31"/>
      <c r="AO19" s="31"/>
      <c r="AP19" s="31"/>
      <c r="AQ19" s="32"/>
      <c r="AR19" s="9"/>
      <c r="AS19" s="9"/>
      <c r="AT19" s="31"/>
      <c r="AU19" s="244"/>
      <c r="AV19" s="243"/>
      <c r="AW19" s="32"/>
      <c r="AX19" s="9"/>
      <c r="AY19" s="9"/>
      <c r="AZ19" s="31"/>
      <c r="BA19" s="244"/>
      <c r="BB19" s="243"/>
      <c r="BC19" s="32"/>
      <c r="BD19" s="9"/>
      <c r="BE19" s="9"/>
      <c r="BF19" s="31"/>
      <c r="BG19" s="244"/>
      <c r="BH19" s="243"/>
      <c r="BI19" s="32"/>
      <c r="BJ19" s="9"/>
      <c r="BK19" s="9"/>
      <c r="BL19" s="31"/>
      <c r="BM19" s="244"/>
      <c r="BN19" s="243"/>
      <c r="BO19" s="32"/>
      <c r="BP19" s="9"/>
      <c r="BQ19" s="9"/>
      <c r="BR19" s="31"/>
      <c r="BS19" s="244"/>
      <c r="BT19" s="243"/>
      <c r="BU19" s="32"/>
      <c r="BV19" s="9"/>
      <c r="BW19" s="9"/>
      <c r="BX19" s="31"/>
      <c r="BY19" s="244"/>
      <c r="BZ19" s="243"/>
      <c r="CA19" s="32"/>
      <c r="CB19" s="9"/>
      <c r="CC19" s="9"/>
      <c r="CD19" s="31"/>
      <c r="CE19" s="244"/>
      <c r="CF19" s="237"/>
      <c r="CG19" s="214"/>
    </row>
    <row r="20" spans="1:85" ht="15.75" thickBot="1" x14ac:dyDescent="0.3">
      <c r="A20" s="257">
        <v>7</v>
      </c>
      <c r="B20" s="257"/>
      <c r="C20" s="285" t="s">
        <v>5013</v>
      </c>
      <c r="D20" s="258" t="s">
        <v>4986</v>
      </c>
      <c r="E20" s="259">
        <v>172323856</v>
      </c>
      <c r="F20" s="260" t="s">
        <v>8</v>
      </c>
      <c r="G20" s="260" t="s">
        <v>3336</v>
      </c>
      <c r="H20" s="260" t="s">
        <v>5014</v>
      </c>
      <c r="I20" s="261" t="s">
        <v>4185</v>
      </c>
      <c r="J20" s="258" t="s">
        <v>5015</v>
      </c>
      <c r="K20" s="258"/>
      <c r="L20" s="258">
        <v>2</v>
      </c>
      <c r="M20" s="261" t="s">
        <v>3291</v>
      </c>
      <c r="N20" s="337" t="s">
        <v>5019</v>
      </c>
      <c r="O20" s="337" t="s">
        <v>5020</v>
      </c>
      <c r="P20" s="261" t="s">
        <v>5021</v>
      </c>
      <c r="Q20" s="262">
        <v>45456</v>
      </c>
      <c r="R20" s="262"/>
      <c r="S20" s="262">
        <v>45468</v>
      </c>
      <c r="T20" s="262">
        <v>45468</v>
      </c>
      <c r="U20" s="262" t="s">
        <v>48</v>
      </c>
      <c r="V20" s="262"/>
      <c r="W20" s="262"/>
      <c r="X20" s="258"/>
      <c r="Y20" s="262" t="s">
        <v>3733</v>
      </c>
      <c r="Z20" s="262"/>
      <c r="AA20" s="263">
        <v>43294</v>
      </c>
      <c r="AB20" s="263">
        <v>43312</v>
      </c>
      <c r="AC20" s="263"/>
      <c r="AD20" s="262"/>
      <c r="AE20" s="262"/>
      <c r="AF20" s="289"/>
      <c r="AG20" s="264"/>
      <c r="AH20" s="264"/>
      <c r="AI20" s="264" t="s">
        <v>3395</v>
      </c>
      <c r="AJ20" s="266"/>
      <c r="AK20" s="265"/>
      <c r="AL20" s="264"/>
      <c r="AM20" s="264">
        <f t="shared" si="10"/>
        <v>0</v>
      </c>
      <c r="AN20" s="266"/>
      <c r="AO20" s="266"/>
      <c r="AP20" s="266"/>
      <c r="AQ20" s="267"/>
      <c r="AR20" s="264"/>
      <c r="AS20" s="264"/>
      <c r="AT20" s="266"/>
      <c r="AU20" s="272"/>
      <c r="AV20" s="270"/>
      <c r="AW20" s="273"/>
      <c r="AX20" s="271"/>
      <c r="AY20" s="271"/>
      <c r="AZ20" s="274"/>
      <c r="BA20" s="272"/>
      <c r="BB20" s="270"/>
      <c r="BC20" s="273"/>
      <c r="BD20" s="271"/>
      <c r="BE20" s="271"/>
      <c r="BF20" s="274"/>
      <c r="BG20" s="272"/>
      <c r="BH20" s="270"/>
      <c r="BI20" s="273"/>
      <c r="BJ20" s="271"/>
      <c r="BK20" s="271"/>
      <c r="BL20" s="274"/>
      <c r="BM20" s="272"/>
      <c r="BN20" s="270"/>
      <c r="BO20" s="273"/>
      <c r="BP20" s="271"/>
      <c r="BQ20" s="271"/>
      <c r="BR20" s="274"/>
      <c r="BS20" s="272"/>
      <c r="BT20" s="270"/>
      <c r="BU20" s="273"/>
      <c r="BV20" s="271"/>
      <c r="BW20" s="271"/>
      <c r="BX20" s="274"/>
      <c r="BY20" s="272"/>
      <c r="BZ20" s="270"/>
      <c r="CA20" s="273"/>
      <c r="CB20" s="271"/>
      <c r="CC20" s="271"/>
      <c r="CD20" s="274"/>
      <c r="CE20" s="272"/>
      <c r="CF20" s="268"/>
      <c r="CG20" s="269"/>
    </row>
    <row r="21" spans="1:85" x14ac:dyDescent="0.25">
      <c r="A21" s="2">
        <v>8</v>
      </c>
      <c r="B21" s="2"/>
      <c r="C21" s="4" t="s">
        <v>5016</v>
      </c>
      <c r="D21" s="30" t="s">
        <v>4986</v>
      </c>
      <c r="E21" s="213">
        <v>199398707</v>
      </c>
      <c r="F21" s="5" t="s">
        <v>8</v>
      </c>
      <c r="G21" s="5" t="s">
        <v>4340</v>
      </c>
      <c r="H21" s="3" t="s">
        <v>4920</v>
      </c>
      <c r="I21" s="3" t="s">
        <v>3267</v>
      </c>
      <c r="J21" s="30" t="s">
        <v>4025</v>
      </c>
      <c r="K21" s="30"/>
      <c r="L21" s="30">
        <v>1</v>
      </c>
      <c r="M21" s="3" t="s">
        <v>3282</v>
      </c>
      <c r="N21" s="336"/>
      <c r="O21" s="336"/>
      <c r="P21" s="3"/>
      <c r="Q21" s="12">
        <v>45462</v>
      </c>
      <c r="R21" s="12"/>
      <c r="S21" s="12"/>
      <c r="T21" s="12"/>
      <c r="U21" s="12" t="s">
        <v>47</v>
      </c>
      <c r="V21" s="12"/>
      <c r="W21" s="12"/>
      <c r="X21" s="30"/>
      <c r="Y21" s="12" t="s">
        <v>3347</v>
      </c>
      <c r="Z21" s="12"/>
      <c r="AA21" s="215">
        <v>47214</v>
      </c>
      <c r="AB21" s="215">
        <v>47248</v>
      </c>
      <c r="AC21" s="215"/>
      <c r="AD21" s="12" t="s">
        <v>3385</v>
      </c>
      <c r="AE21" s="12"/>
      <c r="AF21" s="290"/>
      <c r="AG21" s="291"/>
      <c r="AH21" s="9"/>
      <c r="AI21" s="9" t="s">
        <v>3401</v>
      </c>
      <c r="AJ21" s="31"/>
      <c r="AK21" s="220"/>
      <c r="AL21" s="9"/>
      <c r="AM21" s="9">
        <f t="shared" si="10"/>
        <v>0</v>
      </c>
      <c r="AN21" s="31"/>
      <c r="AO21" s="31"/>
      <c r="AP21" s="31"/>
      <c r="AQ21" s="32"/>
      <c r="AR21" s="9"/>
      <c r="AS21" s="9"/>
      <c r="AT21" s="31"/>
      <c r="AU21" s="244"/>
      <c r="AV21" s="243"/>
      <c r="AW21" s="32"/>
      <c r="AX21" s="9"/>
      <c r="AY21" s="9"/>
      <c r="AZ21" s="31"/>
      <c r="BA21" s="244"/>
      <c r="BB21" s="243"/>
      <c r="BC21" s="32"/>
      <c r="BD21" s="9"/>
      <c r="BE21" s="9"/>
      <c r="BF21" s="31"/>
      <c r="BG21" s="244"/>
      <c r="BH21" s="243"/>
      <c r="BI21" s="32"/>
      <c r="BJ21" s="9"/>
      <c r="BK21" s="9"/>
      <c r="BL21" s="31"/>
      <c r="BM21" s="244"/>
      <c r="BN21" s="243"/>
      <c r="BO21" s="32"/>
      <c r="BP21" s="9"/>
      <c r="BQ21" s="9"/>
      <c r="BR21" s="31"/>
      <c r="BS21" s="244"/>
      <c r="BT21" s="243"/>
      <c r="BU21" s="32"/>
      <c r="BV21" s="9"/>
      <c r="BW21" s="9"/>
      <c r="BX21" s="31"/>
      <c r="BY21" s="244"/>
      <c r="BZ21" s="243"/>
      <c r="CA21" s="32"/>
      <c r="CB21" s="9"/>
      <c r="CC21" s="9"/>
      <c r="CD21" s="31"/>
      <c r="CE21" s="244"/>
      <c r="CF21" s="237"/>
      <c r="CG21" s="214"/>
    </row>
    <row r="22" spans="1:85" ht="15.75" thickBot="1" x14ac:dyDescent="0.3">
      <c r="A22" s="257">
        <v>9</v>
      </c>
      <c r="B22" s="257"/>
      <c r="C22" s="285"/>
      <c r="D22" s="258"/>
      <c r="E22" s="259"/>
      <c r="F22" s="260"/>
      <c r="G22" s="260"/>
      <c r="H22" s="260"/>
      <c r="I22" s="261"/>
      <c r="J22" s="258"/>
      <c r="K22" s="258"/>
      <c r="L22" s="258"/>
      <c r="M22" s="261"/>
      <c r="N22" s="337"/>
      <c r="O22" s="337"/>
      <c r="P22" s="261"/>
      <c r="Q22" s="262"/>
      <c r="R22" s="262"/>
      <c r="S22" s="262"/>
      <c r="T22" s="262"/>
      <c r="U22" s="262"/>
      <c r="V22" s="262"/>
      <c r="W22" s="262"/>
      <c r="X22" s="258"/>
      <c r="Y22" s="262"/>
      <c r="Z22" s="262"/>
      <c r="AA22" s="263"/>
      <c r="AB22" s="263"/>
      <c r="AC22" s="263"/>
      <c r="AD22" s="262"/>
      <c r="AE22" s="262"/>
      <c r="AF22" s="289"/>
      <c r="AG22" s="264"/>
      <c r="AH22" s="264"/>
      <c r="AI22" s="264"/>
      <c r="AJ22" s="266"/>
      <c r="AK22" s="265"/>
      <c r="AL22" s="264"/>
      <c r="AM22" s="264"/>
      <c r="AN22" s="266"/>
      <c r="AO22" s="266"/>
      <c r="AP22" s="266"/>
      <c r="AQ22" s="267"/>
      <c r="AR22" s="264"/>
      <c r="AS22" s="264"/>
      <c r="AT22" s="266"/>
      <c r="AU22" s="272"/>
      <c r="AV22" s="270"/>
      <c r="AW22" s="273"/>
      <c r="AX22" s="271"/>
      <c r="AY22" s="271"/>
      <c r="AZ22" s="274"/>
      <c r="BA22" s="272"/>
      <c r="BB22" s="270"/>
      <c r="BC22" s="273"/>
      <c r="BD22" s="271"/>
      <c r="BE22" s="271"/>
      <c r="BF22" s="274"/>
      <c r="BG22" s="272"/>
      <c r="BH22" s="270"/>
      <c r="BI22" s="273"/>
      <c r="BJ22" s="271"/>
      <c r="BK22" s="271"/>
      <c r="BL22" s="274"/>
      <c r="BM22" s="272"/>
      <c r="BN22" s="270"/>
      <c r="BO22" s="273"/>
      <c r="BP22" s="271"/>
      <c r="BQ22" s="271"/>
      <c r="BR22" s="274"/>
      <c r="BS22" s="272"/>
      <c r="BT22" s="270"/>
      <c r="BU22" s="273"/>
      <c r="BV22" s="271"/>
      <c r="BW22" s="271"/>
      <c r="BX22" s="274"/>
      <c r="BY22" s="272"/>
      <c r="BZ22" s="270"/>
      <c r="CA22" s="273"/>
      <c r="CB22" s="271"/>
      <c r="CC22" s="271"/>
      <c r="CD22" s="274"/>
      <c r="CE22" s="272"/>
      <c r="CF22" s="268"/>
      <c r="CG22" s="269"/>
    </row>
    <row r="23" spans="1:85" x14ac:dyDescent="0.25">
      <c r="A23" s="2"/>
      <c r="B23" s="2"/>
      <c r="C23" s="4"/>
      <c r="D23" s="30"/>
      <c r="E23" s="213"/>
      <c r="F23" s="5"/>
      <c r="G23" s="5"/>
      <c r="H23" s="3"/>
      <c r="I23" s="3"/>
      <c r="J23" s="30"/>
      <c r="K23" s="30"/>
      <c r="L23" s="30"/>
      <c r="M23" s="3"/>
      <c r="N23" s="336"/>
      <c r="O23" s="336"/>
      <c r="P23" s="3"/>
      <c r="Q23" s="12"/>
      <c r="R23" s="12"/>
      <c r="S23" s="12"/>
      <c r="T23" s="12"/>
      <c r="U23" s="12"/>
      <c r="V23" s="12"/>
      <c r="W23" s="12"/>
      <c r="X23" s="30"/>
      <c r="Y23" s="12"/>
      <c r="Z23" s="12"/>
      <c r="AA23" s="215"/>
      <c r="AB23" s="215"/>
      <c r="AC23" s="215"/>
      <c r="AD23" s="12"/>
      <c r="AE23" s="12"/>
      <c r="AF23" s="290"/>
      <c r="AG23" s="291"/>
      <c r="AH23" s="9"/>
      <c r="AI23" s="9"/>
      <c r="AJ23" s="31"/>
      <c r="AK23" s="220"/>
      <c r="AL23" s="9"/>
      <c r="AM23" s="9"/>
      <c r="AN23" s="31"/>
      <c r="AO23" s="31"/>
      <c r="AP23" s="31"/>
      <c r="AQ23" s="32"/>
      <c r="AR23" s="9"/>
      <c r="AS23" s="9"/>
      <c r="AT23" s="31"/>
      <c r="AU23" s="244"/>
      <c r="AV23" s="243"/>
      <c r="AW23" s="32"/>
      <c r="AX23" s="9"/>
      <c r="AY23" s="9"/>
      <c r="AZ23" s="31"/>
      <c r="BA23" s="244"/>
      <c r="BB23" s="243"/>
      <c r="BC23" s="32"/>
      <c r="BD23" s="9"/>
      <c r="BE23" s="9"/>
      <c r="BF23" s="31"/>
      <c r="BG23" s="244"/>
      <c r="BH23" s="243"/>
      <c r="BI23" s="32"/>
      <c r="BJ23" s="9"/>
      <c r="BK23" s="9"/>
      <c r="BL23" s="31"/>
      <c r="BM23" s="244"/>
      <c r="BN23" s="243"/>
      <c r="BO23" s="32"/>
      <c r="BP23" s="9"/>
      <c r="BQ23" s="9"/>
      <c r="BR23" s="31"/>
      <c r="BS23" s="244"/>
      <c r="BT23" s="243"/>
      <c r="BU23" s="32"/>
      <c r="BV23" s="9"/>
      <c r="BW23" s="9"/>
      <c r="BX23" s="31"/>
      <c r="BY23" s="244"/>
      <c r="BZ23" s="243"/>
      <c r="CA23" s="32"/>
      <c r="CB23" s="9"/>
      <c r="CC23" s="9"/>
      <c r="CD23" s="31"/>
      <c r="CE23" s="244"/>
      <c r="CF23" s="237"/>
      <c r="CG23" s="214"/>
    </row>
    <row r="24" spans="1:85" ht="15.75" thickBot="1" x14ac:dyDescent="0.3">
      <c r="A24" s="257"/>
      <c r="B24" s="257"/>
      <c r="C24" s="285"/>
      <c r="D24" s="258"/>
      <c r="E24" s="259"/>
      <c r="F24" s="260"/>
      <c r="G24" s="260"/>
      <c r="H24" s="260"/>
      <c r="I24" s="261"/>
      <c r="J24" s="258"/>
      <c r="K24" s="258"/>
      <c r="L24" s="258"/>
      <c r="M24" s="261"/>
      <c r="N24" s="337"/>
      <c r="O24" s="337"/>
      <c r="P24" s="261"/>
      <c r="Q24" s="262"/>
      <c r="R24" s="262"/>
      <c r="S24" s="262"/>
      <c r="T24" s="262"/>
      <c r="U24" s="262"/>
      <c r="V24" s="262"/>
      <c r="W24" s="262"/>
      <c r="X24" s="258"/>
      <c r="Y24" s="262"/>
      <c r="Z24" s="262"/>
      <c r="AA24" s="263"/>
      <c r="AB24" s="263"/>
      <c r="AC24" s="263"/>
      <c r="AD24" s="262"/>
      <c r="AE24" s="262"/>
      <c r="AF24" s="289"/>
      <c r="AG24" s="264"/>
      <c r="AH24" s="264"/>
      <c r="AI24" s="264"/>
      <c r="AJ24" s="266"/>
      <c r="AK24" s="265"/>
      <c r="AL24" s="264"/>
      <c r="AM24" s="264"/>
      <c r="AN24" s="266"/>
      <c r="AO24" s="266"/>
      <c r="AP24" s="266"/>
      <c r="AQ24" s="267"/>
      <c r="AR24" s="264"/>
      <c r="AS24" s="264"/>
      <c r="AT24" s="266"/>
      <c r="AU24" s="272"/>
      <c r="AV24" s="270"/>
      <c r="AW24" s="273"/>
      <c r="AX24" s="271"/>
      <c r="AY24" s="271"/>
      <c r="AZ24" s="274"/>
      <c r="BA24" s="272"/>
      <c r="BB24" s="270"/>
      <c r="BC24" s="273"/>
      <c r="BD24" s="271"/>
      <c r="BE24" s="271"/>
      <c r="BF24" s="274"/>
      <c r="BG24" s="272"/>
      <c r="BH24" s="270"/>
      <c r="BI24" s="273"/>
      <c r="BJ24" s="271"/>
      <c r="BK24" s="271"/>
      <c r="BL24" s="274"/>
      <c r="BM24" s="272"/>
      <c r="BN24" s="270"/>
      <c r="BO24" s="273"/>
      <c r="BP24" s="271"/>
      <c r="BQ24" s="271"/>
      <c r="BR24" s="274"/>
      <c r="BS24" s="272"/>
      <c r="BT24" s="270"/>
      <c r="BU24" s="273"/>
      <c r="BV24" s="271"/>
      <c r="BW24" s="271"/>
      <c r="BX24" s="274"/>
      <c r="BY24" s="272"/>
      <c r="BZ24" s="270"/>
      <c r="CA24" s="273"/>
      <c r="CB24" s="271"/>
      <c r="CC24" s="271"/>
      <c r="CD24" s="274"/>
      <c r="CE24" s="272"/>
      <c r="CF24" s="268"/>
      <c r="CG24" s="269"/>
    </row>
    <row r="25" spans="1:85" x14ac:dyDescent="0.25">
      <c r="A25" s="2"/>
      <c r="B25" s="2"/>
      <c r="C25" s="4"/>
      <c r="D25" s="30"/>
      <c r="E25" s="213"/>
      <c r="F25" s="5"/>
      <c r="G25" s="5"/>
      <c r="H25" s="3"/>
      <c r="I25" s="3"/>
      <c r="J25" s="30"/>
      <c r="K25" s="30"/>
      <c r="L25" s="30"/>
      <c r="M25" s="3"/>
      <c r="N25" s="336"/>
      <c r="O25" s="336"/>
      <c r="P25" s="3"/>
      <c r="Q25" s="12"/>
      <c r="R25" s="12"/>
      <c r="S25" s="12"/>
      <c r="T25" s="12"/>
      <c r="U25" s="12"/>
      <c r="V25" s="12"/>
      <c r="W25" s="12"/>
      <c r="X25" s="30"/>
      <c r="Y25" s="12"/>
      <c r="Z25" s="12"/>
      <c r="AA25" s="215"/>
      <c r="AB25" s="215"/>
      <c r="AC25" s="215"/>
      <c r="AD25" s="12"/>
      <c r="AE25" s="12"/>
      <c r="AF25" s="290"/>
      <c r="AG25" s="291"/>
      <c r="AH25" s="9"/>
      <c r="AI25" s="9"/>
      <c r="AJ25" s="31"/>
      <c r="AK25" s="220"/>
      <c r="AL25" s="9"/>
      <c r="AM25" s="9"/>
      <c r="AN25" s="31"/>
      <c r="AO25" s="31"/>
      <c r="AP25" s="31"/>
      <c r="AQ25" s="32"/>
      <c r="AR25" s="9"/>
      <c r="AS25" s="9"/>
      <c r="AT25" s="31"/>
      <c r="AU25" s="244"/>
      <c r="AV25" s="243"/>
      <c r="AW25" s="32"/>
      <c r="AX25" s="9"/>
      <c r="AY25" s="9"/>
      <c r="AZ25" s="31"/>
      <c r="BA25" s="244"/>
      <c r="BB25" s="243"/>
      <c r="BC25" s="32"/>
      <c r="BD25" s="9"/>
      <c r="BE25" s="9"/>
      <c r="BF25" s="31"/>
      <c r="BG25" s="244"/>
      <c r="BH25" s="243"/>
      <c r="BI25" s="32"/>
      <c r="BJ25" s="9"/>
      <c r="BK25" s="9"/>
      <c r="BL25" s="31"/>
      <c r="BM25" s="244"/>
      <c r="BN25" s="243"/>
      <c r="BO25" s="32"/>
      <c r="BP25" s="9"/>
      <c r="BQ25" s="9"/>
      <c r="BR25" s="31"/>
      <c r="BS25" s="244"/>
      <c r="BT25" s="243"/>
      <c r="BU25" s="32"/>
      <c r="BV25" s="9"/>
      <c r="BW25" s="9"/>
      <c r="BX25" s="31"/>
      <c r="BY25" s="244"/>
      <c r="BZ25" s="243"/>
      <c r="CA25" s="32"/>
      <c r="CB25" s="9"/>
      <c r="CC25" s="9"/>
      <c r="CD25" s="31"/>
      <c r="CE25" s="244"/>
      <c r="CF25" s="237"/>
      <c r="CG25" s="214"/>
    </row>
    <row r="26" spans="1:85" ht="15.75" thickBot="1" x14ac:dyDescent="0.3">
      <c r="A26" s="257"/>
      <c r="B26" s="257"/>
      <c r="C26" s="285"/>
      <c r="D26" s="258"/>
      <c r="E26" s="259"/>
      <c r="F26" s="260"/>
      <c r="G26" s="260"/>
      <c r="H26" s="260"/>
      <c r="I26" s="261"/>
      <c r="J26" s="258"/>
      <c r="K26" s="258"/>
      <c r="L26" s="258"/>
      <c r="M26" s="261"/>
      <c r="N26" s="337"/>
      <c r="O26" s="337"/>
      <c r="P26" s="261"/>
      <c r="Q26" s="262"/>
      <c r="R26" s="262"/>
      <c r="S26" s="262"/>
      <c r="T26" s="262"/>
      <c r="U26" s="262"/>
      <c r="V26" s="262"/>
      <c r="W26" s="262"/>
      <c r="X26" s="258"/>
      <c r="Y26" s="262"/>
      <c r="Z26" s="262"/>
      <c r="AA26" s="263"/>
      <c r="AB26" s="263"/>
      <c r="AC26" s="263"/>
      <c r="AD26" s="262"/>
      <c r="AE26" s="262"/>
      <c r="AF26" s="289"/>
      <c r="AG26" s="264"/>
      <c r="AH26" s="264"/>
      <c r="AI26" s="264"/>
      <c r="AJ26" s="266"/>
      <c r="AK26" s="265"/>
      <c r="AL26" s="264"/>
      <c r="AM26" s="264"/>
      <c r="AN26" s="266"/>
      <c r="AO26" s="266"/>
      <c r="AP26" s="266"/>
      <c r="AQ26" s="267"/>
      <c r="AR26" s="264"/>
      <c r="AS26" s="264"/>
      <c r="AT26" s="266"/>
      <c r="AU26" s="272"/>
      <c r="AV26" s="270"/>
      <c r="AW26" s="273"/>
      <c r="AX26" s="271"/>
      <c r="AY26" s="271"/>
      <c r="AZ26" s="274"/>
      <c r="BA26" s="272"/>
      <c r="BB26" s="270"/>
      <c r="BC26" s="273"/>
      <c r="BD26" s="271"/>
      <c r="BE26" s="271"/>
      <c r="BF26" s="274"/>
      <c r="BG26" s="272"/>
      <c r="BH26" s="270"/>
      <c r="BI26" s="273"/>
      <c r="BJ26" s="271"/>
      <c r="BK26" s="271"/>
      <c r="BL26" s="274"/>
      <c r="BM26" s="272"/>
      <c r="BN26" s="270"/>
      <c r="BO26" s="273"/>
      <c r="BP26" s="271"/>
      <c r="BQ26" s="271"/>
      <c r="BR26" s="274"/>
      <c r="BS26" s="272"/>
      <c r="BT26" s="270"/>
      <c r="BU26" s="273"/>
      <c r="BV26" s="271"/>
      <c r="BW26" s="271"/>
      <c r="BX26" s="274"/>
      <c r="BY26" s="272"/>
      <c r="BZ26" s="270"/>
      <c r="CA26" s="273"/>
      <c r="CB26" s="271"/>
      <c r="CC26" s="271"/>
      <c r="CD26" s="274"/>
      <c r="CE26" s="272"/>
      <c r="CF26" s="268"/>
      <c r="CG26" s="269"/>
    </row>
    <row r="27" spans="1:85" x14ac:dyDescent="0.25">
      <c r="A27" s="2"/>
      <c r="B27" s="2"/>
      <c r="C27" s="4"/>
      <c r="D27" s="30"/>
      <c r="E27" s="213"/>
      <c r="F27" s="5"/>
      <c r="G27" s="5"/>
      <c r="H27" s="3"/>
      <c r="I27" s="3"/>
      <c r="J27" s="30"/>
      <c r="K27" s="30"/>
      <c r="L27" s="30"/>
      <c r="M27" s="3"/>
      <c r="N27" s="336"/>
      <c r="O27" s="336"/>
      <c r="P27" s="3"/>
      <c r="Q27" s="12"/>
      <c r="R27" s="12"/>
      <c r="S27" s="12"/>
      <c r="T27" s="12"/>
      <c r="U27" s="12"/>
      <c r="V27" s="12"/>
      <c r="W27" s="12"/>
      <c r="X27" s="30"/>
      <c r="Y27" s="12"/>
      <c r="Z27" s="12"/>
      <c r="AA27" s="215"/>
      <c r="AB27" s="215"/>
      <c r="AC27" s="215"/>
      <c r="AD27" s="12"/>
      <c r="AE27" s="12"/>
      <c r="AF27" s="290"/>
      <c r="AG27" s="291"/>
      <c r="AH27" s="9"/>
      <c r="AI27" s="9"/>
      <c r="AJ27" s="31"/>
      <c r="AK27" s="220"/>
      <c r="AL27" s="9"/>
      <c r="AM27" s="9"/>
      <c r="AN27" s="31"/>
      <c r="AO27" s="31"/>
      <c r="AP27" s="31"/>
      <c r="AQ27" s="32"/>
      <c r="AR27" s="9"/>
      <c r="AS27" s="9"/>
      <c r="AT27" s="31"/>
      <c r="AU27" s="244"/>
      <c r="AV27" s="243"/>
      <c r="AW27" s="32"/>
      <c r="AX27" s="9"/>
      <c r="AY27" s="9"/>
      <c r="AZ27" s="31"/>
      <c r="BA27" s="244"/>
      <c r="BB27" s="243"/>
      <c r="BC27" s="32"/>
      <c r="BD27" s="9"/>
      <c r="BE27" s="9"/>
      <c r="BF27" s="31"/>
      <c r="BG27" s="244"/>
      <c r="BH27" s="243"/>
      <c r="BI27" s="32"/>
      <c r="BJ27" s="9"/>
      <c r="BK27" s="9"/>
      <c r="BL27" s="31"/>
      <c r="BM27" s="244"/>
      <c r="BN27" s="243"/>
      <c r="BO27" s="32"/>
      <c r="BP27" s="9"/>
      <c r="BQ27" s="9"/>
      <c r="BR27" s="31"/>
      <c r="BS27" s="244"/>
      <c r="BT27" s="243"/>
      <c r="BU27" s="32"/>
      <c r="BV27" s="9"/>
      <c r="BW27" s="9"/>
      <c r="BX27" s="31"/>
      <c r="BY27" s="244"/>
      <c r="BZ27" s="243"/>
      <c r="CA27" s="32"/>
      <c r="CB27" s="9"/>
      <c r="CC27" s="9"/>
      <c r="CD27" s="31"/>
      <c r="CE27" s="244"/>
      <c r="CF27" s="237"/>
      <c r="CG27" s="214"/>
    </row>
    <row r="28" spans="1:85" ht="15.75" thickBot="1" x14ac:dyDescent="0.3">
      <c r="A28" s="257"/>
      <c r="B28" s="257"/>
      <c r="C28" s="285"/>
      <c r="D28" s="258"/>
      <c r="E28" s="259"/>
      <c r="F28" s="260"/>
      <c r="G28" s="260"/>
      <c r="H28" s="260"/>
      <c r="I28" s="261"/>
      <c r="J28" s="258"/>
      <c r="K28" s="258"/>
      <c r="L28" s="258"/>
      <c r="M28" s="261"/>
      <c r="N28" s="337"/>
      <c r="O28" s="337"/>
      <c r="P28" s="261"/>
      <c r="Q28" s="262"/>
      <c r="R28" s="262"/>
      <c r="S28" s="262"/>
      <c r="T28" s="262"/>
      <c r="U28" s="262"/>
      <c r="V28" s="262"/>
      <c r="W28" s="262"/>
      <c r="X28" s="258"/>
      <c r="Y28" s="262"/>
      <c r="Z28" s="262"/>
      <c r="AA28" s="263"/>
      <c r="AB28" s="263"/>
      <c r="AC28" s="263"/>
      <c r="AD28" s="262"/>
      <c r="AE28" s="262"/>
      <c r="AF28" s="289"/>
      <c r="AG28" s="264"/>
      <c r="AH28" s="264"/>
      <c r="AI28" s="264"/>
      <c r="AJ28" s="266"/>
      <c r="AK28" s="265"/>
      <c r="AL28" s="264"/>
      <c r="AM28" s="264"/>
      <c r="AN28" s="266"/>
      <c r="AO28" s="266"/>
      <c r="AP28" s="266"/>
      <c r="AQ28" s="267"/>
      <c r="AR28" s="264"/>
      <c r="AS28" s="264"/>
      <c r="AT28" s="266"/>
      <c r="AU28" s="272"/>
      <c r="AV28" s="270"/>
      <c r="AW28" s="273"/>
      <c r="AX28" s="271"/>
      <c r="AY28" s="271"/>
      <c r="AZ28" s="274"/>
      <c r="BA28" s="272"/>
      <c r="BB28" s="270"/>
      <c r="BC28" s="273"/>
      <c r="BD28" s="271"/>
      <c r="BE28" s="271"/>
      <c r="BF28" s="274"/>
      <c r="BG28" s="272"/>
      <c r="BH28" s="270"/>
      <c r="BI28" s="273"/>
      <c r="BJ28" s="271"/>
      <c r="BK28" s="271"/>
      <c r="BL28" s="274"/>
      <c r="BM28" s="272"/>
      <c r="BN28" s="270"/>
      <c r="BO28" s="273"/>
      <c r="BP28" s="271"/>
      <c r="BQ28" s="271"/>
      <c r="BR28" s="274"/>
      <c r="BS28" s="272"/>
      <c r="BT28" s="270"/>
      <c r="BU28" s="273"/>
      <c r="BV28" s="271"/>
      <c r="BW28" s="271"/>
      <c r="BX28" s="274"/>
      <c r="BY28" s="272"/>
      <c r="BZ28" s="270"/>
      <c r="CA28" s="273"/>
      <c r="CB28" s="271"/>
      <c r="CC28" s="271"/>
      <c r="CD28" s="274"/>
      <c r="CE28" s="272"/>
      <c r="CF28" s="268"/>
      <c r="CG28" s="269"/>
    </row>
    <row r="29" spans="1:85" x14ac:dyDescent="0.25">
      <c r="A29" s="2"/>
      <c r="B29" s="2"/>
      <c r="C29" s="4"/>
      <c r="D29" s="30"/>
      <c r="E29" s="213"/>
      <c r="F29" s="5"/>
      <c r="G29" s="5"/>
      <c r="H29" s="3"/>
      <c r="I29" s="3"/>
      <c r="J29" s="30"/>
      <c r="K29" s="30"/>
      <c r="L29" s="30"/>
      <c r="M29" s="3"/>
      <c r="N29" s="336"/>
      <c r="O29" s="336"/>
      <c r="P29" s="3"/>
      <c r="Q29" s="12"/>
      <c r="R29" s="12"/>
      <c r="S29" s="12"/>
      <c r="T29" s="12"/>
      <c r="U29" s="12"/>
      <c r="V29" s="12"/>
      <c r="W29" s="12"/>
      <c r="X29" s="30"/>
      <c r="Y29" s="12"/>
      <c r="Z29" s="12"/>
      <c r="AA29" s="215"/>
      <c r="AB29" s="215"/>
      <c r="AC29" s="215"/>
      <c r="AD29" s="12"/>
      <c r="AE29" s="12"/>
      <c r="AF29" s="290"/>
      <c r="AG29" s="291"/>
      <c r="AH29" s="9"/>
      <c r="AI29" s="9"/>
      <c r="AJ29" s="31"/>
      <c r="AK29" s="220"/>
      <c r="AL29" s="9"/>
      <c r="AM29" s="9"/>
      <c r="AN29" s="31"/>
      <c r="AO29" s="31"/>
      <c r="AP29" s="31"/>
      <c r="AQ29" s="32"/>
      <c r="AR29" s="9"/>
      <c r="AS29" s="9"/>
      <c r="AT29" s="31"/>
      <c r="AU29" s="244"/>
      <c r="AV29" s="243"/>
      <c r="AW29" s="32"/>
      <c r="AX29" s="9"/>
      <c r="AY29" s="9"/>
      <c r="AZ29" s="31"/>
      <c r="BA29" s="244"/>
      <c r="BB29" s="243"/>
      <c r="BC29" s="32"/>
      <c r="BD29" s="9"/>
      <c r="BE29" s="9"/>
      <c r="BF29" s="31"/>
      <c r="BG29" s="244"/>
      <c r="BH29" s="243"/>
      <c r="BI29" s="32"/>
      <c r="BJ29" s="9"/>
      <c r="BK29" s="9"/>
      <c r="BL29" s="31"/>
      <c r="BM29" s="244"/>
      <c r="BN29" s="243"/>
      <c r="BO29" s="32"/>
      <c r="BP29" s="9"/>
      <c r="BQ29" s="9"/>
      <c r="BR29" s="31"/>
      <c r="BS29" s="244"/>
      <c r="BT29" s="243"/>
      <c r="BU29" s="32"/>
      <c r="BV29" s="9"/>
      <c r="BW29" s="9"/>
      <c r="BX29" s="31"/>
      <c r="BY29" s="244"/>
      <c r="BZ29" s="243"/>
      <c r="CA29" s="32"/>
      <c r="CB29" s="9"/>
      <c r="CC29" s="9"/>
      <c r="CD29" s="31"/>
      <c r="CE29" s="244"/>
      <c r="CF29" s="237"/>
      <c r="CG29" s="214"/>
    </row>
    <row r="30" spans="1:85" ht="15.75" thickBot="1" x14ac:dyDescent="0.3">
      <c r="A30" s="257"/>
      <c r="B30" s="257"/>
      <c r="C30" s="285"/>
      <c r="D30" s="258"/>
      <c r="E30" s="259"/>
      <c r="F30" s="260"/>
      <c r="G30" s="260"/>
      <c r="H30" s="260"/>
      <c r="I30" s="261"/>
      <c r="J30" s="258"/>
      <c r="K30" s="258"/>
      <c r="L30" s="258"/>
      <c r="M30" s="261"/>
      <c r="N30" s="337"/>
      <c r="O30" s="337"/>
      <c r="P30" s="261"/>
      <c r="Q30" s="262"/>
      <c r="R30" s="262"/>
      <c r="S30" s="262"/>
      <c r="T30" s="262"/>
      <c r="U30" s="262"/>
      <c r="V30" s="262"/>
      <c r="W30" s="262"/>
      <c r="X30" s="258"/>
      <c r="Y30" s="262"/>
      <c r="Z30" s="262"/>
      <c r="AA30" s="263"/>
      <c r="AB30" s="263"/>
      <c r="AC30" s="263"/>
      <c r="AD30" s="262"/>
      <c r="AE30" s="262"/>
      <c r="AF30" s="289"/>
      <c r="AG30" s="264"/>
      <c r="AH30" s="264"/>
      <c r="AI30" s="264"/>
      <c r="AJ30" s="266"/>
      <c r="AK30" s="265"/>
      <c r="AL30" s="264"/>
      <c r="AM30" s="264"/>
      <c r="AN30" s="266"/>
      <c r="AO30" s="266"/>
      <c r="AP30" s="266"/>
      <c r="AQ30" s="267"/>
      <c r="AR30" s="264"/>
      <c r="AS30" s="264"/>
      <c r="AT30" s="266"/>
      <c r="AU30" s="272"/>
      <c r="AV30" s="270"/>
      <c r="AW30" s="273"/>
      <c r="AX30" s="271"/>
      <c r="AY30" s="271"/>
      <c r="AZ30" s="274"/>
      <c r="BA30" s="272"/>
      <c r="BB30" s="270"/>
      <c r="BC30" s="273"/>
      <c r="BD30" s="271"/>
      <c r="BE30" s="271"/>
      <c r="BF30" s="274"/>
      <c r="BG30" s="272"/>
      <c r="BH30" s="270"/>
      <c r="BI30" s="273"/>
      <c r="BJ30" s="271"/>
      <c r="BK30" s="271"/>
      <c r="BL30" s="274"/>
      <c r="BM30" s="272"/>
      <c r="BN30" s="270"/>
      <c r="BO30" s="273"/>
      <c r="BP30" s="271"/>
      <c r="BQ30" s="271"/>
      <c r="BR30" s="274"/>
      <c r="BS30" s="272"/>
      <c r="BT30" s="270"/>
      <c r="BU30" s="273"/>
      <c r="BV30" s="271"/>
      <c r="BW30" s="271"/>
      <c r="BX30" s="274"/>
      <c r="BY30" s="272"/>
      <c r="BZ30" s="270"/>
      <c r="CA30" s="273"/>
      <c r="CB30" s="271"/>
      <c r="CC30" s="271"/>
      <c r="CD30" s="274"/>
      <c r="CE30" s="272"/>
      <c r="CF30" s="268"/>
      <c r="CG30" s="269"/>
    </row>
    <row r="31" spans="1:85" x14ac:dyDescent="0.25">
      <c r="A31" s="2"/>
      <c r="B31" s="2"/>
      <c r="C31" s="4"/>
      <c r="D31" s="30"/>
      <c r="E31" s="213"/>
      <c r="F31" s="5"/>
      <c r="G31" s="5"/>
      <c r="H31" s="3"/>
      <c r="I31" s="3"/>
      <c r="J31" s="30"/>
      <c r="K31" s="30"/>
      <c r="L31" s="30"/>
      <c r="M31" s="3"/>
      <c r="N31" s="336"/>
      <c r="O31" s="336"/>
      <c r="P31" s="3"/>
      <c r="Q31" s="12"/>
      <c r="R31" s="12"/>
      <c r="S31" s="12"/>
      <c r="T31" s="12"/>
      <c r="U31" s="12"/>
      <c r="V31" s="12"/>
      <c r="W31" s="12"/>
      <c r="X31" s="30"/>
      <c r="Y31" s="12"/>
      <c r="Z31" s="12"/>
      <c r="AA31" s="215"/>
      <c r="AB31" s="215"/>
      <c r="AC31" s="215"/>
      <c r="AD31" s="12"/>
      <c r="AE31" s="12"/>
      <c r="AF31" s="290"/>
      <c r="AG31" s="291"/>
      <c r="AH31" s="9"/>
      <c r="AI31" s="9"/>
      <c r="AJ31" s="31"/>
      <c r="AK31" s="220"/>
      <c r="AL31" s="9"/>
      <c r="AM31" s="9"/>
      <c r="AN31" s="31"/>
      <c r="AO31" s="31"/>
      <c r="AP31" s="31"/>
      <c r="AQ31" s="32"/>
      <c r="AR31" s="9"/>
      <c r="AS31" s="9"/>
      <c r="AT31" s="31"/>
      <c r="AU31" s="244"/>
      <c r="AV31" s="243"/>
      <c r="AW31" s="32"/>
      <c r="AX31" s="9"/>
      <c r="AY31" s="9"/>
      <c r="AZ31" s="31"/>
      <c r="BA31" s="244"/>
      <c r="BB31" s="243"/>
      <c r="BC31" s="32"/>
      <c r="BD31" s="9"/>
      <c r="BE31" s="9"/>
      <c r="BF31" s="31"/>
      <c r="BG31" s="244"/>
      <c r="BH31" s="243"/>
      <c r="BI31" s="32"/>
      <c r="BJ31" s="9"/>
      <c r="BK31" s="9"/>
      <c r="BL31" s="31"/>
      <c r="BM31" s="244"/>
      <c r="BN31" s="243"/>
      <c r="BO31" s="32"/>
      <c r="BP31" s="9"/>
      <c r="BQ31" s="9"/>
      <c r="BR31" s="31"/>
      <c r="BS31" s="244"/>
      <c r="BT31" s="243"/>
      <c r="BU31" s="32"/>
      <c r="BV31" s="9"/>
      <c r="BW31" s="9"/>
      <c r="BX31" s="31"/>
      <c r="BY31" s="244"/>
      <c r="BZ31" s="243"/>
      <c r="CA31" s="32"/>
      <c r="CB31" s="9"/>
      <c r="CC31" s="9"/>
      <c r="CD31" s="31"/>
      <c r="CE31" s="244"/>
      <c r="CF31" s="237"/>
      <c r="CG31" s="214"/>
    </row>
    <row r="32" spans="1:85" ht="15.75" thickBot="1" x14ac:dyDescent="0.3">
      <c r="A32" s="257"/>
      <c r="B32" s="257"/>
      <c r="C32" s="285"/>
      <c r="D32" s="258"/>
      <c r="E32" s="259"/>
      <c r="F32" s="260"/>
      <c r="G32" s="260"/>
      <c r="H32" s="260"/>
      <c r="I32" s="261"/>
      <c r="J32" s="258"/>
      <c r="K32" s="258"/>
      <c r="L32" s="258"/>
      <c r="M32" s="261"/>
      <c r="N32" s="337"/>
      <c r="O32" s="337"/>
      <c r="P32" s="261"/>
      <c r="Q32" s="262"/>
      <c r="R32" s="262"/>
      <c r="S32" s="262"/>
      <c r="T32" s="262"/>
      <c r="U32" s="262"/>
      <c r="V32" s="262"/>
      <c r="W32" s="262"/>
      <c r="X32" s="258"/>
      <c r="Y32" s="262"/>
      <c r="Z32" s="262"/>
      <c r="AA32" s="263"/>
      <c r="AB32" s="263"/>
      <c r="AC32" s="263"/>
      <c r="AD32" s="262"/>
      <c r="AE32" s="262"/>
      <c r="AF32" s="289"/>
      <c r="AG32" s="264"/>
      <c r="AH32" s="264"/>
      <c r="AI32" s="264"/>
      <c r="AJ32" s="266"/>
      <c r="AK32" s="265"/>
      <c r="AL32" s="264"/>
      <c r="AM32" s="264"/>
      <c r="AN32" s="266"/>
      <c r="AO32" s="266"/>
      <c r="AP32" s="266"/>
      <c r="AQ32" s="267"/>
      <c r="AR32" s="264"/>
      <c r="AS32" s="264"/>
      <c r="AT32" s="266"/>
      <c r="AU32" s="272"/>
      <c r="AV32" s="270"/>
      <c r="AW32" s="273"/>
      <c r="AX32" s="271"/>
      <c r="AY32" s="271"/>
      <c r="AZ32" s="274"/>
      <c r="BA32" s="272"/>
      <c r="BB32" s="270"/>
      <c r="BC32" s="273"/>
      <c r="BD32" s="271"/>
      <c r="BE32" s="271"/>
      <c r="BF32" s="274"/>
      <c r="BG32" s="272"/>
      <c r="BH32" s="270"/>
      <c r="BI32" s="273"/>
      <c r="BJ32" s="271"/>
      <c r="BK32" s="271"/>
      <c r="BL32" s="274"/>
      <c r="BM32" s="272"/>
      <c r="BN32" s="270"/>
      <c r="BO32" s="273"/>
      <c r="BP32" s="271"/>
      <c r="BQ32" s="271"/>
      <c r="BR32" s="274"/>
      <c r="BS32" s="272"/>
      <c r="BT32" s="270"/>
      <c r="BU32" s="273"/>
      <c r="BV32" s="271"/>
      <c r="BW32" s="271"/>
      <c r="BX32" s="274"/>
      <c r="BY32" s="272"/>
      <c r="BZ32" s="270"/>
      <c r="CA32" s="273"/>
      <c r="CB32" s="271"/>
      <c r="CC32" s="271"/>
      <c r="CD32" s="274"/>
      <c r="CE32" s="272"/>
      <c r="CF32" s="268"/>
      <c r="CG32" s="269"/>
    </row>
    <row r="33" spans="1:85" x14ac:dyDescent="0.25">
      <c r="A33" s="2"/>
      <c r="B33" s="2"/>
      <c r="C33" s="4"/>
      <c r="D33" s="30"/>
      <c r="E33" s="213"/>
      <c r="F33" s="5"/>
      <c r="G33" s="5"/>
      <c r="H33" s="3"/>
      <c r="I33" s="3"/>
      <c r="J33" s="30"/>
      <c r="K33" s="30"/>
      <c r="L33" s="30"/>
      <c r="M33" s="3"/>
      <c r="N33" s="336"/>
      <c r="O33" s="336"/>
      <c r="P33" s="3"/>
      <c r="Q33" s="12"/>
      <c r="R33" s="12"/>
      <c r="S33" s="12"/>
      <c r="T33" s="12"/>
      <c r="U33" s="12"/>
      <c r="V33" s="12"/>
      <c r="W33" s="12"/>
      <c r="X33" s="30"/>
      <c r="Y33" s="12"/>
      <c r="Z33" s="12"/>
      <c r="AA33" s="215"/>
      <c r="AB33" s="215"/>
      <c r="AC33" s="215"/>
      <c r="AD33" s="12"/>
      <c r="AE33" s="12"/>
      <c r="AF33" s="290"/>
      <c r="AG33" s="291"/>
      <c r="AH33" s="9"/>
      <c r="AI33" s="9"/>
      <c r="AJ33" s="31"/>
      <c r="AK33" s="220"/>
      <c r="AL33" s="9"/>
      <c r="AM33" s="9"/>
      <c r="AN33" s="31"/>
      <c r="AO33" s="31"/>
      <c r="AP33" s="31"/>
      <c r="AQ33" s="32"/>
      <c r="AR33" s="9"/>
      <c r="AS33" s="9"/>
      <c r="AT33" s="31"/>
      <c r="AU33" s="244"/>
      <c r="AV33" s="243"/>
      <c r="AW33" s="32"/>
      <c r="AX33" s="9"/>
      <c r="AY33" s="9"/>
      <c r="AZ33" s="31"/>
      <c r="BA33" s="244"/>
      <c r="BB33" s="243"/>
      <c r="BC33" s="32"/>
      <c r="BD33" s="9"/>
      <c r="BE33" s="9"/>
      <c r="BF33" s="31"/>
      <c r="BG33" s="244"/>
      <c r="BH33" s="243"/>
      <c r="BI33" s="32"/>
      <c r="BJ33" s="9"/>
      <c r="BK33" s="9"/>
      <c r="BL33" s="31"/>
      <c r="BM33" s="244"/>
      <c r="BN33" s="243"/>
      <c r="BO33" s="32"/>
      <c r="BP33" s="9"/>
      <c r="BQ33" s="9"/>
      <c r="BR33" s="31"/>
      <c r="BS33" s="244"/>
      <c r="BT33" s="243"/>
      <c r="BU33" s="32"/>
      <c r="BV33" s="9"/>
      <c r="BW33" s="9"/>
      <c r="BX33" s="31"/>
      <c r="BY33" s="244"/>
      <c r="BZ33" s="243"/>
      <c r="CA33" s="32"/>
      <c r="CB33" s="9"/>
      <c r="CC33" s="9"/>
      <c r="CD33" s="31"/>
      <c r="CE33" s="244"/>
      <c r="CF33" s="237"/>
      <c r="CG33" s="214"/>
    </row>
    <row r="34" spans="1:85" ht="15.75" thickBot="1" x14ac:dyDescent="0.3">
      <c r="A34" s="257"/>
      <c r="B34" s="257"/>
      <c r="C34" s="285"/>
      <c r="D34" s="258"/>
      <c r="E34" s="259"/>
      <c r="F34" s="260"/>
      <c r="G34" s="260"/>
      <c r="H34" s="260"/>
      <c r="I34" s="261"/>
      <c r="J34" s="258"/>
      <c r="K34" s="258"/>
      <c r="L34" s="258"/>
      <c r="M34" s="261"/>
      <c r="N34" s="337"/>
      <c r="O34" s="337"/>
      <c r="P34" s="261"/>
      <c r="Q34" s="262"/>
      <c r="R34" s="262"/>
      <c r="S34" s="262"/>
      <c r="T34" s="262"/>
      <c r="U34" s="262"/>
      <c r="V34" s="262"/>
      <c r="W34" s="262"/>
      <c r="X34" s="258"/>
      <c r="Y34" s="262"/>
      <c r="Z34" s="262"/>
      <c r="AA34" s="263"/>
      <c r="AB34" s="263"/>
      <c r="AC34" s="263"/>
      <c r="AD34" s="262"/>
      <c r="AE34" s="262"/>
      <c r="AF34" s="289"/>
      <c r="AG34" s="264"/>
      <c r="AH34" s="264"/>
      <c r="AI34" s="264"/>
      <c r="AJ34" s="266"/>
      <c r="AK34" s="265"/>
      <c r="AL34" s="264"/>
      <c r="AM34" s="264"/>
      <c r="AN34" s="266"/>
      <c r="AO34" s="266"/>
      <c r="AP34" s="266"/>
      <c r="AQ34" s="267"/>
      <c r="AR34" s="264"/>
      <c r="AS34" s="264"/>
      <c r="AT34" s="266"/>
      <c r="AU34" s="272"/>
      <c r="AV34" s="270"/>
      <c r="AW34" s="273"/>
      <c r="AX34" s="271"/>
      <c r="AY34" s="271"/>
      <c r="AZ34" s="274"/>
      <c r="BA34" s="272"/>
      <c r="BB34" s="270"/>
      <c r="BC34" s="273"/>
      <c r="BD34" s="271"/>
      <c r="BE34" s="271"/>
      <c r="BF34" s="274"/>
      <c r="BG34" s="272"/>
      <c r="BH34" s="270"/>
      <c r="BI34" s="273"/>
      <c r="BJ34" s="271"/>
      <c r="BK34" s="271"/>
      <c r="BL34" s="274"/>
      <c r="BM34" s="272"/>
      <c r="BN34" s="270"/>
      <c r="BO34" s="273"/>
      <c r="BP34" s="271"/>
      <c r="BQ34" s="271"/>
      <c r="BR34" s="274"/>
      <c r="BS34" s="272"/>
      <c r="BT34" s="270"/>
      <c r="BU34" s="273"/>
      <c r="BV34" s="271"/>
      <c r="BW34" s="271"/>
      <c r="BX34" s="274"/>
      <c r="BY34" s="272"/>
      <c r="BZ34" s="270"/>
      <c r="CA34" s="273"/>
      <c r="CB34" s="271"/>
      <c r="CC34" s="271"/>
      <c r="CD34" s="274"/>
      <c r="CE34" s="272"/>
      <c r="CF34" s="268"/>
      <c r="CG34" s="269"/>
    </row>
    <row r="35" spans="1:85" x14ac:dyDescent="0.25">
      <c r="A35" s="2"/>
      <c r="B35" s="2"/>
      <c r="C35" s="4"/>
      <c r="D35" s="30"/>
      <c r="E35" s="213"/>
      <c r="F35" s="5"/>
      <c r="G35" s="5"/>
      <c r="H35" s="3"/>
      <c r="I35" s="3"/>
      <c r="J35" s="30"/>
      <c r="K35" s="30"/>
      <c r="L35" s="30"/>
      <c r="M35" s="3"/>
      <c r="N35" s="336"/>
      <c r="O35" s="336"/>
      <c r="P35" s="3"/>
      <c r="Q35" s="12"/>
      <c r="R35" s="12"/>
      <c r="S35" s="12"/>
      <c r="T35" s="12"/>
      <c r="U35" s="12"/>
      <c r="V35" s="12"/>
      <c r="W35" s="12"/>
      <c r="X35" s="30"/>
      <c r="Y35" s="12"/>
      <c r="Z35" s="12"/>
      <c r="AA35" s="215"/>
      <c r="AB35" s="215"/>
      <c r="AC35" s="215"/>
      <c r="AD35" s="12"/>
      <c r="AE35" s="12"/>
      <c r="AF35" s="290"/>
      <c r="AG35" s="291"/>
      <c r="AH35" s="9"/>
      <c r="AI35" s="9"/>
      <c r="AJ35" s="31"/>
      <c r="AK35" s="220"/>
      <c r="AL35" s="9"/>
      <c r="AM35" s="9"/>
      <c r="AN35" s="31"/>
      <c r="AO35" s="31"/>
      <c r="AP35" s="31"/>
      <c r="AQ35" s="32"/>
      <c r="AR35" s="9"/>
      <c r="AS35" s="9"/>
      <c r="AT35" s="31"/>
      <c r="AU35" s="244"/>
      <c r="AV35" s="243"/>
      <c r="AW35" s="32"/>
      <c r="AX35" s="9"/>
      <c r="AY35" s="9"/>
      <c r="AZ35" s="31"/>
      <c r="BA35" s="244"/>
      <c r="BB35" s="243"/>
      <c r="BC35" s="32"/>
      <c r="BD35" s="9"/>
      <c r="BE35" s="9"/>
      <c r="BF35" s="31"/>
      <c r="BG35" s="244"/>
      <c r="BH35" s="243"/>
      <c r="BI35" s="32"/>
      <c r="BJ35" s="9"/>
      <c r="BK35" s="9"/>
      <c r="BL35" s="31"/>
      <c r="BM35" s="244"/>
      <c r="BN35" s="243"/>
      <c r="BO35" s="32"/>
      <c r="BP35" s="9"/>
      <c r="BQ35" s="9"/>
      <c r="BR35" s="31"/>
      <c r="BS35" s="244"/>
      <c r="BT35" s="243"/>
      <c r="BU35" s="32"/>
      <c r="BV35" s="9"/>
      <c r="BW35" s="9"/>
      <c r="BX35" s="31"/>
      <c r="BY35" s="244"/>
      <c r="BZ35" s="243"/>
      <c r="CA35" s="32"/>
      <c r="CB35" s="9"/>
      <c r="CC35" s="9"/>
      <c r="CD35" s="31"/>
      <c r="CE35" s="244"/>
      <c r="CF35" s="237"/>
      <c r="CG35" s="214"/>
    </row>
    <row r="36" spans="1:85" ht="15.75" thickBot="1" x14ac:dyDescent="0.3">
      <c r="A36" s="257"/>
      <c r="B36" s="257"/>
      <c r="C36" s="285"/>
      <c r="D36" s="258"/>
      <c r="E36" s="259"/>
      <c r="F36" s="260"/>
      <c r="G36" s="260"/>
      <c r="H36" s="260"/>
      <c r="I36" s="261"/>
      <c r="J36" s="258"/>
      <c r="K36" s="258"/>
      <c r="L36" s="258"/>
      <c r="M36" s="261"/>
      <c r="N36" s="337"/>
      <c r="O36" s="337"/>
      <c r="P36" s="261"/>
      <c r="Q36" s="262"/>
      <c r="R36" s="262"/>
      <c r="S36" s="262"/>
      <c r="T36" s="262"/>
      <c r="U36" s="262"/>
      <c r="V36" s="262"/>
      <c r="W36" s="262"/>
      <c r="X36" s="258"/>
      <c r="Y36" s="262"/>
      <c r="Z36" s="262"/>
      <c r="AA36" s="263"/>
      <c r="AB36" s="263"/>
      <c r="AC36" s="263"/>
      <c r="AD36" s="262"/>
      <c r="AE36" s="262"/>
      <c r="AF36" s="289"/>
      <c r="AG36" s="264"/>
      <c r="AH36" s="264"/>
      <c r="AI36" s="264"/>
      <c r="AJ36" s="266"/>
      <c r="AK36" s="265"/>
      <c r="AL36" s="264"/>
      <c r="AM36" s="264"/>
      <c r="AN36" s="266"/>
      <c r="AO36" s="266"/>
      <c r="AP36" s="266"/>
      <c r="AQ36" s="267"/>
      <c r="AR36" s="264"/>
      <c r="AS36" s="264"/>
      <c r="AT36" s="266"/>
      <c r="AU36" s="272"/>
      <c r="AV36" s="270"/>
      <c r="AW36" s="273"/>
      <c r="AX36" s="271"/>
      <c r="AY36" s="271"/>
      <c r="AZ36" s="274"/>
      <c r="BA36" s="272"/>
      <c r="BB36" s="270"/>
      <c r="BC36" s="273"/>
      <c r="BD36" s="271"/>
      <c r="BE36" s="271"/>
      <c r="BF36" s="274"/>
      <c r="BG36" s="272"/>
      <c r="BH36" s="270"/>
      <c r="BI36" s="273"/>
      <c r="BJ36" s="271"/>
      <c r="BK36" s="271"/>
      <c r="BL36" s="274"/>
      <c r="BM36" s="272"/>
      <c r="BN36" s="270"/>
      <c r="BO36" s="273"/>
      <c r="BP36" s="271"/>
      <c r="BQ36" s="271"/>
      <c r="BR36" s="274"/>
      <c r="BS36" s="272"/>
      <c r="BT36" s="270"/>
      <c r="BU36" s="273"/>
      <c r="BV36" s="271"/>
      <c r="BW36" s="271"/>
      <c r="BX36" s="274"/>
      <c r="BY36" s="272"/>
      <c r="BZ36" s="270"/>
      <c r="CA36" s="273"/>
      <c r="CB36" s="271"/>
      <c r="CC36" s="271"/>
      <c r="CD36" s="274"/>
      <c r="CE36" s="272"/>
      <c r="CF36" s="268"/>
      <c r="CG36" s="269"/>
    </row>
    <row r="37" spans="1:85" x14ac:dyDescent="0.25">
      <c r="A37" s="2"/>
      <c r="B37" s="2"/>
      <c r="C37" s="4"/>
      <c r="D37" s="30"/>
      <c r="E37" s="213"/>
      <c r="F37" s="5"/>
      <c r="G37" s="5"/>
      <c r="H37" s="3"/>
      <c r="I37" s="3"/>
      <c r="J37" s="30"/>
      <c r="K37" s="30"/>
      <c r="L37" s="30"/>
      <c r="M37" s="3"/>
      <c r="N37" s="336"/>
      <c r="O37" s="336"/>
      <c r="P37" s="3"/>
      <c r="Q37" s="12"/>
      <c r="R37" s="12"/>
      <c r="S37" s="12"/>
      <c r="T37" s="12"/>
      <c r="U37" s="12"/>
      <c r="V37" s="12"/>
      <c r="W37" s="12"/>
      <c r="X37" s="30"/>
      <c r="Y37" s="12"/>
      <c r="Z37" s="12"/>
      <c r="AA37" s="215"/>
      <c r="AB37" s="215"/>
      <c r="AC37" s="215"/>
      <c r="AD37" s="12"/>
      <c r="AE37" s="12"/>
      <c r="AF37" s="290"/>
      <c r="AG37" s="291"/>
      <c r="AH37" s="9"/>
      <c r="AI37" s="9"/>
      <c r="AJ37" s="31"/>
      <c r="AK37" s="220"/>
      <c r="AL37" s="9"/>
      <c r="AM37" s="9"/>
      <c r="AN37" s="31"/>
      <c r="AO37" s="31"/>
      <c r="AP37" s="31"/>
      <c r="AQ37" s="32"/>
      <c r="AR37" s="9"/>
      <c r="AS37" s="9"/>
      <c r="AT37" s="31"/>
      <c r="AU37" s="244"/>
      <c r="AV37" s="243"/>
      <c r="AW37" s="32"/>
      <c r="AX37" s="9"/>
      <c r="AY37" s="9"/>
      <c r="AZ37" s="31"/>
      <c r="BA37" s="244"/>
      <c r="BB37" s="243"/>
      <c r="BC37" s="32"/>
      <c r="BD37" s="9"/>
      <c r="BE37" s="9"/>
      <c r="BF37" s="31"/>
      <c r="BG37" s="244"/>
      <c r="BH37" s="243"/>
      <c r="BI37" s="32"/>
      <c r="BJ37" s="9"/>
      <c r="BK37" s="9"/>
      <c r="BL37" s="31"/>
      <c r="BM37" s="244"/>
      <c r="BN37" s="243"/>
      <c r="BO37" s="32"/>
      <c r="BP37" s="9"/>
      <c r="BQ37" s="9"/>
      <c r="BR37" s="31"/>
      <c r="BS37" s="244"/>
      <c r="BT37" s="243"/>
      <c r="BU37" s="32"/>
      <c r="BV37" s="9"/>
      <c r="BW37" s="9"/>
      <c r="BX37" s="31"/>
      <c r="BY37" s="244"/>
      <c r="BZ37" s="243"/>
      <c r="CA37" s="32"/>
      <c r="CB37" s="9"/>
      <c r="CC37" s="9"/>
      <c r="CD37" s="31"/>
      <c r="CE37" s="244"/>
      <c r="CF37" s="237"/>
      <c r="CG37" s="214"/>
    </row>
    <row r="38" spans="1:85" ht="15.75" thickBot="1" x14ac:dyDescent="0.3">
      <c r="A38" s="257"/>
      <c r="B38" s="257"/>
      <c r="C38" s="285"/>
      <c r="D38" s="258"/>
      <c r="E38" s="259"/>
      <c r="F38" s="260"/>
      <c r="G38" s="260"/>
      <c r="H38" s="260"/>
      <c r="I38" s="261"/>
      <c r="J38" s="258"/>
      <c r="K38" s="258"/>
      <c r="L38" s="258"/>
      <c r="M38" s="261"/>
      <c r="N38" s="337"/>
      <c r="O38" s="337"/>
      <c r="P38" s="261"/>
      <c r="Q38" s="262"/>
      <c r="R38" s="262"/>
      <c r="S38" s="262"/>
      <c r="T38" s="262"/>
      <c r="U38" s="262"/>
      <c r="V38" s="262"/>
      <c r="W38" s="262"/>
      <c r="X38" s="258"/>
      <c r="Y38" s="262"/>
      <c r="Z38" s="262"/>
      <c r="AA38" s="263"/>
      <c r="AB38" s="263"/>
      <c r="AC38" s="263"/>
      <c r="AD38" s="262"/>
      <c r="AE38" s="262"/>
      <c r="AF38" s="289"/>
      <c r="AG38" s="264"/>
      <c r="AH38" s="264"/>
      <c r="AI38" s="264"/>
      <c r="AJ38" s="266"/>
      <c r="AK38" s="265"/>
      <c r="AL38" s="264"/>
      <c r="AM38" s="264"/>
      <c r="AN38" s="266"/>
      <c r="AO38" s="266"/>
      <c r="AP38" s="266"/>
      <c r="AQ38" s="267"/>
      <c r="AR38" s="264"/>
      <c r="AS38" s="264"/>
      <c r="AT38" s="266"/>
      <c r="AU38" s="272"/>
      <c r="AV38" s="270"/>
      <c r="AW38" s="273"/>
      <c r="AX38" s="271"/>
      <c r="AY38" s="271"/>
      <c r="AZ38" s="274"/>
      <c r="BA38" s="272"/>
      <c r="BB38" s="270"/>
      <c r="BC38" s="273"/>
      <c r="BD38" s="271"/>
      <c r="BE38" s="271"/>
      <c r="BF38" s="274"/>
      <c r="BG38" s="272"/>
      <c r="BH38" s="270"/>
      <c r="BI38" s="273"/>
      <c r="BJ38" s="271"/>
      <c r="BK38" s="271"/>
      <c r="BL38" s="274"/>
      <c r="BM38" s="272"/>
      <c r="BN38" s="270"/>
      <c r="BO38" s="273"/>
      <c r="BP38" s="271"/>
      <c r="BQ38" s="271"/>
      <c r="BR38" s="274"/>
      <c r="BS38" s="272"/>
      <c r="BT38" s="270"/>
      <c r="BU38" s="273"/>
      <c r="BV38" s="271"/>
      <c r="BW38" s="271"/>
      <c r="BX38" s="274"/>
      <c r="BY38" s="272"/>
      <c r="BZ38" s="270"/>
      <c r="CA38" s="273"/>
      <c r="CB38" s="271"/>
      <c r="CC38" s="271"/>
      <c r="CD38" s="274"/>
      <c r="CE38" s="272"/>
      <c r="CF38" s="268"/>
      <c r="CG38" s="269"/>
    </row>
    <row r="39" spans="1:85" x14ac:dyDescent="0.25">
      <c r="A39" s="2"/>
      <c r="B39" s="2"/>
      <c r="C39" s="4"/>
      <c r="D39" s="30"/>
      <c r="E39" s="213"/>
      <c r="F39" s="5"/>
      <c r="G39" s="5"/>
      <c r="H39" s="3"/>
      <c r="I39" s="3"/>
      <c r="J39" s="30"/>
      <c r="K39" s="30"/>
      <c r="L39" s="30"/>
      <c r="M39" s="3"/>
      <c r="N39" s="336"/>
      <c r="O39" s="336"/>
      <c r="P39" s="3"/>
      <c r="Q39" s="12"/>
      <c r="R39" s="12"/>
      <c r="S39" s="12"/>
      <c r="T39" s="12"/>
      <c r="U39" s="12"/>
      <c r="V39" s="12"/>
      <c r="W39" s="12"/>
      <c r="X39" s="30"/>
      <c r="Y39" s="12"/>
      <c r="Z39" s="12"/>
      <c r="AA39" s="215"/>
      <c r="AB39" s="215"/>
      <c r="AC39" s="215"/>
      <c r="AD39" s="12"/>
      <c r="AE39" s="12"/>
      <c r="AF39" s="290"/>
      <c r="AG39" s="291"/>
      <c r="AH39" s="9"/>
      <c r="AI39" s="9"/>
      <c r="AJ39" s="31"/>
      <c r="AK39" s="220"/>
      <c r="AL39" s="9"/>
      <c r="AM39" s="9"/>
      <c r="AN39" s="31"/>
      <c r="AO39" s="31"/>
      <c r="AP39" s="31"/>
      <c r="AQ39" s="32"/>
      <c r="AR39" s="9"/>
      <c r="AS39" s="9"/>
      <c r="AT39" s="31"/>
      <c r="AU39" s="244"/>
      <c r="AV39" s="243"/>
      <c r="AW39" s="32"/>
      <c r="AX39" s="9"/>
      <c r="AY39" s="9"/>
      <c r="AZ39" s="31"/>
      <c r="BA39" s="244"/>
      <c r="BB39" s="243"/>
      <c r="BC39" s="32"/>
      <c r="BD39" s="9"/>
      <c r="BE39" s="9"/>
      <c r="BF39" s="31"/>
      <c r="BG39" s="244"/>
      <c r="BH39" s="243"/>
      <c r="BI39" s="32"/>
      <c r="BJ39" s="9"/>
      <c r="BK39" s="9"/>
      <c r="BL39" s="31"/>
      <c r="BM39" s="244"/>
      <c r="BN39" s="243"/>
      <c r="BO39" s="32"/>
      <c r="BP39" s="9"/>
      <c r="BQ39" s="9"/>
      <c r="BR39" s="31"/>
      <c r="BS39" s="244"/>
      <c r="BT39" s="243"/>
      <c r="BU39" s="32"/>
      <c r="BV39" s="9"/>
      <c r="BW39" s="9"/>
      <c r="BX39" s="31"/>
      <c r="BY39" s="244"/>
      <c r="BZ39" s="243"/>
      <c r="CA39" s="32"/>
      <c r="CB39" s="9"/>
      <c r="CC39" s="9"/>
      <c r="CD39" s="31"/>
      <c r="CE39" s="244"/>
      <c r="CF39" s="237"/>
      <c r="CG39" s="214"/>
    </row>
    <row r="40" spans="1:85" ht="15.75" thickBot="1" x14ac:dyDescent="0.3">
      <c r="A40" s="257"/>
      <c r="B40" s="257"/>
      <c r="C40" s="285"/>
      <c r="D40" s="258"/>
      <c r="E40" s="259"/>
      <c r="F40" s="260"/>
      <c r="G40" s="260"/>
      <c r="H40" s="260"/>
      <c r="I40" s="261"/>
      <c r="J40" s="258"/>
      <c r="K40" s="258"/>
      <c r="L40" s="258"/>
      <c r="M40" s="261"/>
      <c r="N40" s="337"/>
      <c r="O40" s="337"/>
      <c r="P40" s="261"/>
      <c r="Q40" s="262"/>
      <c r="R40" s="262"/>
      <c r="S40" s="262"/>
      <c r="T40" s="262"/>
      <c r="U40" s="262"/>
      <c r="V40" s="262"/>
      <c r="W40" s="262"/>
      <c r="X40" s="258"/>
      <c r="Y40" s="262"/>
      <c r="Z40" s="262"/>
      <c r="AA40" s="263"/>
      <c r="AB40" s="263"/>
      <c r="AC40" s="263"/>
      <c r="AD40" s="262"/>
      <c r="AE40" s="262"/>
      <c r="AF40" s="289"/>
      <c r="AG40" s="264"/>
      <c r="AH40" s="264"/>
      <c r="AI40" s="264"/>
      <c r="AJ40" s="266"/>
      <c r="AK40" s="265"/>
      <c r="AL40" s="264"/>
      <c r="AM40" s="264"/>
      <c r="AN40" s="266"/>
      <c r="AO40" s="266"/>
      <c r="AP40" s="266"/>
      <c r="AQ40" s="267"/>
      <c r="AR40" s="264"/>
      <c r="AS40" s="264"/>
      <c r="AT40" s="266"/>
      <c r="AU40" s="272"/>
      <c r="AV40" s="270"/>
      <c r="AW40" s="273"/>
      <c r="AX40" s="271"/>
      <c r="AY40" s="271"/>
      <c r="AZ40" s="274"/>
      <c r="BA40" s="272"/>
      <c r="BB40" s="270"/>
      <c r="BC40" s="273"/>
      <c r="BD40" s="271"/>
      <c r="BE40" s="271"/>
      <c r="BF40" s="274"/>
      <c r="BG40" s="272"/>
      <c r="BH40" s="270"/>
      <c r="BI40" s="273"/>
      <c r="BJ40" s="271"/>
      <c r="BK40" s="271"/>
      <c r="BL40" s="274"/>
      <c r="BM40" s="272"/>
      <c r="BN40" s="270"/>
      <c r="BO40" s="273"/>
      <c r="BP40" s="271"/>
      <c r="BQ40" s="271"/>
      <c r="BR40" s="274"/>
      <c r="BS40" s="272"/>
      <c r="BT40" s="270"/>
      <c r="BU40" s="273"/>
      <c r="BV40" s="271"/>
      <c r="BW40" s="271"/>
      <c r="BX40" s="274"/>
      <c r="BY40" s="272"/>
      <c r="BZ40" s="270"/>
      <c r="CA40" s="273"/>
      <c r="CB40" s="271"/>
      <c r="CC40" s="271"/>
      <c r="CD40" s="274"/>
      <c r="CE40" s="272"/>
      <c r="CF40" s="268"/>
      <c r="CG40" s="269"/>
    </row>
    <row r="41" spans="1:85" x14ac:dyDescent="0.25">
      <c r="A41" s="2"/>
      <c r="B41" s="2"/>
      <c r="C41" s="4"/>
      <c r="D41" s="30"/>
      <c r="E41" s="213"/>
      <c r="F41" s="5"/>
      <c r="G41" s="5"/>
      <c r="H41" s="3"/>
      <c r="I41" s="3"/>
      <c r="J41" s="30"/>
      <c r="K41" s="30"/>
      <c r="L41" s="30"/>
      <c r="M41" s="3"/>
      <c r="N41" s="336"/>
      <c r="O41" s="336"/>
      <c r="P41" s="3"/>
      <c r="Q41" s="12"/>
      <c r="R41" s="12"/>
      <c r="S41" s="12"/>
      <c r="T41" s="12"/>
      <c r="U41" s="12"/>
      <c r="V41" s="12"/>
      <c r="W41" s="12"/>
      <c r="X41" s="30"/>
      <c r="Y41" s="12"/>
      <c r="Z41" s="12"/>
      <c r="AA41" s="215"/>
      <c r="AB41" s="215"/>
      <c r="AC41" s="215"/>
      <c r="AD41" s="12"/>
      <c r="AE41" s="12"/>
      <c r="AF41" s="290"/>
      <c r="AG41" s="291"/>
      <c r="AH41" s="9"/>
      <c r="AI41" s="9"/>
      <c r="AJ41" s="31"/>
      <c r="AK41" s="220"/>
      <c r="AL41" s="9"/>
      <c r="AM41" s="9"/>
      <c r="AN41" s="31"/>
      <c r="AO41" s="31"/>
      <c r="AP41" s="31"/>
      <c r="AQ41" s="32"/>
      <c r="AR41" s="9"/>
      <c r="AS41" s="9"/>
      <c r="AT41" s="31"/>
      <c r="AU41" s="244"/>
      <c r="AV41" s="243"/>
      <c r="AW41" s="32"/>
      <c r="AX41" s="9"/>
      <c r="AY41" s="9"/>
      <c r="AZ41" s="31"/>
      <c r="BA41" s="244"/>
      <c r="BB41" s="243"/>
      <c r="BC41" s="32"/>
      <c r="BD41" s="9"/>
      <c r="BE41" s="9"/>
      <c r="BF41" s="31"/>
      <c r="BG41" s="244"/>
      <c r="BH41" s="243"/>
      <c r="BI41" s="32"/>
      <c r="BJ41" s="9"/>
      <c r="BK41" s="9"/>
      <c r="BL41" s="31"/>
      <c r="BM41" s="244"/>
      <c r="BN41" s="243"/>
      <c r="BO41" s="32"/>
      <c r="BP41" s="9"/>
      <c r="BQ41" s="9"/>
      <c r="BR41" s="31"/>
      <c r="BS41" s="244"/>
      <c r="BT41" s="243"/>
      <c r="BU41" s="32"/>
      <c r="BV41" s="9"/>
      <c r="BW41" s="9"/>
      <c r="BX41" s="31"/>
      <c r="BY41" s="244"/>
      <c r="BZ41" s="243"/>
      <c r="CA41" s="32"/>
      <c r="CB41" s="9"/>
      <c r="CC41" s="9"/>
      <c r="CD41" s="31"/>
      <c r="CE41" s="244"/>
      <c r="CF41" s="237"/>
      <c r="CG41" s="214"/>
    </row>
    <row r="42" spans="1:85" ht="15.75" thickBot="1" x14ac:dyDescent="0.3">
      <c r="A42" s="257"/>
      <c r="B42" s="257"/>
      <c r="C42" s="285"/>
      <c r="D42" s="258"/>
      <c r="E42" s="259"/>
      <c r="F42" s="260"/>
      <c r="G42" s="260"/>
      <c r="H42" s="260"/>
      <c r="I42" s="261"/>
      <c r="J42" s="258"/>
      <c r="K42" s="258"/>
      <c r="L42" s="258"/>
      <c r="M42" s="261"/>
      <c r="N42" s="337"/>
      <c r="O42" s="337"/>
      <c r="P42" s="261"/>
      <c r="Q42" s="262"/>
      <c r="R42" s="262"/>
      <c r="S42" s="262"/>
      <c r="T42" s="262"/>
      <c r="U42" s="262"/>
      <c r="V42" s="262"/>
      <c r="W42" s="262"/>
      <c r="X42" s="258"/>
      <c r="Y42" s="262"/>
      <c r="Z42" s="262"/>
      <c r="AA42" s="263"/>
      <c r="AB42" s="263"/>
      <c r="AC42" s="263"/>
      <c r="AD42" s="262"/>
      <c r="AE42" s="262"/>
      <c r="AF42" s="289"/>
      <c r="AG42" s="264"/>
      <c r="AH42" s="264"/>
      <c r="AI42" s="264"/>
      <c r="AJ42" s="266"/>
      <c r="AK42" s="265"/>
      <c r="AL42" s="264"/>
      <c r="AM42" s="264"/>
      <c r="AN42" s="266"/>
      <c r="AO42" s="266"/>
      <c r="AP42" s="266"/>
      <c r="AQ42" s="267"/>
      <c r="AR42" s="264"/>
      <c r="AS42" s="264"/>
      <c r="AT42" s="266"/>
      <c r="AU42" s="272"/>
      <c r="AV42" s="270"/>
      <c r="AW42" s="273"/>
      <c r="AX42" s="271"/>
      <c r="AY42" s="271"/>
      <c r="AZ42" s="274"/>
      <c r="BA42" s="272"/>
      <c r="BB42" s="270"/>
      <c r="BC42" s="273"/>
      <c r="BD42" s="271"/>
      <c r="BE42" s="271"/>
      <c r="BF42" s="274"/>
      <c r="BG42" s="272"/>
      <c r="BH42" s="270"/>
      <c r="BI42" s="273"/>
      <c r="BJ42" s="271"/>
      <c r="BK42" s="271"/>
      <c r="BL42" s="274"/>
      <c r="BM42" s="272"/>
      <c r="BN42" s="270"/>
      <c r="BO42" s="273"/>
      <c r="BP42" s="271"/>
      <c r="BQ42" s="271"/>
      <c r="BR42" s="274"/>
      <c r="BS42" s="272"/>
      <c r="BT42" s="270"/>
      <c r="BU42" s="273"/>
      <c r="BV42" s="271"/>
      <c r="BW42" s="271"/>
      <c r="BX42" s="274"/>
      <c r="BY42" s="272"/>
      <c r="BZ42" s="270"/>
      <c r="CA42" s="273"/>
      <c r="CB42" s="271"/>
      <c r="CC42" s="271"/>
      <c r="CD42" s="274"/>
      <c r="CE42" s="272"/>
      <c r="CF42" s="268"/>
      <c r="CG42" s="269"/>
    </row>
    <row r="43" spans="1:85" x14ac:dyDescent="0.25">
      <c r="A43" s="2"/>
      <c r="B43" s="2"/>
      <c r="C43" s="4"/>
      <c r="D43" s="30"/>
      <c r="E43" s="213"/>
      <c r="F43" s="5"/>
      <c r="G43" s="5"/>
      <c r="H43" s="3"/>
      <c r="I43" s="3"/>
      <c r="J43" s="30"/>
      <c r="K43" s="30"/>
      <c r="L43" s="30"/>
      <c r="M43" s="3"/>
      <c r="N43" s="336"/>
      <c r="O43" s="336"/>
      <c r="P43" s="3"/>
      <c r="Q43" s="12"/>
      <c r="R43" s="12"/>
      <c r="S43" s="12"/>
      <c r="T43" s="12"/>
      <c r="U43" s="12"/>
      <c r="V43" s="12"/>
      <c r="W43" s="12"/>
      <c r="X43" s="30"/>
      <c r="Y43" s="12"/>
      <c r="Z43" s="12"/>
      <c r="AA43" s="215"/>
      <c r="AB43" s="215"/>
      <c r="AC43" s="215"/>
      <c r="AD43" s="12"/>
      <c r="AE43" s="12"/>
      <c r="AF43" s="290"/>
      <c r="AG43" s="291"/>
      <c r="AH43" s="9"/>
      <c r="AI43" s="9"/>
      <c r="AJ43" s="31"/>
      <c r="AK43" s="220"/>
      <c r="AL43" s="9"/>
      <c r="AM43" s="9"/>
      <c r="AN43" s="31"/>
      <c r="AO43" s="31"/>
      <c r="AP43" s="31"/>
      <c r="AQ43" s="32"/>
      <c r="AR43" s="9"/>
      <c r="AS43" s="9"/>
      <c r="AT43" s="31"/>
      <c r="AU43" s="244"/>
      <c r="AV43" s="243"/>
      <c r="AW43" s="32"/>
      <c r="AX43" s="9"/>
      <c r="AY43" s="9"/>
      <c r="AZ43" s="31"/>
      <c r="BA43" s="244"/>
      <c r="BB43" s="243"/>
      <c r="BC43" s="32"/>
      <c r="BD43" s="9"/>
      <c r="BE43" s="9"/>
      <c r="BF43" s="31"/>
      <c r="BG43" s="244"/>
      <c r="BH43" s="243"/>
      <c r="BI43" s="32"/>
      <c r="BJ43" s="9"/>
      <c r="BK43" s="9"/>
      <c r="BL43" s="31"/>
      <c r="BM43" s="244"/>
      <c r="BN43" s="243"/>
      <c r="BO43" s="32"/>
      <c r="BP43" s="9"/>
      <c r="BQ43" s="9"/>
      <c r="BR43" s="31"/>
      <c r="BS43" s="244"/>
      <c r="BT43" s="243"/>
      <c r="BU43" s="32"/>
      <c r="BV43" s="9"/>
      <c r="BW43" s="9"/>
      <c r="BX43" s="31"/>
      <c r="BY43" s="244"/>
      <c r="BZ43" s="243"/>
      <c r="CA43" s="32"/>
      <c r="CB43" s="9"/>
      <c r="CC43" s="9"/>
      <c r="CD43" s="31"/>
      <c r="CE43" s="244"/>
      <c r="CF43" s="237"/>
      <c r="CG43" s="214"/>
    </row>
    <row r="44" spans="1:85" ht="15.75" thickBot="1" x14ac:dyDescent="0.3">
      <c r="A44" s="257"/>
      <c r="B44" s="257"/>
      <c r="C44" s="285"/>
      <c r="D44" s="258"/>
      <c r="E44" s="259"/>
      <c r="F44" s="260"/>
      <c r="G44" s="260"/>
      <c r="H44" s="260"/>
      <c r="I44" s="261"/>
      <c r="J44" s="258"/>
      <c r="K44" s="258"/>
      <c r="L44" s="258"/>
      <c r="M44" s="261"/>
      <c r="N44" s="337"/>
      <c r="O44" s="337"/>
      <c r="P44" s="261"/>
      <c r="Q44" s="262"/>
      <c r="R44" s="262"/>
      <c r="S44" s="262"/>
      <c r="T44" s="262"/>
      <c r="U44" s="262"/>
      <c r="V44" s="262"/>
      <c r="W44" s="262"/>
      <c r="X44" s="258"/>
      <c r="Y44" s="262"/>
      <c r="Z44" s="262"/>
      <c r="AA44" s="263"/>
      <c r="AB44" s="263"/>
      <c r="AC44" s="263"/>
      <c r="AD44" s="262"/>
      <c r="AE44" s="262"/>
      <c r="AF44" s="289"/>
      <c r="AG44" s="264"/>
      <c r="AH44" s="264"/>
      <c r="AI44" s="264"/>
      <c r="AJ44" s="266"/>
      <c r="AK44" s="265"/>
      <c r="AL44" s="264"/>
      <c r="AM44" s="264"/>
      <c r="AN44" s="266"/>
      <c r="AO44" s="266"/>
      <c r="AP44" s="266"/>
      <c r="AQ44" s="267"/>
      <c r="AR44" s="264"/>
      <c r="AS44" s="264"/>
      <c r="AT44" s="266"/>
      <c r="AU44" s="272"/>
      <c r="AV44" s="270"/>
      <c r="AW44" s="273"/>
      <c r="AX44" s="271"/>
      <c r="AY44" s="271"/>
      <c r="AZ44" s="274"/>
      <c r="BA44" s="272"/>
      <c r="BB44" s="270"/>
      <c r="BC44" s="273"/>
      <c r="BD44" s="271"/>
      <c r="BE44" s="271"/>
      <c r="BF44" s="274"/>
      <c r="BG44" s="272"/>
      <c r="BH44" s="270"/>
      <c r="BI44" s="273"/>
      <c r="BJ44" s="271"/>
      <c r="BK44" s="271"/>
      <c r="BL44" s="274"/>
      <c r="BM44" s="272"/>
      <c r="BN44" s="270"/>
      <c r="BO44" s="273"/>
      <c r="BP44" s="271"/>
      <c r="BQ44" s="271"/>
      <c r="BR44" s="274"/>
      <c r="BS44" s="272"/>
      <c r="BT44" s="270"/>
      <c r="BU44" s="273"/>
      <c r="BV44" s="271"/>
      <c r="BW44" s="271"/>
      <c r="BX44" s="274"/>
      <c r="BY44" s="272"/>
      <c r="BZ44" s="270"/>
      <c r="CA44" s="273"/>
      <c r="CB44" s="271"/>
      <c r="CC44" s="271"/>
      <c r="CD44" s="274"/>
      <c r="CE44" s="272"/>
      <c r="CF44" s="268"/>
      <c r="CG44" s="269"/>
    </row>
    <row r="45" spans="1:85" x14ac:dyDescent="0.25">
      <c r="A45" s="2"/>
      <c r="B45" s="2"/>
      <c r="C45" s="4"/>
      <c r="D45" s="30"/>
      <c r="E45" s="213"/>
      <c r="F45" s="5"/>
      <c r="G45" s="5"/>
      <c r="H45" s="3"/>
      <c r="I45" s="3"/>
      <c r="J45" s="30"/>
      <c r="K45" s="30"/>
      <c r="L45" s="30"/>
      <c r="M45" s="3"/>
      <c r="N45" s="336"/>
      <c r="O45" s="336"/>
      <c r="P45" s="3"/>
      <c r="Q45" s="12"/>
      <c r="R45" s="12"/>
      <c r="S45" s="12"/>
      <c r="T45" s="12"/>
      <c r="U45" s="12"/>
      <c r="V45" s="12"/>
      <c r="W45" s="12"/>
      <c r="X45" s="30"/>
      <c r="Y45" s="12"/>
      <c r="Z45" s="12"/>
      <c r="AA45" s="215"/>
      <c r="AB45" s="215"/>
      <c r="AC45" s="215"/>
      <c r="AD45" s="12"/>
      <c r="AE45" s="12"/>
      <c r="AF45" s="290"/>
      <c r="AG45" s="291"/>
      <c r="AH45" s="9"/>
      <c r="AI45" s="9"/>
      <c r="AJ45" s="31"/>
      <c r="AK45" s="220"/>
      <c r="AL45" s="9"/>
      <c r="AM45" s="9"/>
      <c r="AN45" s="31"/>
      <c r="AO45" s="31"/>
      <c r="AP45" s="31"/>
      <c r="AQ45" s="32"/>
      <c r="AR45" s="9"/>
      <c r="AS45" s="9"/>
      <c r="AT45" s="31"/>
      <c r="AU45" s="244"/>
      <c r="AV45" s="243"/>
      <c r="AW45" s="32"/>
      <c r="AX45" s="9"/>
      <c r="AY45" s="9"/>
      <c r="AZ45" s="31"/>
      <c r="BA45" s="244"/>
      <c r="BB45" s="243"/>
      <c r="BC45" s="32"/>
      <c r="BD45" s="9"/>
      <c r="BE45" s="9"/>
      <c r="BF45" s="31"/>
      <c r="BG45" s="244"/>
      <c r="BH45" s="243"/>
      <c r="BI45" s="32"/>
      <c r="BJ45" s="9"/>
      <c r="BK45" s="9"/>
      <c r="BL45" s="31"/>
      <c r="BM45" s="244"/>
      <c r="BN45" s="243"/>
      <c r="BO45" s="32"/>
      <c r="BP45" s="9"/>
      <c r="BQ45" s="9"/>
      <c r="BR45" s="31"/>
      <c r="BS45" s="244"/>
      <c r="BT45" s="243"/>
      <c r="BU45" s="32"/>
      <c r="BV45" s="9"/>
      <c r="BW45" s="9"/>
      <c r="BX45" s="31"/>
      <c r="BY45" s="244"/>
      <c r="BZ45" s="243"/>
      <c r="CA45" s="32"/>
      <c r="CB45" s="9"/>
      <c r="CC45" s="9"/>
      <c r="CD45" s="31"/>
      <c r="CE45" s="244"/>
      <c r="CF45" s="237"/>
      <c r="CG45" s="214"/>
    </row>
    <row r="46" spans="1:85" ht="15.75" thickBot="1" x14ac:dyDescent="0.3">
      <c r="A46" s="257"/>
      <c r="B46" s="257"/>
      <c r="C46" s="285"/>
      <c r="D46" s="258"/>
      <c r="E46" s="259"/>
      <c r="F46" s="260"/>
      <c r="G46" s="260"/>
      <c r="H46" s="260"/>
      <c r="I46" s="261"/>
      <c r="J46" s="258"/>
      <c r="K46" s="258"/>
      <c r="L46" s="258"/>
      <c r="M46" s="261"/>
      <c r="N46" s="337"/>
      <c r="O46" s="337"/>
      <c r="P46" s="261"/>
      <c r="Q46" s="262"/>
      <c r="R46" s="262"/>
      <c r="S46" s="262"/>
      <c r="T46" s="262"/>
      <c r="U46" s="262"/>
      <c r="V46" s="262"/>
      <c r="W46" s="262"/>
      <c r="X46" s="258"/>
      <c r="Y46" s="262"/>
      <c r="Z46" s="262"/>
      <c r="AA46" s="263"/>
      <c r="AB46" s="263"/>
      <c r="AC46" s="263"/>
      <c r="AD46" s="262"/>
      <c r="AE46" s="262"/>
      <c r="AF46" s="289"/>
      <c r="AG46" s="264"/>
      <c r="AH46" s="264"/>
      <c r="AI46" s="264"/>
      <c r="AJ46" s="266"/>
      <c r="AK46" s="265"/>
      <c r="AL46" s="264"/>
      <c r="AM46" s="264"/>
      <c r="AN46" s="266"/>
      <c r="AO46" s="266"/>
      <c r="AP46" s="266"/>
      <c r="AQ46" s="267"/>
      <c r="AR46" s="264"/>
      <c r="AS46" s="264"/>
      <c r="AT46" s="266"/>
      <c r="AU46" s="272"/>
      <c r="AV46" s="270"/>
      <c r="AW46" s="273"/>
      <c r="AX46" s="271"/>
      <c r="AY46" s="271"/>
      <c r="AZ46" s="274"/>
      <c r="BA46" s="272"/>
      <c r="BB46" s="270"/>
      <c r="BC46" s="273"/>
      <c r="BD46" s="271"/>
      <c r="BE46" s="271"/>
      <c r="BF46" s="274"/>
      <c r="BG46" s="272"/>
      <c r="BH46" s="270"/>
      <c r="BI46" s="273"/>
      <c r="BJ46" s="271"/>
      <c r="BK46" s="271"/>
      <c r="BL46" s="274"/>
      <c r="BM46" s="272"/>
      <c r="BN46" s="270"/>
      <c r="BO46" s="273"/>
      <c r="BP46" s="271"/>
      <c r="BQ46" s="271"/>
      <c r="BR46" s="274"/>
      <c r="BS46" s="272"/>
      <c r="BT46" s="270"/>
      <c r="BU46" s="273"/>
      <c r="BV46" s="271"/>
      <c r="BW46" s="271"/>
      <c r="BX46" s="274"/>
      <c r="BY46" s="272"/>
      <c r="BZ46" s="270"/>
      <c r="CA46" s="273"/>
      <c r="CB46" s="271"/>
      <c r="CC46" s="271"/>
      <c r="CD46" s="274"/>
      <c r="CE46" s="272"/>
      <c r="CF46" s="268"/>
      <c r="CG46" s="269"/>
    </row>
    <row r="1046983" spans="29:29" x14ac:dyDescent="0.25">
      <c r="AC1046983" s="263">
        <f>AB1046983-AA1046983</f>
        <v>0</v>
      </c>
    </row>
  </sheetData>
  <autoFilter ref="A13:CG21" xr:uid="{DFA7862F-D230-4FB6-BFFC-CAFB7B6D6C6A}"/>
  <mergeCells count="11">
    <mergeCell ref="BZ12:CE12"/>
    <mergeCell ref="AJ12:AO12"/>
    <mergeCell ref="AP12:AU12"/>
    <mergeCell ref="BB12:BG12"/>
    <mergeCell ref="AV12:BA12"/>
    <mergeCell ref="L12:P12"/>
    <mergeCell ref="AA12:AC12"/>
    <mergeCell ref="BH12:BM12"/>
    <mergeCell ref="BN12:BS12"/>
    <mergeCell ref="BT12:BY12"/>
    <mergeCell ref="Q12:T12"/>
  </mergeCells>
  <conditionalFormatting sqref="C1:C1046983">
    <cfRule type="duplicateValues" dxfId="366" priority="9413"/>
  </conditionalFormatting>
  <conditionalFormatting sqref="C1:C1048576">
    <cfRule type="duplicateValues" dxfId="365" priority="26"/>
  </conditionalFormatting>
  <conditionalFormatting sqref="C14">
    <cfRule type="duplicateValues" dxfId="364" priority="1"/>
    <cfRule type="duplicateValues" dxfId="363" priority="2"/>
    <cfRule type="duplicateValues" dxfId="362" priority="3"/>
    <cfRule type="duplicateValues" dxfId="361" priority="4"/>
    <cfRule type="duplicateValues" dxfId="360" priority="7"/>
    <cfRule type="duplicateValues" dxfId="359" priority="8"/>
    <cfRule type="duplicateValues" dxfId="358" priority="9"/>
    <cfRule type="duplicateValues" dxfId="357" priority="10"/>
    <cfRule type="duplicateValues" dxfId="356" priority="11"/>
    <cfRule type="duplicateValues" dxfId="355" priority="12"/>
    <cfRule type="duplicateValues" dxfId="354" priority="13"/>
    <cfRule type="duplicateValues" dxfId="353" priority="14"/>
    <cfRule type="duplicateValues" dxfId="352" priority="15"/>
    <cfRule type="duplicateValues" dxfId="351" priority="16"/>
    <cfRule type="duplicateValues" dxfId="350" priority="17"/>
  </conditionalFormatting>
  <conditionalFormatting sqref="C15">
    <cfRule type="duplicateValues" dxfId="349" priority="9415"/>
    <cfRule type="duplicateValues" dxfId="348" priority="9205"/>
    <cfRule type="duplicateValues" dxfId="347" priority="875"/>
    <cfRule type="duplicateValues" dxfId="346" priority="876"/>
    <cfRule type="duplicateValues" dxfId="345" priority="878"/>
    <cfRule type="duplicateValues" dxfId="344" priority="879"/>
    <cfRule type="duplicateValues" dxfId="343" priority="9204"/>
    <cfRule type="duplicateValues" dxfId="342" priority="9203"/>
    <cfRule type="duplicateValues" dxfId="341" priority="9202"/>
    <cfRule type="duplicateValues" dxfId="340" priority="9201"/>
    <cfRule type="duplicateValues" dxfId="339" priority="9200"/>
    <cfRule type="duplicateValues" dxfId="338" priority="9198"/>
    <cfRule type="duplicateValues" dxfId="337" priority="9199"/>
  </conditionalFormatting>
  <conditionalFormatting sqref="C16 C18">
    <cfRule type="duplicateValues" dxfId="336" priority="9498"/>
    <cfRule type="duplicateValues" dxfId="335" priority="7262"/>
    <cfRule type="duplicateValues" dxfId="334" priority="7260"/>
    <cfRule type="duplicateValues" dxfId="333" priority="7263"/>
    <cfRule type="duplicateValues" dxfId="332" priority="7261"/>
  </conditionalFormatting>
  <conditionalFormatting sqref="C16:C19">
    <cfRule type="duplicateValues" dxfId="331" priority="7807"/>
    <cfRule type="duplicateValues" dxfId="330" priority="7798"/>
    <cfRule type="duplicateValues" dxfId="329" priority="7799"/>
    <cfRule type="duplicateValues" dxfId="328" priority="7800"/>
    <cfRule type="duplicateValues" dxfId="327" priority="7801"/>
    <cfRule type="duplicateValues" dxfId="326" priority="7802"/>
    <cfRule type="duplicateValues" dxfId="325" priority="7803"/>
    <cfRule type="duplicateValues" dxfId="324" priority="7804"/>
    <cfRule type="duplicateValues" dxfId="323" priority="7805"/>
    <cfRule type="duplicateValues" dxfId="322" priority="7806"/>
  </conditionalFormatting>
  <conditionalFormatting sqref="C17">
    <cfRule type="duplicateValues" dxfId="321" priority="7237"/>
    <cfRule type="duplicateValues" dxfId="320" priority="7236"/>
    <cfRule type="duplicateValues" dxfId="319" priority="7235"/>
    <cfRule type="duplicateValues" dxfId="318" priority="7234"/>
    <cfRule type="duplicateValues" dxfId="317" priority="9497"/>
  </conditionalFormatting>
  <conditionalFormatting sqref="C19">
    <cfRule type="duplicateValues" dxfId="316" priority="18"/>
    <cfRule type="duplicateValues" dxfId="315" priority="19"/>
    <cfRule type="duplicateValues" dxfId="314" priority="20"/>
    <cfRule type="duplicateValues" dxfId="313" priority="21"/>
    <cfRule type="duplicateValues" dxfId="312" priority="9502"/>
  </conditionalFormatting>
  <conditionalFormatting sqref="C20:C46">
    <cfRule type="duplicateValues" dxfId="311" priority="8975"/>
    <cfRule type="duplicateValues" dxfId="310" priority="8979"/>
    <cfRule type="duplicateValues" dxfId="309" priority="8978"/>
    <cfRule type="duplicateValues" dxfId="308" priority="8977"/>
    <cfRule type="duplicateValues" dxfId="307" priority="8976"/>
    <cfRule type="duplicateValues" dxfId="306" priority="8974"/>
    <cfRule type="duplicateValues" dxfId="305" priority="8973"/>
    <cfRule type="duplicateValues" dxfId="304" priority="8972"/>
    <cfRule type="duplicateValues" dxfId="303" priority="8970"/>
    <cfRule type="duplicateValues" dxfId="302" priority="8971"/>
    <cfRule type="duplicateValues" dxfId="301" priority="8969"/>
  </conditionalFormatting>
  <conditionalFormatting sqref="C22 C20 C24 C26 C28 C30 C32 C34 C36 C38 C40 C42 C44 C46">
    <cfRule type="duplicateValues" dxfId="300" priority="44"/>
    <cfRule type="duplicateValues" dxfId="299" priority="45"/>
    <cfRule type="duplicateValues" dxfId="298" priority="47"/>
    <cfRule type="duplicateValues" dxfId="297" priority="48"/>
    <cfRule type="duplicateValues" dxfId="296" priority="9429"/>
  </conditionalFormatting>
  <conditionalFormatting sqref="C23 C21 C25 C27 C29 C31 C33 C35 C37 C39 C41 C43 C45">
    <cfRule type="duplicateValues" dxfId="295" priority="57"/>
    <cfRule type="duplicateValues" dxfId="294" priority="58"/>
    <cfRule type="duplicateValues" dxfId="293" priority="9416"/>
    <cfRule type="duplicateValues" dxfId="292" priority="55"/>
    <cfRule type="duplicateValues" dxfId="291" priority="54"/>
  </conditionalFormatting>
  <conditionalFormatting sqref="C47:C1048576 C1:C13 C15">
    <cfRule type="duplicateValues" dxfId="290" priority="655"/>
    <cfRule type="duplicateValues" dxfId="289" priority="654"/>
  </conditionalFormatting>
  <conditionalFormatting sqref="C47:C1048576 C1:C13">
    <cfRule type="duplicateValues" dxfId="288" priority="984"/>
    <cfRule type="duplicateValues" dxfId="287" priority="4441"/>
    <cfRule type="duplicateValues" dxfId="286" priority="4440"/>
    <cfRule type="duplicateValues" dxfId="285" priority="4684"/>
  </conditionalFormatting>
  <conditionalFormatting sqref="C47:C1048576 C1:C19">
    <cfRule type="duplicateValues" dxfId="284" priority="96"/>
  </conditionalFormatting>
  <conditionalFormatting sqref="C47:C1048576">
    <cfRule type="duplicateValues" dxfId="283" priority="4499"/>
    <cfRule type="duplicateValues" dxfId="282" priority="4418"/>
    <cfRule type="duplicateValues" dxfId="281" priority="3913"/>
    <cfRule type="duplicateValues" dxfId="280" priority="1721"/>
    <cfRule type="duplicateValues" dxfId="279" priority="1691"/>
    <cfRule type="duplicateValues" dxfId="278" priority="1439"/>
    <cfRule type="duplicateValues" dxfId="277" priority="1063"/>
    <cfRule type="duplicateValues" dxfId="276" priority="923"/>
  </conditionalFormatting>
  <conditionalFormatting sqref="E14">
    <cfRule type="duplicateValues" dxfId="275" priority="6"/>
    <cfRule type="duplicateValues" dxfId="274" priority="5"/>
  </conditionalFormatting>
  <conditionalFormatting sqref="E15">
    <cfRule type="duplicateValues" dxfId="273" priority="874"/>
    <cfRule type="duplicateValues" dxfId="272" priority="877"/>
  </conditionalFormatting>
  <conditionalFormatting sqref="E16 E18">
    <cfRule type="duplicateValues" dxfId="271" priority="7479"/>
    <cfRule type="duplicateValues" dxfId="270" priority="7478"/>
  </conditionalFormatting>
  <conditionalFormatting sqref="E17">
    <cfRule type="duplicateValues" dxfId="269" priority="7471"/>
    <cfRule type="duplicateValues" dxfId="268" priority="7470"/>
  </conditionalFormatting>
  <conditionalFormatting sqref="E19">
    <cfRule type="duplicateValues" dxfId="267" priority="24"/>
    <cfRule type="duplicateValues" dxfId="266" priority="23"/>
  </conditionalFormatting>
  <conditionalFormatting sqref="E22 E20 E24 E26 E28 E30 E32 E34 E36 E38 E40 E42 E44 E46">
    <cfRule type="duplicateValues" dxfId="265" priority="46"/>
    <cfRule type="duplicateValues" dxfId="264" priority="43"/>
  </conditionalFormatting>
  <conditionalFormatting sqref="E23 E21 E25 E27 E29 E31 E33 E35 E37 E39 E41 E43 E45">
    <cfRule type="duplicateValues" dxfId="263" priority="53"/>
    <cfRule type="duplicateValues" dxfId="262" priority="56"/>
  </conditionalFormatting>
  <conditionalFormatting sqref="E47:E1048576 E1:E13">
    <cfRule type="duplicateValues" dxfId="261" priority="4498"/>
  </conditionalFormatting>
  <conditionalFormatting sqref="E47:E1048576">
    <cfRule type="duplicateValues" dxfId="260" priority="4439"/>
  </conditionalFormatting>
  <conditionalFormatting sqref="U14:U46 W14:X46">
    <cfRule type="cellIs" dxfId="259" priority="4935" operator="equal">
      <formula>$U$9</formula>
    </cfRule>
    <cfRule type="containsText" dxfId="258" priority="4934" operator="containsText" text="EXECUTADA">
      <formula>NOT(ISERROR(SEARCH("EXECUTADA",U14)))</formula>
    </cfRule>
    <cfRule type="containsText" dxfId="257" priority="4933" operator="containsText" text="CANCELADA">
      <formula>NOT(ISERROR(SEARCH("CANCELADA",U14)))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16" fitToHeight="2" pageOrder="overThenDown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NTRADA INVALIDA!" error="SELICIONAR STATUS DO MENU" promptTitle="STATUS OBRAS" prompt="PREENCHER ESTATUS OBRAS" xr:uid="{00000000-0002-0000-0100-000000000000}">
          <x14:formula1>
            <xm:f>'STATUS OBRAS'!$B$2:$B$6</xm:f>
          </x14:formula1>
          <xm:sqref>U3:V3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648F-67FC-41D9-B66B-79D5E9735F72}">
  <dimension ref="A1:L2173"/>
  <sheetViews>
    <sheetView topLeftCell="A2163" zoomScale="115" zoomScaleNormal="115" workbookViewId="0">
      <selection activeCell="B2173" sqref="B2173"/>
    </sheetView>
  </sheetViews>
  <sheetFormatPr defaultRowHeight="15" x14ac:dyDescent="0.25"/>
  <cols>
    <col min="1" max="1" width="3.85546875" style="1" bestFit="1" customWidth="1"/>
    <col min="2" max="2" width="24.7109375" bestFit="1" customWidth="1"/>
    <col min="3" max="3" width="11.7109375" bestFit="1" customWidth="1"/>
    <col min="4" max="4" width="11.42578125" bestFit="1" customWidth="1"/>
    <col min="5" max="5" width="15.140625" bestFit="1" customWidth="1"/>
    <col min="6" max="6" width="9.85546875" customWidth="1"/>
    <col min="7" max="8" width="15.140625" bestFit="1" customWidth="1"/>
    <col min="9" max="9" width="10.28515625" bestFit="1" customWidth="1"/>
  </cols>
  <sheetData>
    <row r="1" spans="1:9" ht="15.75" thickBot="1" x14ac:dyDescent="0.3"/>
    <row r="2" spans="1:9" ht="15.75" thickBot="1" x14ac:dyDescent="0.3">
      <c r="D2" s="575" t="s">
        <v>4404</v>
      </c>
      <c r="E2" s="576"/>
      <c r="F2" s="577"/>
    </row>
    <row r="3" spans="1:9" ht="60.75" thickBot="1" x14ac:dyDescent="0.3">
      <c r="A3" s="306" t="s">
        <v>0</v>
      </c>
      <c r="B3" s="306" t="s">
        <v>3265</v>
      </c>
      <c r="C3" s="306" t="s">
        <v>45</v>
      </c>
      <c r="D3" s="306" t="s">
        <v>3381</v>
      </c>
      <c r="E3" s="310" t="s">
        <v>3380</v>
      </c>
      <c r="F3" s="310" t="s">
        <v>3271</v>
      </c>
      <c r="G3" s="309" t="s">
        <v>309</v>
      </c>
      <c r="H3" s="309" t="s">
        <v>310</v>
      </c>
      <c r="I3" s="343" t="s">
        <v>4405</v>
      </c>
    </row>
    <row r="4" spans="1:9" ht="15.75" thickBot="1" x14ac:dyDescent="0.3">
      <c r="A4" s="293">
        <v>1</v>
      </c>
      <c r="B4" s="344" t="s">
        <v>3280</v>
      </c>
      <c r="C4" s="345" t="s">
        <v>48</v>
      </c>
      <c r="D4" s="346">
        <v>44421</v>
      </c>
      <c r="E4" s="347">
        <v>1014.14</v>
      </c>
      <c r="F4" s="348" t="s">
        <v>3378</v>
      </c>
      <c r="G4" s="349">
        <v>1628.46</v>
      </c>
      <c r="H4" s="294">
        <v>1457.4717000000001</v>
      </c>
      <c r="I4" s="350">
        <v>44429</v>
      </c>
    </row>
    <row r="5" spans="1:9" ht="15.75" thickBot="1" x14ac:dyDescent="0.3">
      <c r="A5" s="295">
        <v>2</v>
      </c>
      <c r="B5" s="351" t="s">
        <v>3323</v>
      </c>
      <c r="C5" s="345" t="s">
        <v>48</v>
      </c>
      <c r="D5" s="302">
        <v>44421</v>
      </c>
      <c r="E5" s="352">
        <v>8876.7099999999991</v>
      </c>
      <c r="F5" s="353" t="s">
        <v>3378</v>
      </c>
      <c r="G5" s="354">
        <v>11773.48</v>
      </c>
      <c r="H5" s="296">
        <v>10537.2646</v>
      </c>
      <c r="I5" s="355">
        <v>44429</v>
      </c>
    </row>
    <row r="6" spans="1:9" ht="15.75" thickBot="1" x14ac:dyDescent="0.3">
      <c r="A6" s="295">
        <v>3</v>
      </c>
      <c r="B6" s="351" t="s">
        <v>3324</v>
      </c>
      <c r="C6" s="345" t="s">
        <v>48</v>
      </c>
      <c r="D6" s="302">
        <v>44421</v>
      </c>
      <c r="E6" s="352">
        <v>6364.23</v>
      </c>
      <c r="F6" s="353" t="s">
        <v>3378</v>
      </c>
      <c r="G6" s="354">
        <v>7468.43</v>
      </c>
      <c r="H6" s="296">
        <v>6684.24485</v>
      </c>
      <c r="I6" s="355">
        <v>44429</v>
      </c>
    </row>
    <row r="7" spans="1:9" ht="15.75" thickBot="1" x14ac:dyDescent="0.3">
      <c r="A7" s="295">
        <v>4</v>
      </c>
      <c r="B7" s="356" t="s">
        <v>3303</v>
      </c>
      <c r="C7" s="345" t="s">
        <v>48</v>
      </c>
      <c r="D7" s="302">
        <v>44421</v>
      </c>
      <c r="E7" s="352">
        <v>6940.59</v>
      </c>
      <c r="F7" s="353" t="s">
        <v>3378</v>
      </c>
      <c r="G7" s="357">
        <v>7848.23</v>
      </c>
      <c r="H7" s="296">
        <v>7024.1658499999994</v>
      </c>
      <c r="I7" s="355">
        <v>44429</v>
      </c>
    </row>
    <row r="8" spans="1:9" ht="15.75" thickBot="1" x14ac:dyDescent="0.3">
      <c r="A8" s="295">
        <v>5</v>
      </c>
      <c r="B8" s="356" t="s">
        <v>3316</v>
      </c>
      <c r="C8" s="345" t="s">
        <v>48</v>
      </c>
      <c r="D8" s="302">
        <v>44421</v>
      </c>
      <c r="E8" s="352">
        <v>3195.96</v>
      </c>
      <c r="F8" s="353" t="s">
        <v>3378</v>
      </c>
      <c r="G8" s="354">
        <v>4622.0600000000004</v>
      </c>
      <c r="H8" s="296">
        <v>4136.7437</v>
      </c>
      <c r="I8" s="355">
        <v>44429</v>
      </c>
    </row>
    <row r="9" spans="1:9" ht="15.75" thickBot="1" x14ac:dyDescent="0.3">
      <c r="A9" s="295">
        <v>6</v>
      </c>
      <c r="B9" s="356" t="s">
        <v>3281</v>
      </c>
      <c r="C9" s="345" t="s">
        <v>48</v>
      </c>
      <c r="D9" s="302">
        <v>44422</v>
      </c>
      <c r="E9" s="352">
        <v>7276.73</v>
      </c>
      <c r="F9" s="353" t="s">
        <v>3378</v>
      </c>
      <c r="G9" s="357">
        <v>10030.200000000001</v>
      </c>
      <c r="H9" s="296">
        <v>8977.0290000000005</v>
      </c>
      <c r="I9" s="355">
        <v>44429</v>
      </c>
    </row>
    <row r="10" spans="1:9" ht="15.75" thickBot="1" x14ac:dyDescent="0.3">
      <c r="A10" s="295">
        <v>7</v>
      </c>
      <c r="B10" s="356" t="s">
        <v>3283</v>
      </c>
      <c r="C10" s="345" t="s">
        <v>48</v>
      </c>
      <c r="D10" s="302">
        <v>44422</v>
      </c>
      <c r="E10" s="352">
        <v>4715.08</v>
      </c>
      <c r="F10" s="353" t="s">
        <v>3378</v>
      </c>
      <c r="G10" s="357">
        <v>6771.66</v>
      </c>
      <c r="H10" s="296">
        <v>6060.6356999999998</v>
      </c>
      <c r="I10" s="355">
        <v>44429</v>
      </c>
    </row>
    <row r="11" spans="1:9" ht="15.75" thickBot="1" x14ac:dyDescent="0.3">
      <c r="A11" s="295">
        <v>8</v>
      </c>
      <c r="B11" s="351" t="s">
        <v>3327</v>
      </c>
      <c r="C11" s="345" t="s">
        <v>48</v>
      </c>
      <c r="D11" s="302">
        <v>44422</v>
      </c>
      <c r="E11" s="352">
        <v>956.42</v>
      </c>
      <c r="F11" s="353" t="s">
        <v>3378</v>
      </c>
      <c r="G11" s="357">
        <v>3290.16</v>
      </c>
      <c r="H11" s="296">
        <v>2944.6931999999997</v>
      </c>
      <c r="I11" s="355">
        <v>44429</v>
      </c>
    </row>
    <row r="12" spans="1:9" ht="15.75" thickBot="1" x14ac:dyDescent="0.3">
      <c r="A12" s="295">
        <v>9</v>
      </c>
      <c r="B12" s="356" t="s">
        <v>3296</v>
      </c>
      <c r="C12" s="345" t="s">
        <v>48</v>
      </c>
      <c r="D12" s="302">
        <v>44422</v>
      </c>
      <c r="E12" s="352">
        <v>3866.63</v>
      </c>
      <c r="F12" s="353" t="s">
        <v>3378</v>
      </c>
      <c r="G12" s="357">
        <v>4184.29</v>
      </c>
      <c r="H12" s="296">
        <v>3744.9395500000001</v>
      </c>
      <c r="I12" s="355">
        <v>44429</v>
      </c>
    </row>
    <row r="13" spans="1:9" ht="15.75" thickBot="1" x14ac:dyDescent="0.3">
      <c r="A13" s="295">
        <v>10</v>
      </c>
      <c r="B13" s="356" t="s">
        <v>3330</v>
      </c>
      <c r="C13" s="345" t="s">
        <v>48</v>
      </c>
      <c r="D13" s="302">
        <v>44422</v>
      </c>
      <c r="E13" s="352">
        <v>1014.14</v>
      </c>
      <c r="F13" s="353" t="s">
        <v>3378</v>
      </c>
      <c r="G13" s="357">
        <v>2089.1999999999998</v>
      </c>
      <c r="H13" s="296">
        <v>1869.8339999999998</v>
      </c>
      <c r="I13" s="355">
        <v>44429</v>
      </c>
    </row>
    <row r="14" spans="1:9" ht="15.75" thickBot="1" x14ac:dyDescent="0.3">
      <c r="A14" s="295">
        <v>11</v>
      </c>
      <c r="B14" s="356" t="s">
        <v>3302</v>
      </c>
      <c r="C14" s="345" t="s">
        <v>48</v>
      </c>
      <c r="D14" s="302">
        <v>44422</v>
      </c>
      <c r="E14" s="352">
        <v>956.42</v>
      </c>
      <c r="F14" s="353" t="s">
        <v>3378</v>
      </c>
      <c r="G14" s="357">
        <v>2105.4</v>
      </c>
      <c r="H14" s="296">
        <v>1884.3330000000001</v>
      </c>
      <c r="I14" s="355">
        <v>44429</v>
      </c>
    </row>
    <row r="15" spans="1:9" ht="15.75" thickBot="1" x14ac:dyDescent="0.3">
      <c r="A15" s="295">
        <v>12</v>
      </c>
      <c r="B15" s="356" t="s">
        <v>3340</v>
      </c>
      <c r="C15" s="345" t="s">
        <v>48</v>
      </c>
      <c r="D15" s="302">
        <v>44422</v>
      </c>
      <c r="E15" s="352">
        <v>4552.3999999999996</v>
      </c>
      <c r="F15" s="353" t="s">
        <v>3378</v>
      </c>
      <c r="G15" s="358">
        <v>5811.3</v>
      </c>
      <c r="H15" s="296">
        <v>5201.1135000000004</v>
      </c>
      <c r="I15" s="355">
        <v>44429</v>
      </c>
    </row>
    <row r="16" spans="1:9" ht="15.75" thickBot="1" x14ac:dyDescent="0.3">
      <c r="A16" s="295">
        <v>13</v>
      </c>
      <c r="B16" s="356" t="s">
        <v>3308</v>
      </c>
      <c r="C16" s="345" t="s">
        <v>48</v>
      </c>
      <c r="D16" s="302">
        <v>44422</v>
      </c>
      <c r="E16" s="352">
        <v>8779.2099999999991</v>
      </c>
      <c r="F16" s="353" t="s">
        <v>3378</v>
      </c>
      <c r="G16" s="357">
        <v>10784.73</v>
      </c>
      <c r="H16" s="296">
        <v>9652.333349999999</v>
      </c>
      <c r="I16" s="355">
        <v>44429</v>
      </c>
    </row>
    <row r="17" spans="1:9" ht="15.75" thickBot="1" x14ac:dyDescent="0.3">
      <c r="A17" s="295">
        <v>14</v>
      </c>
      <c r="B17" s="356" t="s">
        <v>3344</v>
      </c>
      <c r="C17" s="345" t="s">
        <v>48</v>
      </c>
      <c r="D17" s="302">
        <v>44422</v>
      </c>
      <c r="E17" s="352">
        <v>4552.3999999999996</v>
      </c>
      <c r="F17" s="353" t="s">
        <v>3378</v>
      </c>
      <c r="G17" s="354">
        <v>5679.66</v>
      </c>
      <c r="H17" s="296">
        <v>5083.2956999999997</v>
      </c>
      <c r="I17" s="355">
        <v>44429</v>
      </c>
    </row>
    <row r="18" spans="1:9" ht="15.75" thickBot="1" x14ac:dyDescent="0.3">
      <c r="A18" s="295">
        <v>15</v>
      </c>
      <c r="B18" s="356" t="s">
        <v>3318</v>
      </c>
      <c r="C18" s="345" t="s">
        <v>48</v>
      </c>
      <c r="D18" s="302">
        <v>44425</v>
      </c>
      <c r="E18" s="352">
        <v>7227.21</v>
      </c>
      <c r="F18" s="353" t="s">
        <v>3378</v>
      </c>
      <c r="G18" s="357">
        <v>7227.21</v>
      </c>
      <c r="H18" s="296">
        <v>6468.3529500000004</v>
      </c>
      <c r="I18" s="355">
        <v>44429</v>
      </c>
    </row>
    <row r="19" spans="1:9" ht="15.75" thickBot="1" x14ac:dyDescent="0.3">
      <c r="A19" s="295">
        <v>16</v>
      </c>
      <c r="B19" s="356" t="s">
        <v>3288</v>
      </c>
      <c r="C19" s="345" t="s">
        <v>48</v>
      </c>
      <c r="D19" s="302">
        <v>44425</v>
      </c>
      <c r="E19" s="352">
        <v>1462.34</v>
      </c>
      <c r="F19" s="353" t="s">
        <v>3378</v>
      </c>
      <c r="G19" s="357">
        <v>1404.62</v>
      </c>
      <c r="H19" s="296">
        <v>1257.1349</v>
      </c>
      <c r="I19" s="355">
        <v>44429</v>
      </c>
    </row>
    <row r="20" spans="1:9" ht="15.75" thickBot="1" x14ac:dyDescent="0.3">
      <c r="A20" s="295">
        <v>17</v>
      </c>
      <c r="B20" s="356" t="s">
        <v>3305</v>
      </c>
      <c r="C20" s="345" t="s">
        <v>48</v>
      </c>
      <c r="D20" s="302">
        <v>44425</v>
      </c>
      <c r="E20" s="352">
        <v>6010.83</v>
      </c>
      <c r="F20" s="353" t="s">
        <v>3378</v>
      </c>
      <c r="G20" s="358">
        <v>5837.67</v>
      </c>
      <c r="H20" s="296">
        <v>5224.7146499999999</v>
      </c>
      <c r="I20" s="355">
        <v>44429</v>
      </c>
    </row>
    <row r="21" spans="1:9" ht="15.75" thickBot="1" x14ac:dyDescent="0.3">
      <c r="A21" s="295">
        <v>18</v>
      </c>
      <c r="B21" s="356" t="s">
        <v>3342</v>
      </c>
      <c r="C21" s="345" t="s">
        <v>48</v>
      </c>
      <c r="D21" s="302">
        <v>44425</v>
      </c>
      <c r="E21" s="352">
        <v>5487.62</v>
      </c>
      <c r="F21" s="353" t="s">
        <v>3378</v>
      </c>
      <c r="G21" s="354">
        <v>5446.72</v>
      </c>
      <c r="H21" s="296">
        <v>4874.8144000000002</v>
      </c>
      <c r="I21" s="355">
        <v>44429</v>
      </c>
    </row>
    <row r="22" spans="1:9" ht="15.75" thickBot="1" x14ac:dyDescent="0.3">
      <c r="A22" s="295">
        <v>19</v>
      </c>
      <c r="B22" s="356" t="s">
        <v>3337</v>
      </c>
      <c r="C22" s="345" t="s">
        <v>48</v>
      </c>
      <c r="D22" s="302">
        <v>44426</v>
      </c>
      <c r="E22" s="352">
        <v>4813.78</v>
      </c>
      <c r="F22" s="353" t="s">
        <v>3378</v>
      </c>
      <c r="G22" s="357">
        <v>4496.32</v>
      </c>
      <c r="H22" s="296">
        <v>4024.2064</v>
      </c>
      <c r="I22" s="355">
        <v>44429</v>
      </c>
    </row>
    <row r="23" spans="1:9" ht="15.75" thickBot="1" x14ac:dyDescent="0.3">
      <c r="A23" s="297">
        <v>20</v>
      </c>
      <c r="B23" s="359" t="s">
        <v>3339</v>
      </c>
      <c r="C23" s="360" t="s">
        <v>48</v>
      </c>
      <c r="D23" s="361">
        <v>44426</v>
      </c>
      <c r="E23" s="362">
        <v>4890.33</v>
      </c>
      <c r="F23" s="363" t="s">
        <v>3378</v>
      </c>
      <c r="G23" s="364">
        <v>4892.79</v>
      </c>
      <c r="H23" s="298">
        <v>4379.0470500000001</v>
      </c>
      <c r="I23" s="365">
        <v>44429</v>
      </c>
    </row>
    <row r="24" spans="1:9" ht="15.75" thickBot="1" x14ac:dyDescent="0.3">
      <c r="B24" s="29"/>
      <c r="C24" s="292"/>
      <c r="E24" s="366">
        <f>SUM(E4:E23)</f>
        <v>92953.17</v>
      </c>
      <c r="G24" s="367">
        <f>SUM(G4:G23)</f>
        <v>113392.59000000001</v>
      </c>
      <c r="H24" s="367">
        <f>SUM(H4:H23)</f>
        <v>101486.36804999999</v>
      </c>
    </row>
    <row r="25" spans="1:9" ht="15.75" thickBot="1" x14ac:dyDescent="0.3">
      <c r="G25" s="580" t="s">
        <v>4406</v>
      </c>
      <c r="H25" s="581"/>
      <c r="I25" s="368"/>
    </row>
    <row r="27" spans="1:9" ht="15.75" thickBot="1" x14ac:dyDescent="0.3"/>
    <row r="28" spans="1:9" ht="15.75" thickBot="1" x14ac:dyDescent="0.3">
      <c r="D28" s="575" t="s">
        <v>4407</v>
      </c>
      <c r="E28" s="576"/>
      <c r="F28" s="577"/>
    </row>
    <row r="29" spans="1:9" ht="39" thickBot="1" x14ac:dyDescent="0.3">
      <c r="A29" s="369" t="s">
        <v>0</v>
      </c>
      <c r="B29" s="369" t="s">
        <v>3265</v>
      </c>
      <c r="C29" s="369" t="s">
        <v>45</v>
      </c>
      <c r="D29" s="369" t="s">
        <v>3381</v>
      </c>
      <c r="E29" s="370" t="s">
        <v>3380</v>
      </c>
      <c r="F29" s="370" t="s">
        <v>3271</v>
      </c>
      <c r="G29" s="343" t="s">
        <v>309</v>
      </c>
      <c r="H29" s="343" t="s">
        <v>310</v>
      </c>
      <c r="I29" s="343" t="s">
        <v>4405</v>
      </c>
    </row>
    <row r="30" spans="1:9" ht="15.75" thickBot="1" x14ac:dyDescent="0.3">
      <c r="A30" s="293">
        <v>1</v>
      </c>
      <c r="B30" s="371" t="s">
        <v>3292</v>
      </c>
      <c r="C30" s="345" t="s">
        <v>48</v>
      </c>
      <c r="D30" s="372">
        <v>44421</v>
      </c>
      <c r="E30" s="373">
        <v>13291.84</v>
      </c>
      <c r="F30" s="348" t="s">
        <v>3378</v>
      </c>
      <c r="G30" s="374">
        <v>16711.84</v>
      </c>
      <c r="H30" s="294">
        <v>14957.096800000001</v>
      </c>
      <c r="I30" s="350">
        <v>44442</v>
      </c>
    </row>
    <row r="31" spans="1:9" ht="15.75" thickBot="1" x14ac:dyDescent="0.3">
      <c r="A31" s="295">
        <v>2</v>
      </c>
      <c r="B31" s="375" t="s">
        <v>3300</v>
      </c>
      <c r="C31" s="345" t="s">
        <v>48</v>
      </c>
      <c r="D31" s="376">
        <v>44422</v>
      </c>
      <c r="E31" s="377">
        <v>1071.8399999999999</v>
      </c>
      <c r="F31" s="353" t="s">
        <v>3378</v>
      </c>
      <c r="G31" s="378">
        <v>6570.68</v>
      </c>
      <c r="H31" s="296">
        <v>5880.7586000000001</v>
      </c>
      <c r="I31" s="355">
        <v>44442</v>
      </c>
    </row>
    <row r="32" spans="1:9" ht="15.75" thickBot="1" x14ac:dyDescent="0.3">
      <c r="A32" s="295">
        <v>3</v>
      </c>
      <c r="B32" s="375" t="s">
        <v>3346</v>
      </c>
      <c r="C32" s="345" t="s">
        <v>48</v>
      </c>
      <c r="D32" s="376">
        <v>44422</v>
      </c>
      <c r="E32" s="377">
        <v>6888.86</v>
      </c>
      <c r="F32" s="353" t="s">
        <v>3378</v>
      </c>
      <c r="G32" s="378">
        <v>9563.94</v>
      </c>
      <c r="H32" s="296">
        <v>8559.7263000000003</v>
      </c>
      <c r="I32" s="355">
        <v>44442</v>
      </c>
    </row>
    <row r="33" spans="1:9" ht="15.75" thickBot="1" x14ac:dyDescent="0.3">
      <c r="A33" s="295">
        <v>4</v>
      </c>
      <c r="B33" s="375" t="s">
        <v>3333</v>
      </c>
      <c r="C33" s="345" t="s">
        <v>48</v>
      </c>
      <c r="D33" s="376">
        <v>44425</v>
      </c>
      <c r="E33" s="377">
        <v>1502.94</v>
      </c>
      <c r="F33" s="353" t="s">
        <v>3378</v>
      </c>
      <c r="G33" s="378">
        <v>1502.94</v>
      </c>
      <c r="H33" s="296">
        <v>1345.1313</v>
      </c>
      <c r="I33" s="355">
        <v>44442</v>
      </c>
    </row>
    <row r="34" spans="1:9" ht="15.75" thickBot="1" x14ac:dyDescent="0.3">
      <c r="A34" s="295">
        <v>5</v>
      </c>
      <c r="B34" s="375" t="s">
        <v>3343</v>
      </c>
      <c r="C34" s="345" t="s">
        <v>48</v>
      </c>
      <c r="D34" s="376">
        <v>44425</v>
      </c>
      <c r="E34" s="377">
        <v>7052.87</v>
      </c>
      <c r="F34" s="353" t="s">
        <v>3378</v>
      </c>
      <c r="G34" s="378">
        <v>8155.34</v>
      </c>
      <c r="H34" s="296">
        <v>7299.0293000000001</v>
      </c>
      <c r="I34" s="355">
        <v>44442</v>
      </c>
    </row>
    <row r="35" spans="1:9" ht="15.75" thickBot="1" x14ac:dyDescent="0.3">
      <c r="A35" s="297">
        <v>6</v>
      </c>
      <c r="B35" s="379" t="s">
        <v>3357</v>
      </c>
      <c r="C35" s="360" t="s">
        <v>48</v>
      </c>
      <c r="D35" s="380">
        <v>44425</v>
      </c>
      <c r="E35" s="381">
        <v>4496.3100000000004</v>
      </c>
      <c r="F35" s="363" t="s">
        <v>3378</v>
      </c>
      <c r="G35" s="382">
        <v>3845.22</v>
      </c>
      <c r="H35" s="298">
        <v>3441.4719</v>
      </c>
      <c r="I35" s="365">
        <v>44442</v>
      </c>
    </row>
    <row r="36" spans="1:9" ht="15.75" thickBot="1" x14ac:dyDescent="0.3">
      <c r="D36" s="299"/>
      <c r="E36" s="383">
        <f>SUM(E30:E35)</f>
        <v>34304.659999999996</v>
      </c>
      <c r="F36" s="299"/>
      <c r="G36" s="384">
        <f>SUM(G30:G35)</f>
        <v>46349.960000000006</v>
      </c>
      <c r="H36" s="384">
        <f>SUM(H30:H35)</f>
        <v>41483.214200000002</v>
      </c>
    </row>
    <row r="37" spans="1:9" ht="15.75" thickBot="1" x14ac:dyDescent="0.3">
      <c r="G37" s="575" t="s">
        <v>4408</v>
      </c>
      <c r="H37" s="577"/>
    </row>
    <row r="39" spans="1:9" ht="15.75" thickBot="1" x14ac:dyDescent="0.3"/>
    <row r="40" spans="1:9" ht="15.75" thickBot="1" x14ac:dyDescent="0.3">
      <c r="D40" s="575" t="s">
        <v>4409</v>
      </c>
      <c r="E40" s="576"/>
      <c r="F40" s="577"/>
    </row>
    <row r="41" spans="1:9" ht="39" thickBot="1" x14ac:dyDescent="0.3">
      <c r="A41" s="369" t="s">
        <v>0</v>
      </c>
      <c r="B41" s="369" t="s">
        <v>3265</v>
      </c>
      <c r="C41" s="369" t="s">
        <v>45</v>
      </c>
      <c r="D41" s="369" t="s">
        <v>3381</v>
      </c>
      <c r="E41" s="370" t="s">
        <v>3380</v>
      </c>
      <c r="F41" s="370" t="s">
        <v>3271</v>
      </c>
      <c r="G41" s="343" t="s">
        <v>309</v>
      </c>
      <c r="H41" s="343" t="s">
        <v>310</v>
      </c>
      <c r="I41" s="385" t="s">
        <v>4405</v>
      </c>
    </row>
    <row r="42" spans="1:9" ht="15.75" thickBot="1" x14ac:dyDescent="0.3">
      <c r="A42" s="293">
        <v>1</v>
      </c>
      <c r="B42" s="371" t="s">
        <v>3338</v>
      </c>
      <c r="C42" s="345" t="s">
        <v>48</v>
      </c>
      <c r="D42" s="372">
        <v>44422</v>
      </c>
      <c r="E42" s="386">
        <v>9079.36</v>
      </c>
      <c r="F42" s="348" t="s">
        <v>3378</v>
      </c>
      <c r="G42" s="387">
        <v>9725.86</v>
      </c>
      <c r="H42" s="388">
        <v>8704.6447000000007</v>
      </c>
      <c r="I42" s="389">
        <v>44452</v>
      </c>
    </row>
    <row r="43" spans="1:9" ht="15.75" thickBot="1" x14ac:dyDescent="0.3">
      <c r="A43" s="295">
        <v>2</v>
      </c>
      <c r="B43" s="375" t="s">
        <v>3315</v>
      </c>
      <c r="C43" s="345" t="s">
        <v>48</v>
      </c>
      <c r="D43" s="390">
        <v>44422</v>
      </c>
      <c r="E43" s="391">
        <v>25347.53</v>
      </c>
      <c r="F43" s="353" t="s">
        <v>3378</v>
      </c>
      <c r="G43" s="378">
        <v>18217.64</v>
      </c>
      <c r="H43" s="296">
        <v>16304.7878</v>
      </c>
      <c r="I43" s="392">
        <v>44452</v>
      </c>
    </row>
    <row r="44" spans="1:9" ht="15.75" thickBot="1" x14ac:dyDescent="0.3">
      <c r="A44" s="295">
        <v>3</v>
      </c>
      <c r="B44" s="375" t="s">
        <v>3358</v>
      </c>
      <c r="C44" s="345" t="s">
        <v>48</v>
      </c>
      <c r="D44" s="376">
        <v>44422</v>
      </c>
      <c r="E44" s="391">
        <v>3490.33</v>
      </c>
      <c r="F44" s="353" t="s">
        <v>3378</v>
      </c>
      <c r="G44" s="378">
        <v>3907.19</v>
      </c>
      <c r="H44" s="296">
        <v>3496.93505</v>
      </c>
      <c r="I44" s="392">
        <v>44452</v>
      </c>
    </row>
    <row r="45" spans="1:9" ht="15.75" thickBot="1" x14ac:dyDescent="0.3">
      <c r="A45" s="295">
        <v>4</v>
      </c>
      <c r="B45" s="375" t="s">
        <v>3320</v>
      </c>
      <c r="C45" s="345" t="s">
        <v>48</v>
      </c>
      <c r="D45" s="376">
        <v>44426</v>
      </c>
      <c r="E45" s="393">
        <v>2377.98</v>
      </c>
      <c r="F45" s="353" t="s">
        <v>3378</v>
      </c>
      <c r="G45" s="378">
        <v>2377.98</v>
      </c>
      <c r="H45" s="296">
        <v>2128.2921000000001</v>
      </c>
      <c r="I45" s="392">
        <v>44452</v>
      </c>
    </row>
    <row r="46" spans="1:9" ht="15.75" thickBot="1" x14ac:dyDescent="0.3">
      <c r="A46" s="295">
        <v>5</v>
      </c>
      <c r="B46" s="375" t="s">
        <v>3321</v>
      </c>
      <c r="C46" s="345" t="s">
        <v>48</v>
      </c>
      <c r="D46" s="376">
        <v>44426</v>
      </c>
      <c r="E46" s="391">
        <v>4529.25</v>
      </c>
      <c r="F46" s="353" t="s">
        <v>3378</v>
      </c>
      <c r="G46" s="378">
        <v>4586.97</v>
      </c>
      <c r="H46" s="296">
        <v>4105.3381500000005</v>
      </c>
      <c r="I46" s="392">
        <v>44452</v>
      </c>
    </row>
    <row r="47" spans="1:9" ht="15.75" thickBot="1" x14ac:dyDescent="0.3">
      <c r="A47" s="295">
        <v>6</v>
      </c>
      <c r="B47" s="375" t="s">
        <v>3328</v>
      </c>
      <c r="C47" s="345" t="s">
        <v>48</v>
      </c>
      <c r="D47" s="376">
        <v>44426</v>
      </c>
      <c r="E47" s="391">
        <v>1243.7</v>
      </c>
      <c r="F47" s="353" t="s">
        <v>3378</v>
      </c>
      <c r="G47" s="378">
        <v>1243.7</v>
      </c>
      <c r="H47" s="296">
        <v>1113.1115</v>
      </c>
      <c r="I47" s="392">
        <v>44452</v>
      </c>
    </row>
    <row r="48" spans="1:9" ht="15.75" thickBot="1" x14ac:dyDescent="0.3">
      <c r="A48" s="295">
        <v>7</v>
      </c>
      <c r="B48" s="375" t="s">
        <v>3341</v>
      </c>
      <c r="C48" s="345" t="s">
        <v>48</v>
      </c>
      <c r="D48" s="376">
        <v>44426</v>
      </c>
      <c r="E48" s="391">
        <v>5821.47</v>
      </c>
      <c r="F48" s="353" t="s">
        <v>3378</v>
      </c>
      <c r="G48" s="378">
        <v>5883.18</v>
      </c>
      <c r="H48" s="296">
        <v>5265.4461000000001</v>
      </c>
      <c r="I48" s="392">
        <v>44452</v>
      </c>
    </row>
    <row r="49" spans="1:9" ht="15.75" thickBot="1" x14ac:dyDescent="0.3">
      <c r="A49" s="295">
        <v>8</v>
      </c>
      <c r="B49" s="375" t="s">
        <v>3362</v>
      </c>
      <c r="C49" s="345" t="s">
        <v>48</v>
      </c>
      <c r="D49" s="376">
        <v>44426</v>
      </c>
      <c r="E49" s="391">
        <v>11506.46</v>
      </c>
      <c r="F49" s="353" t="s">
        <v>3378</v>
      </c>
      <c r="G49" s="378">
        <v>11506.46</v>
      </c>
      <c r="H49" s="296">
        <v>10298.2817</v>
      </c>
      <c r="I49" s="392">
        <v>44452</v>
      </c>
    </row>
    <row r="50" spans="1:9" ht="15.75" thickBot="1" x14ac:dyDescent="0.3">
      <c r="A50" s="295">
        <v>9</v>
      </c>
      <c r="B50" s="375" t="s">
        <v>3285</v>
      </c>
      <c r="C50" s="345" t="s">
        <v>48</v>
      </c>
      <c r="D50" s="376">
        <v>44434</v>
      </c>
      <c r="E50" s="391">
        <v>4297.84</v>
      </c>
      <c r="F50" s="353" t="s">
        <v>3378</v>
      </c>
      <c r="G50" s="378">
        <v>4140.6099999999997</v>
      </c>
      <c r="H50" s="296">
        <v>3705.8459499999999</v>
      </c>
      <c r="I50" s="392">
        <v>44452</v>
      </c>
    </row>
    <row r="51" spans="1:9" ht="15.75" thickBot="1" x14ac:dyDescent="0.3">
      <c r="A51" s="295">
        <v>10</v>
      </c>
      <c r="B51" s="375" t="s">
        <v>3345</v>
      </c>
      <c r="C51" s="345" t="s">
        <v>48</v>
      </c>
      <c r="D51" s="376">
        <v>44434</v>
      </c>
      <c r="E51" s="391">
        <v>12329.77</v>
      </c>
      <c r="F51" s="353" t="s">
        <v>3378</v>
      </c>
      <c r="G51" s="378">
        <v>13344.18</v>
      </c>
      <c r="H51" s="296">
        <v>11943.0411</v>
      </c>
      <c r="I51" s="392">
        <v>44452</v>
      </c>
    </row>
    <row r="52" spans="1:9" ht="15.75" thickBot="1" x14ac:dyDescent="0.3">
      <c r="A52" s="394">
        <v>11</v>
      </c>
      <c r="B52" s="379" t="s">
        <v>3279</v>
      </c>
      <c r="C52" s="360" t="s">
        <v>48</v>
      </c>
      <c r="D52" s="380">
        <v>44434</v>
      </c>
      <c r="E52" s="395">
        <v>2664.28</v>
      </c>
      <c r="F52" s="363" t="s">
        <v>3378</v>
      </c>
      <c r="G52" s="396">
        <v>2434.63</v>
      </c>
      <c r="H52" s="397">
        <v>2178.9938500000003</v>
      </c>
      <c r="I52" s="398">
        <v>44452</v>
      </c>
    </row>
    <row r="53" spans="1:9" ht="15.75" thickBot="1" x14ac:dyDescent="0.3">
      <c r="C53" s="292"/>
      <c r="E53" s="399">
        <f>SUM(E42:E52)</f>
        <v>82687.97</v>
      </c>
      <c r="F53" s="299"/>
      <c r="G53" s="384">
        <f>SUM(G42:G52)</f>
        <v>77368.399999999994</v>
      </c>
      <c r="H53" s="384">
        <f>SUM(H42:H52)</f>
        <v>69244.718000000008</v>
      </c>
    </row>
    <row r="54" spans="1:9" ht="15.75" thickBot="1" x14ac:dyDescent="0.3">
      <c r="G54" s="578" t="s">
        <v>4410</v>
      </c>
      <c r="H54" s="579"/>
    </row>
    <row r="56" spans="1:9" ht="15.75" thickBot="1" x14ac:dyDescent="0.3"/>
    <row r="57" spans="1:9" ht="15.75" thickBot="1" x14ac:dyDescent="0.3">
      <c r="D57" s="575" t="s">
        <v>4411</v>
      </c>
      <c r="E57" s="576"/>
      <c r="F57" s="577"/>
    </row>
    <row r="58" spans="1:9" ht="39" thickBot="1" x14ac:dyDescent="0.3">
      <c r="A58" s="369" t="s">
        <v>0</v>
      </c>
      <c r="B58" s="369" t="s">
        <v>3265</v>
      </c>
      <c r="C58" s="369" t="s">
        <v>45</v>
      </c>
      <c r="D58" s="369" t="s">
        <v>3381</v>
      </c>
      <c r="E58" s="370" t="s">
        <v>3380</v>
      </c>
      <c r="F58" s="370" t="s">
        <v>3271</v>
      </c>
      <c r="G58" s="343" t="s">
        <v>309</v>
      </c>
      <c r="H58" s="343" t="s">
        <v>310</v>
      </c>
      <c r="I58" s="343" t="s">
        <v>4405</v>
      </c>
    </row>
    <row r="59" spans="1:9" ht="15.75" thickBot="1" x14ac:dyDescent="0.3">
      <c r="A59" s="293">
        <v>1</v>
      </c>
      <c r="B59" s="400" t="s">
        <v>3299</v>
      </c>
      <c r="C59" s="345" t="s">
        <v>48</v>
      </c>
      <c r="D59" s="401">
        <v>44421</v>
      </c>
      <c r="E59" s="386">
        <v>38301.019999999997</v>
      </c>
      <c r="F59" s="348" t="s">
        <v>3378</v>
      </c>
      <c r="G59" s="374">
        <v>42943.57</v>
      </c>
      <c r="H59" s="402">
        <f t="shared" ref="H59:H73" si="0">G59*0.895</f>
        <v>38434.495150000002</v>
      </c>
      <c r="I59" s="403">
        <v>44459</v>
      </c>
    </row>
    <row r="60" spans="1:9" ht="15.75" thickBot="1" x14ac:dyDescent="0.3">
      <c r="A60" s="295">
        <v>2</v>
      </c>
      <c r="B60" s="404" t="s">
        <v>3332</v>
      </c>
      <c r="C60" s="345" t="s">
        <v>48</v>
      </c>
      <c r="D60" s="405">
        <v>44426</v>
      </c>
      <c r="E60" s="391">
        <v>4391.45</v>
      </c>
      <c r="F60" s="353" t="s">
        <v>3378</v>
      </c>
      <c r="G60" s="378">
        <v>4391.45</v>
      </c>
      <c r="H60" s="9">
        <f t="shared" si="0"/>
        <v>3930.3477499999999</v>
      </c>
      <c r="I60" s="406">
        <v>44459</v>
      </c>
    </row>
    <row r="61" spans="1:9" ht="15.75" thickBot="1" x14ac:dyDescent="0.3">
      <c r="A61" s="295">
        <v>3</v>
      </c>
      <c r="B61" s="404" t="s">
        <v>3319</v>
      </c>
      <c r="C61" s="345" t="s">
        <v>48</v>
      </c>
      <c r="D61" s="405">
        <v>44426</v>
      </c>
      <c r="E61" s="391">
        <v>5300.95</v>
      </c>
      <c r="F61" s="353" t="s">
        <v>3378</v>
      </c>
      <c r="G61" s="378">
        <v>5243.23</v>
      </c>
      <c r="H61" s="9">
        <f t="shared" si="0"/>
        <v>4692.69085</v>
      </c>
      <c r="I61" s="406">
        <v>44459</v>
      </c>
    </row>
    <row r="62" spans="1:9" ht="15.75" thickBot="1" x14ac:dyDescent="0.3">
      <c r="A62" s="295">
        <v>4</v>
      </c>
      <c r="B62" s="404" t="s">
        <v>3301</v>
      </c>
      <c r="C62" s="345" t="s">
        <v>48</v>
      </c>
      <c r="D62" s="405">
        <v>44427</v>
      </c>
      <c r="E62" s="391">
        <v>3154.29</v>
      </c>
      <c r="F62" s="353" t="s">
        <v>3378</v>
      </c>
      <c r="G62" s="378">
        <v>3044.61</v>
      </c>
      <c r="H62" s="290">
        <f t="shared" si="0"/>
        <v>2724.9259500000003</v>
      </c>
      <c r="I62" s="406">
        <v>44459</v>
      </c>
    </row>
    <row r="63" spans="1:9" ht="15.75" thickBot="1" x14ac:dyDescent="0.3">
      <c r="A63" s="295">
        <v>5</v>
      </c>
      <c r="B63" s="404" t="s">
        <v>3329</v>
      </c>
      <c r="C63" s="345" t="s">
        <v>48</v>
      </c>
      <c r="D63" s="405">
        <v>44427</v>
      </c>
      <c r="E63" s="391">
        <v>2856.2</v>
      </c>
      <c r="F63" s="353" t="s">
        <v>3378</v>
      </c>
      <c r="G63" s="378">
        <v>2856.2</v>
      </c>
      <c r="H63" s="9">
        <f t="shared" si="0"/>
        <v>2556.299</v>
      </c>
      <c r="I63" s="406">
        <v>44459</v>
      </c>
    </row>
    <row r="64" spans="1:9" ht="15.75" thickBot="1" x14ac:dyDescent="0.3">
      <c r="A64" s="295">
        <v>6</v>
      </c>
      <c r="B64" s="404" t="s">
        <v>3326</v>
      </c>
      <c r="C64" s="345" t="s">
        <v>48</v>
      </c>
      <c r="D64" s="405">
        <v>44427</v>
      </c>
      <c r="E64" s="391">
        <v>1422.96</v>
      </c>
      <c r="F64" s="353" t="s">
        <v>3378</v>
      </c>
      <c r="G64" s="378">
        <v>1480.68</v>
      </c>
      <c r="H64" s="9">
        <f t="shared" si="0"/>
        <v>1325.2086000000002</v>
      </c>
      <c r="I64" s="406">
        <v>44459</v>
      </c>
    </row>
    <row r="65" spans="1:9" ht="15.75" thickBot="1" x14ac:dyDescent="0.3">
      <c r="A65" s="295">
        <v>7</v>
      </c>
      <c r="B65" s="404" t="s">
        <v>3370</v>
      </c>
      <c r="C65" s="345" t="s">
        <v>48</v>
      </c>
      <c r="D65" s="405">
        <v>44427</v>
      </c>
      <c r="E65" s="391">
        <v>6077.89</v>
      </c>
      <c r="F65" s="353" t="s">
        <v>3378</v>
      </c>
      <c r="G65" s="378">
        <v>6135.61</v>
      </c>
      <c r="H65" s="9">
        <f t="shared" si="0"/>
        <v>5491.3709499999995</v>
      </c>
      <c r="I65" s="406">
        <v>44459</v>
      </c>
    </row>
    <row r="66" spans="1:9" ht="15.75" thickBot="1" x14ac:dyDescent="0.3">
      <c r="A66" s="295">
        <v>8</v>
      </c>
      <c r="B66" s="404" t="s">
        <v>3331</v>
      </c>
      <c r="C66" s="345" t="s">
        <v>48</v>
      </c>
      <c r="D66" s="405">
        <v>44434</v>
      </c>
      <c r="E66" s="391">
        <v>1626.6</v>
      </c>
      <c r="F66" s="353" t="s">
        <v>3378</v>
      </c>
      <c r="G66" s="378">
        <v>1634.56</v>
      </c>
      <c r="H66" s="9">
        <f t="shared" si="0"/>
        <v>1462.9312</v>
      </c>
      <c r="I66" s="406">
        <v>44459</v>
      </c>
    </row>
    <row r="67" spans="1:9" ht="15.75" thickBot="1" x14ac:dyDescent="0.3">
      <c r="A67" s="295">
        <v>9</v>
      </c>
      <c r="B67" s="404" t="s">
        <v>3322</v>
      </c>
      <c r="C67" s="345" t="s">
        <v>48</v>
      </c>
      <c r="D67" s="405">
        <v>44434</v>
      </c>
      <c r="E67" s="391">
        <v>4466.3599999999997</v>
      </c>
      <c r="F67" s="353" t="s">
        <v>3378</v>
      </c>
      <c r="G67" s="378">
        <v>4293.2</v>
      </c>
      <c r="H67" s="9">
        <f t="shared" si="0"/>
        <v>3842.4139999999998</v>
      </c>
      <c r="I67" s="406">
        <v>44459</v>
      </c>
    </row>
    <row r="68" spans="1:9" ht="15.75" thickBot="1" x14ac:dyDescent="0.3">
      <c r="A68" s="295">
        <v>10</v>
      </c>
      <c r="B68" s="404" t="s">
        <v>3325</v>
      </c>
      <c r="C68" s="345" t="s">
        <v>48</v>
      </c>
      <c r="D68" s="405">
        <v>44434</v>
      </c>
      <c r="E68" s="391">
        <v>9859.86</v>
      </c>
      <c r="F68" s="353" t="s">
        <v>3378</v>
      </c>
      <c r="G68" s="378">
        <v>9761.41</v>
      </c>
      <c r="H68" s="9">
        <f t="shared" si="0"/>
        <v>8736.4619500000008</v>
      </c>
      <c r="I68" s="406">
        <v>44459</v>
      </c>
    </row>
    <row r="69" spans="1:9" ht="15.75" thickBot="1" x14ac:dyDescent="0.3">
      <c r="A69" s="295">
        <v>11</v>
      </c>
      <c r="B69" s="404" t="s">
        <v>4412</v>
      </c>
      <c r="C69" s="345" t="s">
        <v>48</v>
      </c>
      <c r="D69" s="405">
        <v>44434</v>
      </c>
      <c r="E69" s="391">
        <v>5643.32</v>
      </c>
      <c r="F69" s="353" t="s">
        <v>3378</v>
      </c>
      <c r="G69" s="378">
        <v>2732.32</v>
      </c>
      <c r="H69" s="9">
        <f t="shared" si="0"/>
        <v>2445.4264000000003</v>
      </c>
      <c r="I69" s="406">
        <v>44459</v>
      </c>
    </row>
    <row r="70" spans="1:9" ht="15.75" thickBot="1" x14ac:dyDescent="0.3">
      <c r="A70" s="295">
        <v>12</v>
      </c>
      <c r="B70" s="404" t="s">
        <v>3365</v>
      </c>
      <c r="C70" s="345" t="s">
        <v>48</v>
      </c>
      <c r="D70" s="405">
        <v>44440</v>
      </c>
      <c r="E70" s="391">
        <v>39298.519999999997</v>
      </c>
      <c r="F70" s="353" t="s">
        <v>3378</v>
      </c>
      <c r="G70" s="378">
        <v>44009.4</v>
      </c>
      <c r="H70" s="290">
        <f t="shared" si="0"/>
        <v>39388.413</v>
      </c>
      <c r="I70" s="406">
        <v>44459</v>
      </c>
    </row>
    <row r="71" spans="1:9" ht="15.75" thickBot="1" x14ac:dyDescent="0.3">
      <c r="A71" s="295">
        <v>13</v>
      </c>
      <c r="B71" s="404" t="s">
        <v>3371</v>
      </c>
      <c r="C71" s="345" t="s">
        <v>48</v>
      </c>
      <c r="D71" s="405">
        <v>44440</v>
      </c>
      <c r="E71" s="391">
        <v>8184.6</v>
      </c>
      <c r="F71" s="353" t="s">
        <v>3378</v>
      </c>
      <c r="G71" s="378">
        <v>7966.75</v>
      </c>
      <c r="H71" s="9">
        <f t="shared" si="0"/>
        <v>7130.24125</v>
      </c>
      <c r="I71" s="406">
        <v>44459</v>
      </c>
    </row>
    <row r="72" spans="1:9" ht="15.75" thickBot="1" x14ac:dyDescent="0.3">
      <c r="A72" s="295">
        <v>14</v>
      </c>
      <c r="B72" s="404" t="s">
        <v>3373</v>
      </c>
      <c r="C72" s="345" t="s">
        <v>48</v>
      </c>
      <c r="D72" s="405">
        <v>44440</v>
      </c>
      <c r="E72" s="391">
        <v>6155.67</v>
      </c>
      <c r="F72" s="353" t="s">
        <v>3378</v>
      </c>
      <c r="G72" s="378">
        <v>6129.53</v>
      </c>
      <c r="H72" s="291">
        <f t="shared" si="0"/>
        <v>5485.9293499999994</v>
      </c>
      <c r="I72" s="406">
        <v>44459</v>
      </c>
    </row>
    <row r="73" spans="1:9" ht="15.75" thickBot="1" x14ac:dyDescent="0.3">
      <c r="A73" s="297">
        <v>15</v>
      </c>
      <c r="B73" s="407" t="s">
        <v>3361</v>
      </c>
      <c r="C73" s="360" t="s">
        <v>48</v>
      </c>
      <c r="D73" s="408">
        <v>44448</v>
      </c>
      <c r="E73" s="409">
        <v>98456.13</v>
      </c>
      <c r="F73" s="363" t="s">
        <v>3378</v>
      </c>
      <c r="G73" s="382">
        <v>100515.85</v>
      </c>
      <c r="H73" s="410">
        <f t="shared" si="0"/>
        <v>89961.685750000004</v>
      </c>
      <c r="I73" s="411">
        <v>44459</v>
      </c>
    </row>
    <row r="74" spans="1:9" ht="15.75" thickBot="1" x14ac:dyDescent="0.3">
      <c r="D74" s="292"/>
      <c r="E74" s="412">
        <f>SUM(E59:E73)</f>
        <v>235195.82</v>
      </c>
      <c r="G74" s="384">
        <f>SUM(G59:G73)</f>
        <v>243138.37</v>
      </c>
      <c r="H74" s="384">
        <f>SUM(H59:H73)</f>
        <v>217608.84114999999</v>
      </c>
    </row>
    <row r="75" spans="1:9" ht="15.75" thickBot="1" x14ac:dyDescent="0.3">
      <c r="G75" s="575" t="s">
        <v>4413</v>
      </c>
      <c r="H75" s="577"/>
    </row>
    <row r="85" spans="1:9" ht="15.75" thickBot="1" x14ac:dyDescent="0.3"/>
    <row r="86" spans="1:9" ht="15.75" thickBot="1" x14ac:dyDescent="0.3">
      <c r="D86" s="575" t="s">
        <v>4414</v>
      </c>
      <c r="E86" s="576"/>
      <c r="F86" s="577"/>
    </row>
    <row r="87" spans="1:9" ht="39" thickBot="1" x14ac:dyDescent="0.3">
      <c r="A87" s="413" t="s">
        <v>0</v>
      </c>
      <c r="B87" s="413" t="s">
        <v>3265</v>
      </c>
      <c r="C87" s="413" t="s">
        <v>45</v>
      </c>
      <c r="D87" s="413" t="s">
        <v>3381</v>
      </c>
      <c r="E87" s="414" t="s">
        <v>3380</v>
      </c>
      <c r="F87" s="414" t="s">
        <v>3271</v>
      </c>
      <c r="G87" s="415" t="s">
        <v>309</v>
      </c>
      <c r="H87" s="415" t="s">
        <v>310</v>
      </c>
      <c r="I87" s="415" t="s">
        <v>4405</v>
      </c>
    </row>
    <row r="88" spans="1:9" ht="15.75" thickBot="1" x14ac:dyDescent="0.3">
      <c r="A88" s="293">
        <v>1</v>
      </c>
      <c r="B88" s="400" t="s">
        <v>3304</v>
      </c>
      <c r="C88" s="345" t="s">
        <v>48</v>
      </c>
      <c r="D88" s="416">
        <v>44434</v>
      </c>
      <c r="E88" s="417">
        <v>10403.76</v>
      </c>
      <c r="F88" s="348" t="s">
        <v>3378</v>
      </c>
      <c r="G88" s="313">
        <v>10351.82</v>
      </c>
      <c r="H88" s="311">
        <f t="shared" ref="H88:H101" si="1">G88*0.895</f>
        <v>9264.8788999999997</v>
      </c>
      <c r="I88" s="403">
        <v>44488</v>
      </c>
    </row>
    <row r="89" spans="1:9" ht="15.75" thickBot="1" x14ac:dyDescent="0.3">
      <c r="A89" s="295">
        <v>2</v>
      </c>
      <c r="B89" s="404" t="s">
        <v>3369</v>
      </c>
      <c r="C89" s="345" t="s">
        <v>48</v>
      </c>
      <c r="D89" s="418">
        <v>44434</v>
      </c>
      <c r="E89" s="377">
        <v>6838.04</v>
      </c>
      <c r="F89" s="353" t="s">
        <v>3378</v>
      </c>
      <c r="G89" s="314">
        <v>8038.51</v>
      </c>
      <c r="H89" s="291">
        <f t="shared" si="1"/>
        <v>7194.4664499999999</v>
      </c>
      <c r="I89" s="406">
        <v>44488</v>
      </c>
    </row>
    <row r="90" spans="1:9" ht="15.75" thickBot="1" x14ac:dyDescent="0.3">
      <c r="A90" s="295">
        <v>3</v>
      </c>
      <c r="B90" s="404" t="s">
        <v>3334</v>
      </c>
      <c r="C90" s="345" t="s">
        <v>48</v>
      </c>
      <c r="D90" s="418">
        <v>44434</v>
      </c>
      <c r="E90" s="377">
        <v>1921.68</v>
      </c>
      <c r="F90" s="353" t="s">
        <v>3378</v>
      </c>
      <c r="G90" s="314">
        <v>1858.18</v>
      </c>
      <c r="H90" s="291">
        <f t="shared" si="1"/>
        <v>1663.0711000000001</v>
      </c>
      <c r="I90" s="406">
        <v>44488</v>
      </c>
    </row>
    <row r="91" spans="1:9" ht="15.75" thickBot="1" x14ac:dyDescent="0.3">
      <c r="A91" s="295">
        <v>4</v>
      </c>
      <c r="B91" s="404" t="s">
        <v>3375</v>
      </c>
      <c r="C91" s="345" t="s">
        <v>48</v>
      </c>
      <c r="D91" s="418">
        <v>44440</v>
      </c>
      <c r="E91" s="377">
        <v>8046.74</v>
      </c>
      <c r="F91" s="353" t="s">
        <v>3378</v>
      </c>
      <c r="G91" s="419">
        <v>8046.74</v>
      </c>
      <c r="H91" s="291">
        <f t="shared" si="1"/>
        <v>7201.8323</v>
      </c>
      <c r="I91" s="406">
        <v>44488</v>
      </c>
    </row>
    <row r="92" spans="1:9" ht="15.75" thickBot="1" x14ac:dyDescent="0.3">
      <c r="A92" s="295">
        <v>5</v>
      </c>
      <c r="B92" s="404" t="s">
        <v>3359</v>
      </c>
      <c r="C92" s="345" t="s">
        <v>48</v>
      </c>
      <c r="D92" s="418">
        <v>44440</v>
      </c>
      <c r="E92" s="377">
        <v>9258.42</v>
      </c>
      <c r="F92" s="353" t="s">
        <v>3378</v>
      </c>
      <c r="G92" s="314">
        <v>9232.2800000000007</v>
      </c>
      <c r="H92" s="291">
        <f t="shared" si="1"/>
        <v>8262.8906000000006</v>
      </c>
      <c r="I92" s="406">
        <v>44488</v>
      </c>
    </row>
    <row r="93" spans="1:9" ht="15.75" thickBot="1" x14ac:dyDescent="0.3">
      <c r="A93" s="295">
        <v>6</v>
      </c>
      <c r="B93" s="404" t="s">
        <v>3383</v>
      </c>
      <c r="C93" s="345" t="s">
        <v>48</v>
      </c>
      <c r="D93" s="418">
        <v>44440</v>
      </c>
      <c r="E93" s="420">
        <v>2546.52</v>
      </c>
      <c r="F93" s="353" t="s">
        <v>3378</v>
      </c>
      <c r="G93" s="314">
        <v>2546.52</v>
      </c>
      <c r="H93" s="291">
        <f t="shared" si="1"/>
        <v>2279.1354000000001</v>
      </c>
      <c r="I93" s="406">
        <v>44488</v>
      </c>
    </row>
    <row r="94" spans="1:9" ht="15.75" thickBot="1" x14ac:dyDescent="0.3">
      <c r="A94" s="295">
        <v>7</v>
      </c>
      <c r="B94" s="404" t="s">
        <v>3298</v>
      </c>
      <c r="C94" s="345" t="s">
        <v>48</v>
      </c>
      <c r="D94" s="418">
        <v>44440</v>
      </c>
      <c r="E94" s="377">
        <v>4752.17</v>
      </c>
      <c r="F94" s="353" t="s">
        <v>3378</v>
      </c>
      <c r="G94" s="314">
        <v>5268.27</v>
      </c>
      <c r="H94" s="421">
        <f t="shared" si="1"/>
        <v>4715.1016500000005</v>
      </c>
      <c r="I94" s="406">
        <v>44488</v>
      </c>
    </row>
    <row r="95" spans="1:9" ht="15.75" thickBot="1" x14ac:dyDescent="0.3">
      <c r="A95" s="295">
        <v>8</v>
      </c>
      <c r="B95" s="404" t="s">
        <v>3317</v>
      </c>
      <c r="C95" s="345" t="s">
        <v>48</v>
      </c>
      <c r="D95" s="418">
        <v>44440</v>
      </c>
      <c r="E95" s="377">
        <v>16144.92</v>
      </c>
      <c r="F95" s="353" t="s">
        <v>3378</v>
      </c>
      <c r="G95" s="314">
        <v>16512.16</v>
      </c>
      <c r="H95" s="291">
        <f t="shared" si="1"/>
        <v>14778.3832</v>
      </c>
      <c r="I95" s="406">
        <v>44488</v>
      </c>
    </row>
    <row r="96" spans="1:9" ht="15.75" thickBot="1" x14ac:dyDescent="0.3">
      <c r="A96" s="295">
        <v>9</v>
      </c>
      <c r="B96" s="404" t="s">
        <v>3294</v>
      </c>
      <c r="C96" s="345" t="s">
        <v>48</v>
      </c>
      <c r="D96" s="418">
        <v>44440</v>
      </c>
      <c r="E96" s="377">
        <v>4131.05</v>
      </c>
      <c r="F96" s="353" t="s">
        <v>3378</v>
      </c>
      <c r="G96" s="314">
        <v>5735.03</v>
      </c>
      <c r="H96" s="291">
        <f t="shared" si="1"/>
        <v>5132.85185</v>
      </c>
      <c r="I96" s="406">
        <v>44488</v>
      </c>
    </row>
    <row r="97" spans="1:9" ht="15.75" thickBot="1" x14ac:dyDescent="0.3">
      <c r="A97" s="295">
        <v>10</v>
      </c>
      <c r="B97" s="404" t="s">
        <v>3377</v>
      </c>
      <c r="C97" s="345" t="s">
        <v>48</v>
      </c>
      <c r="D97" s="418">
        <v>44445</v>
      </c>
      <c r="E97" s="377">
        <v>6195.62</v>
      </c>
      <c r="F97" s="353" t="s">
        <v>3378</v>
      </c>
      <c r="G97" s="315">
        <v>5849.3</v>
      </c>
      <c r="H97" s="291">
        <f t="shared" si="1"/>
        <v>5235.1235000000006</v>
      </c>
      <c r="I97" s="406">
        <v>44488</v>
      </c>
    </row>
    <row r="98" spans="1:9" ht="15.75" thickBot="1" x14ac:dyDescent="0.3">
      <c r="A98" s="295">
        <v>11</v>
      </c>
      <c r="B98" s="404" t="s">
        <v>3384</v>
      </c>
      <c r="C98" s="345" t="s">
        <v>48</v>
      </c>
      <c r="D98" s="418">
        <v>44456</v>
      </c>
      <c r="E98" s="420">
        <v>4994.96</v>
      </c>
      <c r="F98" s="353" t="s">
        <v>3378</v>
      </c>
      <c r="G98" s="314">
        <v>4994.96</v>
      </c>
      <c r="H98" s="291">
        <f t="shared" si="1"/>
        <v>4470.4892</v>
      </c>
      <c r="I98" s="406">
        <v>44488</v>
      </c>
    </row>
    <row r="99" spans="1:9" ht="15.75" thickBot="1" x14ac:dyDescent="0.3">
      <c r="A99" s="295">
        <v>12</v>
      </c>
      <c r="B99" s="404" t="s">
        <v>3364</v>
      </c>
      <c r="C99" s="345" t="s">
        <v>48</v>
      </c>
      <c r="D99" s="418">
        <v>44456</v>
      </c>
      <c r="E99" s="377">
        <v>88800.26</v>
      </c>
      <c r="F99" s="353" t="s">
        <v>3378</v>
      </c>
      <c r="G99" s="315">
        <v>62495.35</v>
      </c>
      <c r="H99" s="291">
        <f t="shared" si="1"/>
        <v>55933.338250000001</v>
      </c>
      <c r="I99" s="406">
        <v>44488</v>
      </c>
    </row>
    <row r="100" spans="1:9" ht="15.75" thickBot="1" x14ac:dyDescent="0.3">
      <c r="A100" s="295">
        <v>13</v>
      </c>
      <c r="B100" s="404" t="s">
        <v>3366</v>
      </c>
      <c r="C100" s="345" t="s">
        <v>48</v>
      </c>
      <c r="D100" s="418">
        <v>44456</v>
      </c>
      <c r="E100" s="377">
        <v>61608.85</v>
      </c>
      <c r="F100" s="353" t="s">
        <v>3378</v>
      </c>
      <c r="G100" s="315">
        <v>61573.99</v>
      </c>
      <c r="H100" s="291">
        <f t="shared" si="1"/>
        <v>55108.72105</v>
      </c>
      <c r="I100" s="406">
        <v>44488</v>
      </c>
    </row>
    <row r="101" spans="1:9" ht="15.75" thickBot="1" x14ac:dyDescent="0.3">
      <c r="A101" s="297">
        <v>14</v>
      </c>
      <c r="B101" s="407" t="s">
        <v>3348</v>
      </c>
      <c r="C101" s="360" t="s">
        <v>48</v>
      </c>
      <c r="D101" s="422">
        <v>44463</v>
      </c>
      <c r="E101" s="381">
        <v>16573.830000000002</v>
      </c>
      <c r="F101" s="363" t="s">
        <v>3378</v>
      </c>
      <c r="G101" s="316">
        <v>15498.51</v>
      </c>
      <c r="H101" s="312">
        <f t="shared" si="1"/>
        <v>13871.166450000001</v>
      </c>
      <c r="I101" s="411">
        <v>44488</v>
      </c>
    </row>
    <row r="102" spans="1:9" ht="15.75" thickBot="1" x14ac:dyDescent="0.3">
      <c r="E102" s="366">
        <f>SUM(E88:E101)</f>
        <v>242216.82</v>
      </c>
      <c r="G102" s="384">
        <f>SUM(G88:G101)</f>
        <v>218001.62</v>
      </c>
      <c r="H102" s="384">
        <f>SUM(H88:H101)</f>
        <v>195111.44989999998</v>
      </c>
    </row>
    <row r="103" spans="1:9" ht="15.75" thickBot="1" x14ac:dyDescent="0.3">
      <c r="G103" s="575" t="s">
        <v>4415</v>
      </c>
      <c r="H103" s="577"/>
    </row>
    <row r="105" spans="1:9" ht="15.75" thickBot="1" x14ac:dyDescent="0.3"/>
    <row r="106" spans="1:9" ht="15.75" thickBot="1" x14ac:dyDescent="0.3">
      <c r="D106" s="575" t="s">
        <v>4416</v>
      </c>
      <c r="E106" s="576"/>
      <c r="F106" s="577"/>
    </row>
    <row r="107" spans="1:9" ht="39" thickBot="1" x14ac:dyDescent="0.3">
      <c r="A107" s="413" t="s">
        <v>0</v>
      </c>
      <c r="B107" s="413" t="s">
        <v>3265</v>
      </c>
      <c r="C107" s="413" t="s">
        <v>45</v>
      </c>
      <c r="D107" s="413" t="s">
        <v>3381</v>
      </c>
      <c r="E107" s="414" t="s">
        <v>3380</v>
      </c>
      <c r="F107" s="414" t="s">
        <v>3271</v>
      </c>
      <c r="G107" s="415" t="s">
        <v>309</v>
      </c>
      <c r="H107" s="415" t="s">
        <v>310</v>
      </c>
      <c r="I107" s="415" t="s">
        <v>4405</v>
      </c>
    </row>
    <row r="108" spans="1:9" ht="15.75" thickBot="1" x14ac:dyDescent="0.3">
      <c r="A108" s="293">
        <v>1</v>
      </c>
      <c r="B108" s="344" t="s">
        <v>3286</v>
      </c>
      <c r="C108" s="345" t="s">
        <v>48</v>
      </c>
      <c r="D108" s="346">
        <v>44434</v>
      </c>
      <c r="E108" s="347">
        <v>6380.4</v>
      </c>
      <c r="F108" s="348" t="s">
        <v>3378</v>
      </c>
      <c r="G108" s="349">
        <v>6438.12</v>
      </c>
      <c r="H108" s="311">
        <v>5762.1174000000001</v>
      </c>
      <c r="I108" s="423" t="s">
        <v>3488</v>
      </c>
    </row>
    <row r="109" spans="1:9" ht="15.75" thickBot="1" x14ac:dyDescent="0.3">
      <c r="A109" s="295">
        <v>2</v>
      </c>
      <c r="B109" s="356" t="s">
        <v>3293</v>
      </c>
      <c r="C109" s="345" t="s">
        <v>48</v>
      </c>
      <c r="D109" s="302">
        <v>44445</v>
      </c>
      <c r="E109" s="352">
        <v>6236.66</v>
      </c>
      <c r="F109" s="353" t="s">
        <v>3378</v>
      </c>
      <c r="G109" s="357">
        <v>6330.85</v>
      </c>
      <c r="H109" s="291">
        <v>5666.1107500000007</v>
      </c>
      <c r="I109" s="424" t="s">
        <v>3488</v>
      </c>
    </row>
    <row r="110" spans="1:9" ht="15.75" thickBot="1" x14ac:dyDescent="0.3">
      <c r="A110" s="295">
        <v>3</v>
      </c>
      <c r="B110" s="356" t="s">
        <v>3295</v>
      </c>
      <c r="C110" s="345" t="s">
        <v>48</v>
      </c>
      <c r="D110" s="302">
        <v>44440</v>
      </c>
      <c r="E110" s="352">
        <v>2626.33</v>
      </c>
      <c r="F110" s="353" t="s">
        <v>3378</v>
      </c>
      <c r="G110" s="357">
        <v>3087.43</v>
      </c>
      <c r="H110" s="291">
        <v>2763.2498499999997</v>
      </c>
      <c r="I110" s="424" t="s">
        <v>3488</v>
      </c>
    </row>
    <row r="111" spans="1:9" ht="15.75" thickBot="1" x14ac:dyDescent="0.3">
      <c r="A111" s="295">
        <v>4</v>
      </c>
      <c r="B111" s="356" t="s">
        <v>3335</v>
      </c>
      <c r="C111" s="345" t="s">
        <v>48</v>
      </c>
      <c r="D111" s="302">
        <v>44440</v>
      </c>
      <c r="E111" s="352">
        <v>4139.05</v>
      </c>
      <c r="F111" s="353" t="s">
        <v>3378</v>
      </c>
      <c r="G111" s="357">
        <v>4246.5200000000004</v>
      </c>
      <c r="H111" s="291">
        <v>3800.6354000000006</v>
      </c>
      <c r="I111" s="424" t="s">
        <v>3488</v>
      </c>
    </row>
    <row r="112" spans="1:9" ht="15.75" thickBot="1" x14ac:dyDescent="0.3">
      <c r="A112" s="295">
        <v>5</v>
      </c>
      <c r="B112" s="356" t="s">
        <v>3307</v>
      </c>
      <c r="C112" s="345" t="s">
        <v>48</v>
      </c>
      <c r="D112" s="302">
        <v>44434</v>
      </c>
      <c r="E112" s="352">
        <v>4996.79</v>
      </c>
      <c r="F112" s="353" t="s">
        <v>3378</v>
      </c>
      <c r="G112" s="357">
        <v>1531.82</v>
      </c>
      <c r="H112" s="291">
        <v>1370.9789000000001</v>
      </c>
      <c r="I112" s="424" t="s">
        <v>3488</v>
      </c>
    </row>
    <row r="113" spans="1:9" ht="15.75" thickBot="1" x14ac:dyDescent="0.3">
      <c r="A113" s="295">
        <v>6</v>
      </c>
      <c r="B113" s="356" t="s">
        <v>3353</v>
      </c>
      <c r="C113" s="345" t="s">
        <v>48</v>
      </c>
      <c r="D113" s="302">
        <v>44463</v>
      </c>
      <c r="E113" s="352">
        <v>23314.1</v>
      </c>
      <c r="F113" s="353" t="s">
        <v>3378</v>
      </c>
      <c r="G113" s="357">
        <v>23140.44</v>
      </c>
      <c r="H113" s="291">
        <v>20710.693800000001</v>
      </c>
      <c r="I113" s="424" t="s">
        <v>3488</v>
      </c>
    </row>
    <row r="114" spans="1:9" ht="15.75" thickBot="1" x14ac:dyDescent="0.3">
      <c r="A114" s="295">
        <v>7</v>
      </c>
      <c r="B114" s="356" t="s">
        <v>3360</v>
      </c>
      <c r="C114" s="345" t="s">
        <v>48</v>
      </c>
      <c r="D114" s="302">
        <v>44445</v>
      </c>
      <c r="E114" s="352">
        <v>17961.7</v>
      </c>
      <c r="F114" s="353" t="s">
        <v>3378</v>
      </c>
      <c r="G114" s="357">
        <v>18216.16</v>
      </c>
      <c r="H114" s="291">
        <v>16303.4632</v>
      </c>
      <c r="I114" s="424" t="s">
        <v>3488</v>
      </c>
    </row>
    <row r="115" spans="1:9" ht="15.75" thickBot="1" x14ac:dyDescent="0.3">
      <c r="A115" s="295">
        <v>8</v>
      </c>
      <c r="B115" s="356" t="s">
        <v>3363</v>
      </c>
      <c r="C115" s="345" t="s">
        <v>48</v>
      </c>
      <c r="D115" s="302">
        <v>44456</v>
      </c>
      <c r="E115" s="352">
        <v>7728.28</v>
      </c>
      <c r="F115" s="353" t="s">
        <v>3378</v>
      </c>
      <c r="G115" s="357">
        <v>4800.12</v>
      </c>
      <c r="H115" s="291">
        <v>4296.1073999999999</v>
      </c>
      <c r="I115" s="424" t="s">
        <v>3488</v>
      </c>
    </row>
    <row r="116" spans="1:9" ht="15.75" thickBot="1" x14ac:dyDescent="0.3">
      <c r="A116" s="295">
        <v>9</v>
      </c>
      <c r="B116" s="356" t="s">
        <v>3367</v>
      </c>
      <c r="C116" s="345" t="s">
        <v>48</v>
      </c>
      <c r="D116" s="302">
        <v>44463</v>
      </c>
      <c r="E116" s="352">
        <v>16922.73</v>
      </c>
      <c r="F116" s="353" t="s">
        <v>3378</v>
      </c>
      <c r="G116" s="357">
        <v>16807.29</v>
      </c>
      <c r="H116" s="291">
        <v>15042.524550000002</v>
      </c>
      <c r="I116" s="424" t="s">
        <v>3488</v>
      </c>
    </row>
    <row r="117" spans="1:9" ht="15.75" thickBot="1" x14ac:dyDescent="0.3">
      <c r="A117" s="295">
        <v>10</v>
      </c>
      <c r="B117" s="356" t="s">
        <v>3376</v>
      </c>
      <c r="C117" s="345" t="s">
        <v>48</v>
      </c>
      <c r="D117" s="302">
        <v>44456</v>
      </c>
      <c r="E117" s="352">
        <v>4525.3</v>
      </c>
      <c r="F117" s="353" t="s">
        <v>3378</v>
      </c>
      <c r="G117" s="357">
        <v>4629.16</v>
      </c>
      <c r="H117" s="291">
        <v>4143.0982000000004</v>
      </c>
      <c r="I117" s="424" t="s">
        <v>3488</v>
      </c>
    </row>
    <row r="118" spans="1:9" ht="15.75" thickBot="1" x14ac:dyDescent="0.3">
      <c r="A118" s="295">
        <v>11</v>
      </c>
      <c r="B118" s="356" t="s">
        <v>3389</v>
      </c>
      <c r="C118" s="345" t="s">
        <v>48</v>
      </c>
      <c r="D118" s="302" t="s">
        <v>4417</v>
      </c>
      <c r="E118" s="425">
        <v>2624.07</v>
      </c>
      <c r="F118" s="353" t="s">
        <v>3378</v>
      </c>
      <c r="G118" s="357">
        <v>2624.07</v>
      </c>
      <c r="H118" s="291">
        <v>2348.5426500000003</v>
      </c>
      <c r="I118" s="424" t="s">
        <v>3488</v>
      </c>
    </row>
    <row r="119" spans="1:9" ht="15.75" thickBot="1" x14ac:dyDescent="0.3">
      <c r="A119" s="295">
        <v>12</v>
      </c>
      <c r="B119" s="356" t="s">
        <v>3390</v>
      </c>
      <c r="C119" s="345" t="s">
        <v>48</v>
      </c>
      <c r="D119" s="302">
        <v>44456</v>
      </c>
      <c r="E119" s="425">
        <v>5476.02</v>
      </c>
      <c r="F119" s="353" t="s">
        <v>3378</v>
      </c>
      <c r="G119" s="357">
        <v>4984.24</v>
      </c>
      <c r="H119" s="291">
        <v>4460.8948</v>
      </c>
      <c r="I119" s="424" t="s">
        <v>3488</v>
      </c>
    </row>
    <row r="120" spans="1:9" ht="15.75" thickBot="1" x14ac:dyDescent="0.3">
      <c r="A120" s="295">
        <v>13</v>
      </c>
      <c r="B120" s="356" t="s">
        <v>3398</v>
      </c>
      <c r="C120" s="345" t="s">
        <v>48</v>
      </c>
      <c r="D120" s="302">
        <v>44463</v>
      </c>
      <c r="E120" s="425">
        <v>4900.1899999999996</v>
      </c>
      <c r="F120" s="353" t="s">
        <v>3378</v>
      </c>
      <c r="G120" s="357">
        <v>4842.47</v>
      </c>
      <c r="H120" s="291">
        <v>4334.0106500000002</v>
      </c>
      <c r="I120" s="424" t="s">
        <v>3488</v>
      </c>
    </row>
    <row r="121" spans="1:9" ht="15.75" thickBot="1" x14ac:dyDescent="0.3">
      <c r="A121" s="297">
        <v>14</v>
      </c>
      <c r="B121" s="426" t="s">
        <v>3403</v>
      </c>
      <c r="C121" s="360" t="s">
        <v>48</v>
      </c>
      <c r="D121" s="361">
        <v>44487</v>
      </c>
      <c r="E121" s="362">
        <v>2983.84</v>
      </c>
      <c r="F121" s="363" t="s">
        <v>3378</v>
      </c>
      <c r="G121" s="427">
        <v>2983.84</v>
      </c>
      <c r="H121" s="312">
        <v>2670.5368000000003</v>
      </c>
      <c r="I121" s="428" t="s">
        <v>3488</v>
      </c>
    </row>
    <row r="122" spans="1:9" ht="15.75" thickBot="1" x14ac:dyDescent="0.3">
      <c r="E122" s="366">
        <f>SUM(E108:E121)</f>
        <v>110815.46</v>
      </c>
      <c r="G122" s="384">
        <f>SUM(G108:G121)</f>
        <v>104662.53000000001</v>
      </c>
      <c r="H122" s="384">
        <f>SUM(H108:H121)</f>
        <v>93672.964350000009</v>
      </c>
      <c r="I122" s="308"/>
    </row>
    <row r="123" spans="1:9" ht="15.75" thickBot="1" x14ac:dyDescent="0.3">
      <c r="G123" s="583" t="s">
        <v>4418</v>
      </c>
      <c r="H123" s="584"/>
      <c r="I123" s="308"/>
    </row>
    <row r="128" spans="1:9" x14ac:dyDescent="0.25">
      <c r="G128" s="299"/>
      <c r="H128" s="299"/>
      <c r="I128" s="308"/>
    </row>
    <row r="129" spans="1:9" x14ac:dyDescent="0.25">
      <c r="G129" s="299"/>
      <c r="H129" s="299"/>
      <c r="I129" s="308"/>
    </row>
    <row r="130" spans="1:9" ht="15.75" thickBot="1" x14ac:dyDescent="0.3"/>
    <row r="131" spans="1:9" ht="15.75" thickBot="1" x14ac:dyDescent="0.3">
      <c r="D131" s="575" t="s">
        <v>4419</v>
      </c>
      <c r="E131" s="576"/>
      <c r="F131" s="577"/>
    </row>
    <row r="132" spans="1:9" ht="39" thickBot="1" x14ac:dyDescent="0.3">
      <c r="A132" s="413" t="s">
        <v>0</v>
      </c>
      <c r="B132" s="413" t="s">
        <v>3265</v>
      </c>
      <c r="C132" s="413" t="s">
        <v>45</v>
      </c>
      <c r="D132" s="413" t="s">
        <v>3381</v>
      </c>
      <c r="E132" s="414" t="s">
        <v>3380</v>
      </c>
      <c r="F132" s="414" t="s">
        <v>3271</v>
      </c>
      <c r="G132" s="415" t="s">
        <v>309</v>
      </c>
      <c r="H132" s="415" t="s">
        <v>310</v>
      </c>
      <c r="I132" s="415" t="s">
        <v>4405</v>
      </c>
    </row>
    <row r="133" spans="1:9" ht="15.75" thickBot="1" x14ac:dyDescent="0.3">
      <c r="A133" s="293">
        <v>1</v>
      </c>
      <c r="B133" s="429" t="s">
        <v>3290</v>
      </c>
      <c r="C133" s="345" t="s">
        <v>48</v>
      </c>
      <c r="D133" s="317">
        <v>44463</v>
      </c>
      <c r="E133" s="347">
        <v>17929.32</v>
      </c>
      <c r="F133" s="348" t="s">
        <v>3378</v>
      </c>
      <c r="G133" s="430">
        <v>17929.32</v>
      </c>
      <c r="H133" s="431">
        <v>16046.741400000001</v>
      </c>
      <c r="I133" s="403">
        <v>44519</v>
      </c>
    </row>
    <row r="134" spans="1:9" ht="15.75" thickBot="1" x14ac:dyDescent="0.3">
      <c r="A134" s="295">
        <v>2</v>
      </c>
      <c r="B134" s="4" t="s">
        <v>3374</v>
      </c>
      <c r="C134" s="345" t="s">
        <v>48</v>
      </c>
      <c r="D134" s="12">
        <v>44456</v>
      </c>
      <c r="E134" s="352">
        <v>3276.22</v>
      </c>
      <c r="F134" s="353" t="s">
        <v>3378</v>
      </c>
      <c r="G134" s="357">
        <v>2285.75</v>
      </c>
      <c r="H134" s="291">
        <v>2045.7462500000001</v>
      </c>
      <c r="I134" s="406">
        <v>44519</v>
      </c>
    </row>
    <row r="135" spans="1:9" ht="15.75" thickBot="1" x14ac:dyDescent="0.3">
      <c r="A135" s="295">
        <v>3</v>
      </c>
      <c r="B135" s="4" t="s">
        <v>3349</v>
      </c>
      <c r="C135" s="345" t="s">
        <v>48</v>
      </c>
      <c r="D135" s="12">
        <v>44487</v>
      </c>
      <c r="E135" s="352">
        <v>8737.8700000000008</v>
      </c>
      <c r="F135" s="353" t="s">
        <v>3378</v>
      </c>
      <c r="G135" s="432">
        <v>6782.88</v>
      </c>
      <c r="H135" s="291">
        <v>6070.6776</v>
      </c>
      <c r="I135" s="406">
        <v>44519</v>
      </c>
    </row>
    <row r="136" spans="1:9" ht="15.75" thickBot="1" x14ac:dyDescent="0.3">
      <c r="A136" s="295">
        <v>4</v>
      </c>
      <c r="B136" s="4" t="s">
        <v>3352</v>
      </c>
      <c r="C136" s="345" t="s">
        <v>48</v>
      </c>
      <c r="D136" s="12">
        <v>44473</v>
      </c>
      <c r="E136" s="352">
        <v>39823.93</v>
      </c>
      <c r="F136" s="353" t="s">
        <v>3378</v>
      </c>
      <c r="G136" s="357">
        <v>35827.980000000003</v>
      </c>
      <c r="H136" s="291">
        <v>32066.042100000002</v>
      </c>
      <c r="I136" s="406">
        <v>44519</v>
      </c>
    </row>
    <row r="137" spans="1:9" ht="15.75" thickBot="1" x14ac:dyDescent="0.3">
      <c r="A137" s="295">
        <v>5</v>
      </c>
      <c r="B137" s="4" t="s">
        <v>3354</v>
      </c>
      <c r="C137" s="345" t="s">
        <v>48</v>
      </c>
      <c r="D137" s="12">
        <v>44473</v>
      </c>
      <c r="E137" s="352">
        <v>23551.49</v>
      </c>
      <c r="F137" s="353" t="s">
        <v>3378</v>
      </c>
      <c r="G137" s="357">
        <v>23551.49</v>
      </c>
      <c r="H137" s="291">
        <v>21078.583550000003</v>
      </c>
      <c r="I137" s="406">
        <v>44519</v>
      </c>
    </row>
    <row r="138" spans="1:9" ht="15.75" thickBot="1" x14ac:dyDescent="0.3">
      <c r="A138" s="295">
        <v>6</v>
      </c>
      <c r="B138" s="4" t="s">
        <v>3355</v>
      </c>
      <c r="C138" s="345" t="s">
        <v>48</v>
      </c>
      <c r="D138" s="12">
        <v>44463</v>
      </c>
      <c r="E138" s="352">
        <v>51603.96</v>
      </c>
      <c r="F138" s="353" t="s">
        <v>3378</v>
      </c>
      <c r="G138" s="357">
        <v>51564.95</v>
      </c>
      <c r="H138" s="291">
        <v>46150.630249999995</v>
      </c>
      <c r="I138" s="406">
        <v>44519</v>
      </c>
    </row>
    <row r="139" spans="1:9" ht="15.75" thickBot="1" x14ac:dyDescent="0.3">
      <c r="A139" s="295">
        <v>7</v>
      </c>
      <c r="B139" s="4" t="s">
        <v>3356</v>
      </c>
      <c r="C139" s="345" t="s">
        <v>48</v>
      </c>
      <c r="D139" s="12">
        <v>44473</v>
      </c>
      <c r="E139" s="352">
        <v>22456.77</v>
      </c>
      <c r="F139" s="353" t="s">
        <v>3378</v>
      </c>
      <c r="G139" s="357">
        <v>21690.31</v>
      </c>
      <c r="H139" s="291">
        <v>19412.827450000001</v>
      </c>
      <c r="I139" s="406">
        <v>44519</v>
      </c>
    </row>
    <row r="140" spans="1:9" ht="15.75" thickBot="1" x14ac:dyDescent="0.3">
      <c r="A140" s="295">
        <v>8</v>
      </c>
      <c r="B140" s="4" t="s">
        <v>3386</v>
      </c>
      <c r="C140" s="345" t="s">
        <v>48</v>
      </c>
      <c r="D140" s="12">
        <v>44473</v>
      </c>
      <c r="E140" s="352">
        <v>5344.57</v>
      </c>
      <c r="F140" s="353" t="s">
        <v>3378</v>
      </c>
      <c r="G140" s="357">
        <v>5344.57</v>
      </c>
      <c r="H140" s="291">
        <v>4783.3901500000002</v>
      </c>
      <c r="I140" s="406">
        <v>44519</v>
      </c>
    </row>
    <row r="141" spans="1:9" ht="15.75" thickBot="1" x14ac:dyDescent="0.3">
      <c r="A141" s="295">
        <v>9</v>
      </c>
      <c r="B141" s="4" t="s">
        <v>3387</v>
      </c>
      <c r="C141" s="345" t="s">
        <v>48</v>
      </c>
      <c r="D141" s="12">
        <v>44456</v>
      </c>
      <c r="E141" s="425">
        <v>11366.93</v>
      </c>
      <c r="F141" s="353" t="s">
        <v>3378</v>
      </c>
      <c r="G141" s="357">
        <v>11366.93</v>
      </c>
      <c r="H141" s="291">
        <v>10173.40235</v>
      </c>
      <c r="I141" s="406">
        <v>44519</v>
      </c>
    </row>
    <row r="142" spans="1:9" ht="15.75" thickBot="1" x14ac:dyDescent="0.3">
      <c r="A142" s="295">
        <v>10</v>
      </c>
      <c r="B142" s="4" t="s">
        <v>3388</v>
      </c>
      <c r="C142" s="345" t="s">
        <v>48</v>
      </c>
      <c r="D142" s="12">
        <v>44463</v>
      </c>
      <c r="E142" s="425">
        <v>5147.57</v>
      </c>
      <c r="F142" s="353" t="s">
        <v>3378</v>
      </c>
      <c r="G142" s="357">
        <v>5322.52</v>
      </c>
      <c r="H142" s="291">
        <v>4763.6554000000006</v>
      </c>
      <c r="I142" s="406">
        <v>44519</v>
      </c>
    </row>
    <row r="143" spans="1:9" ht="15.75" thickBot="1" x14ac:dyDescent="0.3">
      <c r="A143" s="295">
        <v>11</v>
      </c>
      <c r="B143" s="4" t="s">
        <v>3391</v>
      </c>
      <c r="C143" s="345" t="s">
        <v>48</v>
      </c>
      <c r="D143" s="12">
        <v>44463</v>
      </c>
      <c r="E143" s="425">
        <v>35930.36</v>
      </c>
      <c r="F143" s="353" t="s">
        <v>3378</v>
      </c>
      <c r="G143" s="357">
        <v>35465.129999999997</v>
      </c>
      <c r="H143" s="291">
        <v>31741.29135</v>
      </c>
      <c r="I143" s="406">
        <v>44519</v>
      </c>
    </row>
    <row r="144" spans="1:9" ht="15.75" thickBot="1" x14ac:dyDescent="0.3">
      <c r="A144" s="295">
        <v>12</v>
      </c>
      <c r="B144" s="4" t="s">
        <v>3392</v>
      </c>
      <c r="C144" s="345" t="s">
        <v>48</v>
      </c>
      <c r="D144" s="12">
        <v>44463</v>
      </c>
      <c r="E144" s="425">
        <v>5415.48</v>
      </c>
      <c r="F144" s="353" t="s">
        <v>3378</v>
      </c>
      <c r="G144" s="357">
        <v>5415.48</v>
      </c>
      <c r="H144" s="291">
        <v>4846.8545999999997</v>
      </c>
      <c r="I144" s="406">
        <v>44519</v>
      </c>
    </row>
    <row r="145" spans="1:9" ht="15.75" thickBot="1" x14ac:dyDescent="0.3">
      <c r="A145" s="295">
        <v>13</v>
      </c>
      <c r="B145" s="4" t="s">
        <v>3396</v>
      </c>
      <c r="C145" s="345" t="s">
        <v>48</v>
      </c>
      <c r="D145" s="12">
        <v>44463</v>
      </c>
      <c r="E145" s="425">
        <v>20608.060000000001</v>
      </c>
      <c r="F145" s="353" t="s">
        <v>3378</v>
      </c>
      <c r="G145" s="357">
        <v>23921</v>
      </c>
      <c r="H145" s="291">
        <v>21409.295000000002</v>
      </c>
      <c r="I145" s="406">
        <v>44519</v>
      </c>
    </row>
    <row r="146" spans="1:9" ht="15.75" thickBot="1" x14ac:dyDescent="0.3">
      <c r="A146" s="295">
        <v>14</v>
      </c>
      <c r="B146" s="4" t="s">
        <v>3397</v>
      </c>
      <c r="C146" s="345" t="s">
        <v>48</v>
      </c>
      <c r="D146" s="12">
        <v>44463</v>
      </c>
      <c r="E146" s="425">
        <v>2701.33</v>
      </c>
      <c r="F146" s="353" t="s">
        <v>3378</v>
      </c>
      <c r="G146" s="357">
        <v>2701.33</v>
      </c>
      <c r="H146" s="291">
        <v>2417.6903499999999</v>
      </c>
      <c r="I146" s="406">
        <v>44519</v>
      </c>
    </row>
    <row r="147" spans="1:9" ht="15.75" thickBot="1" x14ac:dyDescent="0.3">
      <c r="A147" s="295">
        <v>15</v>
      </c>
      <c r="B147" s="4" t="s">
        <v>3400</v>
      </c>
      <c r="C147" s="345" t="s">
        <v>48</v>
      </c>
      <c r="D147" s="12">
        <v>44516</v>
      </c>
      <c r="E147" s="352">
        <v>2269.92</v>
      </c>
      <c r="F147" s="353" t="s">
        <v>3378</v>
      </c>
      <c r="G147" s="357">
        <v>2298.7800000000002</v>
      </c>
      <c r="H147" s="291">
        <f>G147*0.895</f>
        <v>2057.4081000000001</v>
      </c>
      <c r="I147" s="406">
        <v>44519</v>
      </c>
    </row>
    <row r="148" spans="1:9" ht="15.75" thickBot="1" x14ac:dyDescent="0.3">
      <c r="A148" s="295">
        <v>16</v>
      </c>
      <c r="B148" s="4" t="s">
        <v>3402</v>
      </c>
      <c r="C148" s="345" t="s">
        <v>48</v>
      </c>
      <c r="D148" s="12">
        <v>44487</v>
      </c>
      <c r="E148" s="352">
        <v>5650.91</v>
      </c>
      <c r="F148" s="353" t="s">
        <v>3378</v>
      </c>
      <c r="G148" s="357">
        <v>3134.36</v>
      </c>
      <c r="H148" s="291">
        <f>G148*0.895</f>
        <v>2805.2522000000004</v>
      </c>
      <c r="I148" s="406">
        <v>44519</v>
      </c>
    </row>
    <row r="149" spans="1:9" ht="15.75" thickBot="1" x14ac:dyDescent="0.3">
      <c r="A149" s="297">
        <v>17</v>
      </c>
      <c r="B149" s="433" t="s">
        <v>3368</v>
      </c>
      <c r="C149" s="360" t="s">
        <v>48</v>
      </c>
      <c r="D149" s="318">
        <v>44473</v>
      </c>
      <c r="E149" s="362">
        <v>16578.88</v>
      </c>
      <c r="F149" s="434" t="s">
        <v>3378</v>
      </c>
      <c r="G149" s="427">
        <v>16578.88</v>
      </c>
      <c r="H149" s="312">
        <f>G149*0.895</f>
        <v>14838.097600000001</v>
      </c>
      <c r="I149" s="411">
        <v>44519</v>
      </c>
    </row>
    <row r="150" spans="1:9" ht="15.75" thickBot="1" x14ac:dyDescent="0.3">
      <c r="E150" s="435">
        <f>SUM(E133:E149)</f>
        <v>278393.57</v>
      </c>
      <c r="G150" s="384">
        <f>SUM(G133:G149)</f>
        <v>271181.65999999997</v>
      </c>
      <c r="H150" s="384">
        <f>SUM(H133:H149)</f>
        <v>242707.58569999997</v>
      </c>
    </row>
    <row r="151" spans="1:9" ht="15.75" thickBot="1" x14ac:dyDescent="0.3">
      <c r="G151" s="575" t="s">
        <v>4420</v>
      </c>
      <c r="H151" s="577"/>
    </row>
    <row r="153" spans="1:9" ht="15.75" thickBot="1" x14ac:dyDescent="0.3"/>
    <row r="154" spans="1:9" ht="15.75" thickBot="1" x14ac:dyDescent="0.3">
      <c r="D154" s="575" t="s">
        <v>4421</v>
      </c>
      <c r="E154" s="576"/>
      <c r="F154" s="577"/>
    </row>
    <row r="155" spans="1:9" ht="39" thickBot="1" x14ac:dyDescent="0.3">
      <c r="A155" s="413" t="s">
        <v>0</v>
      </c>
      <c r="B155" s="413" t="s">
        <v>3265</v>
      </c>
      <c r="C155" s="413" t="s">
        <v>45</v>
      </c>
      <c r="D155" s="413" t="s">
        <v>3381</v>
      </c>
      <c r="E155" s="414" t="s">
        <v>3380</v>
      </c>
      <c r="F155" s="414" t="s">
        <v>3271</v>
      </c>
      <c r="G155" s="415" t="s">
        <v>309</v>
      </c>
      <c r="H155" s="415" t="s">
        <v>310</v>
      </c>
      <c r="I155" s="415" t="s">
        <v>4405</v>
      </c>
    </row>
    <row r="156" spans="1:9" ht="15.75" thickBot="1" x14ac:dyDescent="0.3">
      <c r="A156" s="293">
        <v>1</v>
      </c>
      <c r="B156" s="371" t="s">
        <v>3382</v>
      </c>
      <c r="C156" s="345" t="s">
        <v>48</v>
      </c>
      <c r="D156" s="346">
        <v>44448</v>
      </c>
      <c r="E156" s="347">
        <v>4914.97</v>
      </c>
      <c r="F156" s="348" t="s">
        <v>3378</v>
      </c>
      <c r="G156" s="349">
        <v>3635.87</v>
      </c>
      <c r="H156" s="294">
        <f t="shared" ref="H156:H179" si="2">G156*0.895</f>
        <v>3254.10365</v>
      </c>
      <c r="I156" s="389">
        <v>44547</v>
      </c>
    </row>
    <row r="157" spans="1:9" ht="15.75" thickBot="1" x14ac:dyDescent="0.3">
      <c r="A157" s="295">
        <v>2</v>
      </c>
      <c r="B157" s="375" t="s">
        <v>3430</v>
      </c>
      <c r="C157" s="345" t="s">
        <v>48</v>
      </c>
      <c r="D157" s="302">
        <v>44516</v>
      </c>
      <c r="E157" s="425">
        <v>3392.8</v>
      </c>
      <c r="F157" s="353" t="s">
        <v>3378</v>
      </c>
      <c r="G157" s="357">
        <v>3392.8</v>
      </c>
      <c r="H157" s="296">
        <f t="shared" si="2"/>
        <v>3036.556</v>
      </c>
      <c r="I157" s="392">
        <v>44547</v>
      </c>
    </row>
    <row r="158" spans="1:9" ht="15.75" thickBot="1" x14ac:dyDescent="0.3">
      <c r="A158" s="295">
        <v>3</v>
      </c>
      <c r="B158" s="375" t="s">
        <v>3409</v>
      </c>
      <c r="C158" s="345" t="s">
        <v>48</v>
      </c>
      <c r="D158" s="302">
        <v>44516</v>
      </c>
      <c r="E158" s="352">
        <v>7019.21</v>
      </c>
      <c r="F158" s="353" t="s">
        <v>3378</v>
      </c>
      <c r="G158" s="357">
        <v>7128.01</v>
      </c>
      <c r="H158" s="296">
        <f t="shared" si="2"/>
        <v>6379.5689500000008</v>
      </c>
      <c r="I158" s="392">
        <v>44547</v>
      </c>
    </row>
    <row r="159" spans="1:9" ht="15.75" thickBot="1" x14ac:dyDescent="0.3">
      <c r="A159" s="295">
        <v>4</v>
      </c>
      <c r="B159" s="375" t="s">
        <v>3408</v>
      </c>
      <c r="C159" s="345" t="s">
        <v>48</v>
      </c>
      <c r="D159" s="302">
        <v>44516</v>
      </c>
      <c r="E159" s="352">
        <v>1472.51</v>
      </c>
      <c r="F159" s="353" t="s">
        <v>3378</v>
      </c>
      <c r="G159" s="357">
        <v>1357.07</v>
      </c>
      <c r="H159" s="296">
        <f t="shared" si="2"/>
        <v>1214.5776499999999</v>
      </c>
      <c r="I159" s="392">
        <v>44547</v>
      </c>
    </row>
    <row r="160" spans="1:9" ht="15.75" thickBot="1" x14ac:dyDescent="0.3">
      <c r="A160" s="295">
        <v>5</v>
      </c>
      <c r="B160" s="375" t="s">
        <v>3410</v>
      </c>
      <c r="C160" s="345" t="s">
        <v>48</v>
      </c>
      <c r="D160" s="302">
        <v>44516</v>
      </c>
      <c r="E160" s="352">
        <v>3560.19</v>
      </c>
      <c r="F160" s="353" t="s">
        <v>3378</v>
      </c>
      <c r="G160" s="357">
        <v>3444.75</v>
      </c>
      <c r="H160" s="296">
        <f t="shared" si="2"/>
        <v>3083.05125</v>
      </c>
      <c r="I160" s="392">
        <v>44547</v>
      </c>
    </row>
    <row r="161" spans="1:9" ht="15.75" thickBot="1" x14ac:dyDescent="0.3">
      <c r="A161" s="295">
        <v>6</v>
      </c>
      <c r="B161" s="375" t="s">
        <v>3458</v>
      </c>
      <c r="C161" s="345" t="s">
        <v>48</v>
      </c>
      <c r="D161" s="302">
        <v>44516</v>
      </c>
      <c r="E161" s="425">
        <v>6510.93</v>
      </c>
      <c r="F161" s="353" t="s">
        <v>3378</v>
      </c>
      <c r="G161" s="357">
        <v>6464.75</v>
      </c>
      <c r="H161" s="296">
        <f t="shared" si="2"/>
        <v>5785.9512500000001</v>
      </c>
      <c r="I161" s="392">
        <v>44547</v>
      </c>
    </row>
    <row r="162" spans="1:9" ht="15.75" thickBot="1" x14ac:dyDescent="0.3">
      <c r="A162" s="295">
        <v>7</v>
      </c>
      <c r="B162" s="375" t="s">
        <v>3404</v>
      </c>
      <c r="C162" s="345" t="s">
        <v>48</v>
      </c>
      <c r="D162" s="302">
        <v>44516</v>
      </c>
      <c r="E162" s="352">
        <v>11856.31</v>
      </c>
      <c r="F162" s="353" t="s">
        <v>3378</v>
      </c>
      <c r="G162" s="357">
        <v>11880.55</v>
      </c>
      <c r="H162" s="296">
        <f t="shared" si="2"/>
        <v>10633.09225</v>
      </c>
      <c r="I162" s="392">
        <v>44547</v>
      </c>
    </row>
    <row r="163" spans="1:9" ht="15.75" thickBot="1" x14ac:dyDescent="0.3">
      <c r="A163" s="295">
        <v>8</v>
      </c>
      <c r="B163" s="375" t="s">
        <v>3450</v>
      </c>
      <c r="C163" s="345" t="s">
        <v>48</v>
      </c>
      <c r="D163" s="302">
        <v>44516</v>
      </c>
      <c r="E163" s="425">
        <v>4530.72</v>
      </c>
      <c r="F163" s="353" t="s">
        <v>3378</v>
      </c>
      <c r="G163" s="357">
        <v>4530.72</v>
      </c>
      <c r="H163" s="296">
        <f t="shared" si="2"/>
        <v>4054.9944000000005</v>
      </c>
      <c r="I163" s="392">
        <v>44547</v>
      </c>
    </row>
    <row r="164" spans="1:9" ht="15.75" thickBot="1" x14ac:dyDescent="0.3">
      <c r="A164" s="295">
        <v>9</v>
      </c>
      <c r="B164" s="321" t="s">
        <v>3412</v>
      </c>
      <c r="C164" s="345" t="s">
        <v>48</v>
      </c>
      <c r="D164" s="302">
        <v>44516</v>
      </c>
      <c r="E164" s="352">
        <v>12121.99</v>
      </c>
      <c r="F164" s="353" t="s">
        <v>3378</v>
      </c>
      <c r="G164" s="357">
        <v>11862.25</v>
      </c>
      <c r="H164" s="296">
        <f t="shared" si="2"/>
        <v>10616.713750000001</v>
      </c>
      <c r="I164" s="392">
        <v>44547</v>
      </c>
    </row>
    <row r="165" spans="1:9" ht="15.75" thickBot="1" x14ac:dyDescent="0.3">
      <c r="A165" s="295">
        <v>10</v>
      </c>
      <c r="B165" s="375" t="s">
        <v>3435</v>
      </c>
      <c r="C165" s="345" t="s">
        <v>48</v>
      </c>
      <c r="D165" s="302">
        <v>44523</v>
      </c>
      <c r="E165" s="425">
        <v>8334.25</v>
      </c>
      <c r="F165" s="353" t="s">
        <v>3378</v>
      </c>
      <c r="G165" s="357">
        <v>8218.81</v>
      </c>
      <c r="H165" s="296">
        <f t="shared" si="2"/>
        <v>7355.8349499999995</v>
      </c>
      <c r="I165" s="392">
        <v>44547</v>
      </c>
    </row>
    <row r="166" spans="1:9" ht="15.75" thickBot="1" x14ac:dyDescent="0.3">
      <c r="A166" s="295">
        <v>11</v>
      </c>
      <c r="B166" s="375" t="s">
        <v>3466</v>
      </c>
      <c r="C166" s="345" t="s">
        <v>48</v>
      </c>
      <c r="D166" s="302">
        <v>44523</v>
      </c>
      <c r="E166" s="425">
        <v>7990.1</v>
      </c>
      <c r="F166" s="353" t="s">
        <v>3378</v>
      </c>
      <c r="G166" s="357">
        <v>7990.1</v>
      </c>
      <c r="H166" s="296">
        <f t="shared" si="2"/>
        <v>7151.1395000000002</v>
      </c>
      <c r="I166" s="392">
        <v>44547</v>
      </c>
    </row>
    <row r="167" spans="1:9" ht="15.75" thickBot="1" x14ac:dyDescent="0.3">
      <c r="A167" s="295">
        <v>12</v>
      </c>
      <c r="B167" s="375" t="s">
        <v>3447</v>
      </c>
      <c r="C167" s="345" t="s">
        <v>48</v>
      </c>
      <c r="D167" s="302">
        <v>44523</v>
      </c>
      <c r="E167" s="425">
        <v>8154.09</v>
      </c>
      <c r="F167" s="353" t="s">
        <v>3378</v>
      </c>
      <c r="G167" s="357">
        <v>8163.04</v>
      </c>
      <c r="H167" s="296">
        <f t="shared" si="2"/>
        <v>7305.9207999999999</v>
      </c>
      <c r="I167" s="392">
        <v>44547</v>
      </c>
    </row>
    <row r="168" spans="1:9" ht="15.75" thickBot="1" x14ac:dyDescent="0.3">
      <c r="A168" s="295">
        <v>13</v>
      </c>
      <c r="B168" s="375" t="s">
        <v>3424</v>
      </c>
      <c r="C168" s="345" t="s">
        <v>48</v>
      </c>
      <c r="D168" s="302">
        <v>44523</v>
      </c>
      <c r="E168" s="425">
        <v>9283.1299999999992</v>
      </c>
      <c r="F168" s="353" t="s">
        <v>3378</v>
      </c>
      <c r="G168" s="357">
        <v>9283.1299999999992</v>
      </c>
      <c r="H168" s="296">
        <f t="shared" si="2"/>
        <v>8308.4013500000001</v>
      </c>
      <c r="I168" s="392">
        <v>44547</v>
      </c>
    </row>
    <row r="169" spans="1:9" ht="15.75" thickBot="1" x14ac:dyDescent="0.3">
      <c r="A169" s="295">
        <v>14</v>
      </c>
      <c r="B169" s="375" t="s">
        <v>3491</v>
      </c>
      <c r="C169" s="345" t="s">
        <v>48</v>
      </c>
      <c r="D169" s="302">
        <v>44523</v>
      </c>
      <c r="E169" s="425">
        <v>9961.4500000000007</v>
      </c>
      <c r="F169" s="353" t="s">
        <v>3378</v>
      </c>
      <c r="G169" s="357">
        <v>9961.4500000000007</v>
      </c>
      <c r="H169" s="296">
        <f t="shared" si="2"/>
        <v>8915.4977500000005</v>
      </c>
      <c r="I169" s="392">
        <v>44547</v>
      </c>
    </row>
    <row r="170" spans="1:9" ht="15.75" thickBot="1" x14ac:dyDescent="0.3">
      <c r="A170" s="295">
        <v>15</v>
      </c>
      <c r="B170" s="375" t="s">
        <v>3423</v>
      </c>
      <c r="C170" s="345" t="s">
        <v>48</v>
      </c>
      <c r="D170" s="302">
        <v>44523</v>
      </c>
      <c r="E170" s="425">
        <v>4264.08</v>
      </c>
      <c r="F170" s="353" t="s">
        <v>3378</v>
      </c>
      <c r="G170" s="357">
        <v>4246.76</v>
      </c>
      <c r="H170" s="296">
        <f t="shared" si="2"/>
        <v>3800.8502000000003</v>
      </c>
      <c r="I170" s="392">
        <v>44547</v>
      </c>
    </row>
    <row r="171" spans="1:9" ht="15.75" thickBot="1" x14ac:dyDescent="0.3">
      <c r="A171" s="295">
        <v>16</v>
      </c>
      <c r="B171" s="375" t="s">
        <v>3372</v>
      </c>
      <c r="C171" s="345" t="s">
        <v>48</v>
      </c>
      <c r="D171" s="302">
        <v>44523</v>
      </c>
      <c r="E171" s="352">
        <v>2901.5</v>
      </c>
      <c r="F171" s="353" t="s">
        <v>3378</v>
      </c>
      <c r="G171" s="357">
        <v>2901.5</v>
      </c>
      <c r="H171" s="296">
        <f t="shared" si="2"/>
        <v>2596.8425000000002</v>
      </c>
      <c r="I171" s="392">
        <v>44547</v>
      </c>
    </row>
    <row r="172" spans="1:9" ht="15.75" thickBot="1" x14ac:dyDescent="0.3">
      <c r="A172" s="295">
        <v>17</v>
      </c>
      <c r="B172" s="375" t="s">
        <v>3431</v>
      </c>
      <c r="C172" s="345" t="s">
        <v>48</v>
      </c>
      <c r="D172" s="302">
        <v>44524</v>
      </c>
      <c r="E172" s="436">
        <v>2008.92</v>
      </c>
      <c r="F172" s="353" t="s">
        <v>3378</v>
      </c>
      <c r="G172" s="357">
        <v>2008.92</v>
      </c>
      <c r="H172" s="296">
        <f t="shared" si="2"/>
        <v>1797.9834000000001</v>
      </c>
      <c r="I172" s="392">
        <v>44547</v>
      </c>
    </row>
    <row r="173" spans="1:9" ht="15.75" thickBot="1" x14ac:dyDescent="0.3">
      <c r="A173" s="295">
        <v>18</v>
      </c>
      <c r="B173" s="375" t="s">
        <v>3461</v>
      </c>
      <c r="C173" s="345" t="s">
        <v>48</v>
      </c>
      <c r="D173" s="302">
        <v>44531</v>
      </c>
      <c r="E173" s="425">
        <v>15536.57</v>
      </c>
      <c r="F173" s="353" t="s">
        <v>3378</v>
      </c>
      <c r="G173" s="357">
        <v>15530.8</v>
      </c>
      <c r="H173" s="296">
        <f t="shared" si="2"/>
        <v>13900.065999999999</v>
      </c>
      <c r="I173" s="392">
        <v>44547</v>
      </c>
    </row>
    <row r="174" spans="1:9" ht="15.75" thickBot="1" x14ac:dyDescent="0.3">
      <c r="A174" s="295">
        <v>19</v>
      </c>
      <c r="B174" s="375" t="s">
        <v>3496</v>
      </c>
      <c r="C174" s="345" t="s">
        <v>48</v>
      </c>
      <c r="D174" s="302">
        <v>44531</v>
      </c>
      <c r="E174" s="425">
        <v>5760.24</v>
      </c>
      <c r="F174" s="353" t="s">
        <v>3378</v>
      </c>
      <c r="G174" s="357">
        <v>5529.38</v>
      </c>
      <c r="H174" s="296">
        <f t="shared" si="2"/>
        <v>4948.7951000000003</v>
      </c>
      <c r="I174" s="392">
        <v>44547</v>
      </c>
    </row>
    <row r="175" spans="1:9" ht="15.75" thickBot="1" x14ac:dyDescent="0.3">
      <c r="A175" s="295">
        <v>20</v>
      </c>
      <c r="B175" s="375" t="s">
        <v>3557</v>
      </c>
      <c r="C175" s="345" t="s">
        <v>48</v>
      </c>
      <c r="D175" s="437"/>
      <c r="E175" s="438"/>
      <c r="F175" s="353" t="s">
        <v>3378</v>
      </c>
      <c r="G175" s="357">
        <v>6945.73</v>
      </c>
      <c r="H175" s="296">
        <f t="shared" si="2"/>
        <v>6216.4283500000001</v>
      </c>
      <c r="I175" s="392">
        <v>44547</v>
      </c>
    </row>
    <row r="176" spans="1:9" ht="15.75" thickBot="1" x14ac:dyDescent="0.3">
      <c r="A176" s="295">
        <v>21</v>
      </c>
      <c r="B176" s="375" t="s">
        <v>3558</v>
      </c>
      <c r="C176" s="345" t="s">
        <v>48</v>
      </c>
      <c r="D176" s="437"/>
      <c r="E176" s="438"/>
      <c r="F176" s="353" t="s">
        <v>3378</v>
      </c>
      <c r="G176" s="357">
        <v>3203.24</v>
      </c>
      <c r="H176" s="296">
        <f t="shared" si="2"/>
        <v>2866.8997999999997</v>
      </c>
      <c r="I176" s="392">
        <v>44547</v>
      </c>
    </row>
    <row r="177" spans="1:9" ht="15.75" thickBot="1" x14ac:dyDescent="0.3">
      <c r="A177" s="295">
        <v>22</v>
      </c>
      <c r="B177" s="375" t="s">
        <v>3559</v>
      </c>
      <c r="C177" s="345" t="s">
        <v>48</v>
      </c>
      <c r="D177" s="437"/>
      <c r="E177" s="438"/>
      <c r="F177" s="353" t="s">
        <v>3378</v>
      </c>
      <c r="G177" s="357">
        <v>3203.24</v>
      </c>
      <c r="H177" s="296">
        <f t="shared" si="2"/>
        <v>2866.8997999999997</v>
      </c>
      <c r="I177" s="392">
        <v>44547</v>
      </c>
    </row>
    <row r="178" spans="1:9" ht="15.75" thickBot="1" x14ac:dyDescent="0.3">
      <c r="A178" s="295">
        <v>23</v>
      </c>
      <c r="B178" s="375" t="s">
        <v>3560</v>
      </c>
      <c r="C178" s="345" t="s">
        <v>48</v>
      </c>
      <c r="D178" s="437"/>
      <c r="E178" s="438"/>
      <c r="F178" s="353" t="s">
        <v>3378</v>
      </c>
      <c r="G178" s="357">
        <v>3203.24</v>
      </c>
      <c r="H178" s="296">
        <f t="shared" si="2"/>
        <v>2866.8997999999997</v>
      </c>
      <c r="I178" s="392">
        <v>44547</v>
      </c>
    </row>
    <row r="179" spans="1:9" ht="15.75" thickBot="1" x14ac:dyDescent="0.3">
      <c r="A179" s="297">
        <v>24</v>
      </c>
      <c r="B179" s="379" t="s">
        <v>3561</v>
      </c>
      <c r="C179" s="360" t="s">
        <v>48</v>
      </c>
      <c r="D179" s="439"/>
      <c r="E179" s="320"/>
      <c r="F179" s="363" t="s">
        <v>3378</v>
      </c>
      <c r="G179" s="427">
        <v>9800.43</v>
      </c>
      <c r="H179" s="298">
        <f t="shared" si="2"/>
        <v>8771.3848500000004</v>
      </c>
      <c r="I179" s="440">
        <v>44547</v>
      </c>
    </row>
    <row r="180" spans="1:9" ht="15.75" thickBot="1" x14ac:dyDescent="0.3">
      <c r="E180" s="435">
        <f>SUM(E156:E178)</f>
        <v>129573.96</v>
      </c>
      <c r="G180" s="441">
        <f>SUM(G156:G179)</f>
        <v>153886.53999999998</v>
      </c>
      <c r="H180" s="442">
        <f>SUM(H156:H179)</f>
        <v>137728.45329999999</v>
      </c>
    </row>
    <row r="183" spans="1:9" ht="15.75" thickBot="1" x14ac:dyDescent="0.3"/>
    <row r="184" spans="1:9" ht="15.75" thickBot="1" x14ac:dyDescent="0.3">
      <c r="D184" s="575" t="s">
        <v>4422</v>
      </c>
      <c r="E184" s="576"/>
      <c r="F184" s="577"/>
    </row>
    <row r="185" spans="1:9" ht="39" thickBot="1" x14ac:dyDescent="0.3">
      <c r="A185" s="413" t="s">
        <v>0</v>
      </c>
      <c r="B185" s="413" t="s">
        <v>3265</v>
      </c>
      <c r="C185" s="413" t="s">
        <v>45</v>
      </c>
      <c r="D185" s="413" t="s">
        <v>3381</v>
      </c>
      <c r="E185" s="414" t="s">
        <v>3380</v>
      </c>
      <c r="F185" s="414" t="s">
        <v>3271</v>
      </c>
      <c r="G185" s="415" t="s">
        <v>309</v>
      </c>
      <c r="H185" s="415" t="s">
        <v>310</v>
      </c>
      <c r="I185" s="415" t="s">
        <v>4405</v>
      </c>
    </row>
    <row r="186" spans="1:9" ht="15.75" thickBot="1" x14ac:dyDescent="0.3">
      <c r="A186" s="293">
        <v>1</v>
      </c>
      <c r="B186" s="443" t="s">
        <v>3405</v>
      </c>
      <c r="C186" s="345" t="s">
        <v>48</v>
      </c>
      <c r="D186" s="346">
        <v>44516</v>
      </c>
      <c r="E186" s="347">
        <v>54920.34</v>
      </c>
      <c r="F186" s="348" t="s">
        <v>3378</v>
      </c>
      <c r="G186" s="444">
        <v>64632.32</v>
      </c>
      <c r="H186" s="311">
        <f t="shared" ref="H186:H208" si="3">G186*0.895</f>
        <v>57845.926400000004</v>
      </c>
      <c r="I186" s="403">
        <v>44551</v>
      </c>
    </row>
    <row r="187" spans="1:9" ht="15.75" thickBot="1" x14ac:dyDescent="0.3">
      <c r="A187" s="295">
        <v>2</v>
      </c>
      <c r="B187" s="438" t="s">
        <v>3440</v>
      </c>
      <c r="C187" s="345" t="s">
        <v>48</v>
      </c>
      <c r="D187" s="302">
        <v>44516</v>
      </c>
      <c r="E187" s="425">
        <v>3840.26</v>
      </c>
      <c r="F187" s="353" t="s">
        <v>3378</v>
      </c>
      <c r="G187" s="432">
        <v>3840.26</v>
      </c>
      <c r="H187" s="291">
        <f t="shared" si="3"/>
        <v>3437.0327000000002</v>
      </c>
      <c r="I187" s="406">
        <v>44551</v>
      </c>
    </row>
    <row r="188" spans="1:9" ht="15.75" thickBot="1" x14ac:dyDescent="0.3">
      <c r="A188" s="295">
        <v>3</v>
      </c>
      <c r="B188" s="438" t="s">
        <v>3470</v>
      </c>
      <c r="C188" s="345" t="s">
        <v>48</v>
      </c>
      <c r="D188" s="302">
        <v>44523</v>
      </c>
      <c r="E188" s="425">
        <v>17877.11</v>
      </c>
      <c r="F188" s="353" t="s">
        <v>3378</v>
      </c>
      <c r="G188" s="432">
        <v>17877.11</v>
      </c>
      <c r="H188" s="291">
        <f t="shared" si="3"/>
        <v>16000.01345</v>
      </c>
      <c r="I188" s="406">
        <v>44550</v>
      </c>
    </row>
    <row r="189" spans="1:9" ht="15.75" thickBot="1" x14ac:dyDescent="0.3">
      <c r="A189" s="295">
        <v>4</v>
      </c>
      <c r="B189" s="438" t="s">
        <v>3469</v>
      </c>
      <c r="C189" s="345" t="s">
        <v>48</v>
      </c>
      <c r="D189" s="302">
        <v>44523</v>
      </c>
      <c r="E189" s="425">
        <v>7122.39</v>
      </c>
      <c r="F189" s="353" t="s">
        <v>3378</v>
      </c>
      <c r="G189" s="432">
        <v>7122.39</v>
      </c>
      <c r="H189" s="291">
        <f t="shared" si="3"/>
        <v>6374.5390500000003</v>
      </c>
      <c r="I189" s="406">
        <v>44551</v>
      </c>
    </row>
    <row r="190" spans="1:9" ht="15.75" thickBot="1" x14ac:dyDescent="0.3">
      <c r="A190" s="295">
        <v>5</v>
      </c>
      <c r="B190" s="438" t="s">
        <v>3477</v>
      </c>
      <c r="C190" s="345" t="s">
        <v>48</v>
      </c>
      <c r="D190" s="302">
        <v>44523</v>
      </c>
      <c r="E190" s="425">
        <v>10562.96</v>
      </c>
      <c r="F190" s="353" t="s">
        <v>3378</v>
      </c>
      <c r="G190" s="432">
        <v>10562.96</v>
      </c>
      <c r="H190" s="291">
        <f t="shared" si="3"/>
        <v>9453.8491999999987</v>
      </c>
      <c r="I190" s="406">
        <v>44550</v>
      </c>
    </row>
    <row r="191" spans="1:9" ht="15.75" thickBot="1" x14ac:dyDescent="0.3">
      <c r="A191" s="295">
        <v>6</v>
      </c>
      <c r="B191" s="438" t="s">
        <v>3453</v>
      </c>
      <c r="C191" s="345" t="s">
        <v>48</v>
      </c>
      <c r="D191" s="302">
        <v>44531</v>
      </c>
      <c r="E191" s="425">
        <v>3846.63</v>
      </c>
      <c r="F191" s="353" t="s">
        <v>3378</v>
      </c>
      <c r="G191" s="432">
        <v>3846.63</v>
      </c>
      <c r="H191" s="291">
        <f t="shared" si="3"/>
        <v>3442.7338500000001</v>
      </c>
      <c r="I191" s="406">
        <v>44550</v>
      </c>
    </row>
    <row r="192" spans="1:9" ht="15.75" thickBot="1" x14ac:dyDescent="0.3">
      <c r="A192" s="295">
        <v>7</v>
      </c>
      <c r="B192" s="438" t="s">
        <v>3498</v>
      </c>
      <c r="C192" s="345" t="s">
        <v>48</v>
      </c>
      <c r="D192" s="302">
        <v>44531</v>
      </c>
      <c r="E192" s="425">
        <v>7075.5</v>
      </c>
      <c r="F192" s="353" t="s">
        <v>3378</v>
      </c>
      <c r="G192" s="432">
        <v>7068.87</v>
      </c>
      <c r="H192" s="291">
        <f t="shared" si="3"/>
        <v>6326.6386499999999</v>
      </c>
      <c r="I192" s="406">
        <v>44550</v>
      </c>
    </row>
    <row r="193" spans="1:9" ht="15.75" thickBot="1" x14ac:dyDescent="0.3">
      <c r="A193" s="295">
        <v>8</v>
      </c>
      <c r="B193" s="438" t="s">
        <v>3432</v>
      </c>
      <c r="C193" s="345" t="s">
        <v>48</v>
      </c>
      <c r="D193" s="302">
        <v>44531</v>
      </c>
      <c r="E193" s="425">
        <v>6658.09</v>
      </c>
      <c r="F193" s="353" t="s">
        <v>3378</v>
      </c>
      <c r="G193" s="357">
        <v>6658.09</v>
      </c>
      <c r="H193" s="291">
        <f t="shared" si="3"/>
        <v>5958.9905500000004</v>
      </c>
      <c r="I193" s="406">
        <v>44550</v>
      </c>
    </row>
    <row r="194" spans="1:9" ht="15.75" thickBot="1" x14ac:dyDescent="0.3">
      <c r="A194" s="295">
        <v>9</v>
      </c>
      <c r="B194" s="438" t="s">
        <v>3474</v>
      </c>
      <c r="C194" s="345" t="s">
        <v>48</v>
      </c>
      <c r="D194" s="302">
        <v>44531</v>
      </c>
      <c r="E194" s="425">
        <v>7581.39</v>
      </c>
      <c r="F194" s="353" t="s">
        <v>3378</v>
      </c>
      <c r="G194" s="432">
        <v>7437.09</v>
      </c>
      <c r="H194" s="291">
        <f t="shared" si="3"/>
        <v>6656.1955500000004</v>
      </c>
      <c r="I194" s="406">
        <v>44551</v>
      </c>
    </row>
    <row r="195" spans="1:9" ht="15.75" thickBot="1" x14ac:dyDescent="0.3">
      <c r="A195" s="295">
        <v>10</v>
      </c>
      <c r="B195" s="445" t="s">
        <v>3425</v>
      </c>
      <c r="C195" s="345" t="s">
        <v>48</v>
      </c>
      <c r="D195" s="12">
        <v>44531</v>
      </c>
      <c r="E195" s="286">
        <v>4671.47</v>
      </c>
      <c r="F195" s="353" t="s">
        <v>3378</v>
      </c>
      <c r="G195" s="432">
        <v>4584.8900000000003</v>
      </c>
      <c r="H195" s="291">
        <f t="shared" si="3"/>
        <v>4103.4765500000003</v>
      </c>
      <c r="I195" s="406">
        <v>44551</v>
      </c>
    </row>
    <row r="196" spans="1:9" ht="15.75" thickBot="1" x14ac:dyDescent="0.3">
      <c r="A196" s="295">
        <v>11</v>
      </c>
      <c r="B196" s="438" t="s">
        <v>3448</v>
      </c>
      <c r="C196" s="345" t="s">
        <v>48</v>
      </c>
      <c r="D196" s="302">
        <v>44537</v>
      </c>
      <c r="E196" s="425">
        <v>6374.68</v>
      </c>
      <c r="F196" s="353" t="s">
        <v>3378</v>
      </c>
      <c r="G196" s="432">
        <v>6259.26</v>
      </c>
      <c r="H196" s="291">
        <f t="shared" si="3"/>
        <v>5602.0376999999999</v>
      </c>
      <c r="I196" s="406">
        <v>44551</v>
      </c>
    </row>
    <row r="197" spans="1:9" ht="15.75" thickBot="1" x14ac:dyDescent="0.3">
      <c r="A197" s="295">
        <v>12</v>
      </c>
      <c r="B197" s="438" t="s">
        <v>3463</v>
      </c>
      <c r="C197" s="345" t="s">
        <v>48</v>
      </c>
      <c r="D197" s="302">
        <v>44537</v>
      </c>
      <c r="E197" s="425">
        <v>2905.6</v>
      </c>
      <c r="F197" s="353" t="s">
        <v>3378</v>
      </c>
      <c r="G197" s="432">
        <v>2876.74</v>
      </c>
      <c r="H197" s="291">
        <f t="shared" si="3"/>
        <v>2574.6822999999999</v>
      </c>
      <c r="I197" s="406">
        <v>44550</v>
      </c>
    </row>
    <row r="198" spans="1:9" ht="15.75" thickBot="1" x14ac:dyDescent="0.3">
      <c r="A198" s="295">
        <v>13</v>
      </c>
      <c r="B198" s="438" t="s">
        <v>3441</v>
      </c>
      <c r="C198" s="345" t="s">
        <v>48</v>
      </c>
      <c r="D198" s="302">
        <v>44537</v>
      </c>
      <c r="E198" s="425">
        <v>2914.23</v>
      </c>
      <c r="F198" s="353" t="s">
        <v>3378</v>
      </c>
      <c r="G198" s="432">
        <v>2914.23</v>
      </c>
      <c r="H198" s="291">
        <f t="shared" si="3"/>
        <v>2608.23585</v>
      </c>
      <c r="I198" s="406">
        <v>44550</v>
      </c>
    </row>
    <row r="199" spans="1:9" ht="15.75" thickBot="1" x14ac:dyDescent="0.3">
      <c r="A199" s="295">
        <v>14</v>
      </c>
      <c r="B199" s="438" t="s">
        <v>3457</v>
      </c>
      <c r="C199" s="345" t="s">
        <v>48</v>
      </c>
      <c r="D199" s="302">
        <v>44538</v>
      </c>
      <c r="E199" s="425">
        <v>8893.0499999999993</v>
      </c>
      <c r="F199" s="353" t="s">
        <v>3378</v>
      </c>
      <c r="G199" s="432">
        <v>9050.6299999999992</v>
      </c>
      <c r="H199" s="291">
        <f t="shared" si="3"/>
        <v>8100.3138499999995</v>
      </c>
      <c r="I199" s="406">
        <v>44551</v>
      </c>
    </row>
    <row r="200" spans="1:9" ht="15.75" thickBot="1" x14ac:dyDescent="0.3">
      <c r="A200" s="295">
        <v>15</v>
      </c>
      <c r="B200" s="438" t="s">
        <v>3437</v>
      </c>
      <c r="C200" s="345" t="s">
        <v>48</v>
      </c>
      <c r="D200" s="302">
        <v>44538</v>
      </c>
      <c r="E200" s="425">
        <v>8281.2199999999993</v>
      </c>
      <c r="F200" s="353" t="s">
        <v>3378</v>
      </c>
      <c r="G200" s="432">
        <v>6750.04</v>
      </c>
      <c r="H200" s="291">
        <f t="shared" si="3"/>
        <v>6041.2857999999997</v>
      </c>
      <c r="I200" s="406">
        <v>44550</v>
      </c>
    </row>
    <row r="201" spans="1:9" ht="15.75" thickBot="1" x14ac:dyDescent="0.3">
      <c r="A201" s="295">
        <v>16</v>
      </c>
      <c r="B201" s="438" t="s">
        <v>3393</v>
      </c>
      <c r="C201" s="345" t="s">
        <v>48</v>
      </c>
      <c r="D201" s="302">
        <v>44541</v>
      </c>
      <c r="E201" s="352">
        <v>71519.199999999997</v>
      </c>
      <c r="F201" s="353" t="s">
        <v>3378</v>
      </c>
      <c r="G201" s="432">
        <v>71514.92</v>
      </c>
      <c r="H201" s="421">
        <f t="shared" si="3"/>
        <v>64005.8534</v>
      </c>
      <c r="I201" s="406">
        <v>44550</v>
      </c>
    </row>
    <row r="202" spans="1:9" ht="15.75" thickBot="1" x14ac:dyDescent="0.3">
      <c r="A202" s="295">
        <v>17</v>
      </c>
      <c r="B202" s="438" t="s">
        <v>3542</v>
      </c>
      <c r="C202" s="345" t="s">
        <v>48</v>
      </c>
      <c r="D202" s="302">
        <v>44545</v>
      </c>
      <c r="E202" s="425">
        <v>39414.86</v>
      </c>
      <c r="F202" s="353" t="s">
        <v>3378</v>
      </c>
      <c r="G202" s="432">
        <v>27997.66</v>
      </c>
      <c r="H202" s="421">
        <f t="shared" si="3"/>
        <v>25057.905699999999</v>
      </c>
      <c r="I202" s="406">
        <v>44550</v>
      </c>
    </row>
    <row r="203" spans="1:9" ht="15.75" thickBot="1" x14ac:dyDescent="0.3">
      <c r="A203" s="295">
        <v>18</v>
      </c>
      <c r="B203" s="438" t="s">
        <v>3394</v>
      </c>
      <c r="C203" s="345" t="s">
        <v>48</v>
      </c>
      <c r="D203" s="302">
        <v>44545</v>
      </c>
      <c r="E203" s="352">
        <v>39628.94</v>
      </c>
      <c r="F203" s="353" t="s">
        <v>3378</v>
      </c>
      <c r="G203" s="432">
        <v>39628.94</v>
      </c>
      <c r="H203" s="291">
        <f t="shared" si="3"/>
        <v>35467.901300000005</v>
      </c>
      <c r="I203" s="406">
        <v>44551</v>
      </c>
    </row>
    <row r="204" spans="1:9" ht="15.75" thickBot="1" x14ac:dyDescent="0.3">
      <c r="A204" s="295">
        <v>19</v>
      </c>
      <c r="B204" s="438" t="s">
        <v>3564</v>
      </c>
      <c r="C204" s="345" t="s">
        <v>48</v>
      </c>
      <c r="D204" s="437"/>
      <c r="E204" s="438"/>
      <c r="F204" s="353" t="s">
        <v>3378</v>
      </c>
      <c r="G204" s="432">
        <v>3016.75</v>
      </c>
      <c r="H204" s="291">
        <f t="shared" si="3"/>
        <v>2699.99125</v>
      </c>
      <c r="I204" s="406">
        <v>44550</v>
      </c>
    </row>
    <row r="205" spans="1:9" ht="15.75" thickBot="1" x14ac:dyDescent="0.3">
      <c r="A205" s="295">
        <v>20</v>
      </c>
      <c r="B205" s="438" t="s">
        <v>4423</v>
      </c>
      <c r="C205" s="345" t="s">
        <v>48</v>
      </c>
      <c r="D205" s="437"/>
      <c r="E205" s="438"/>
      <c r="F205" s="353" t="s">
        <v>3378</v>
      </c>
      <c r="G205" s="357">
        <v>10506.78</v>
      </c>
      <c r="H205" s="291">
        <f t="shared" si="3"/>
        <v>9403.5681000000004</v>
      </c>
      <c r="I205" s="406">
        <v>44550</v>
      </c>
    </row>
    <row r="206" spans="1:9" ht="15.75" thickBot="1" x14ac:dyDescent="0.3">
      <c r="A206" s="295">
        <v>21</v>
      </c>
      <c r="B206" s="438" t="s">
        <v>3565</v>
      </c>
      <c r="C206" s="345" t="s">
        <v>48</v>
      </c>
      <c r="D206" s="437"/>
      <c r="E206" s="438"/>
      <c r="F206" s="353" t="s">
        <v>3378</v>
      </c>
      <c r="G206" s="432">
        <v>3016.75</v>
      </c>
      <c r="H206" s="291">
        <f t="shared" si="3"/>
        <v>2699.99125</v>
      </c>
      <c r="I206" s="406">
        <v>44550</v>
      </c>
    </row>
    <row r="207" spans="1:9" ht="15.75" thickBot="1" x14ac:dyDescent="0.3">
      <c r="A207" s="295">
        <v>22</v>
      </c>
      <c r="B207" s="438" t="s">
        <v>3566</v>
      </c>
      <c r="C207" s="345" t="s">
        <v>48</v>
      </c>
      <c r="D207" s="437"/>
      <c r="E207" s="438"/>
      <c r="F207" s="353" t="s">
        <v>3378</v>
      </c>
      <c r="G207" s="432">
        <v>17453.28</v>
      </c>
      <c r="H207" s="291">
        <f t="shared" si="3"/>
        <v>15620.685599999999</v>
      </c>
      <c r="I207" s="406">
        <v>44551</v>
      </c>
    </row>
    <row r="208" spans="1:9" ht="15.75" thickBot="1" x14ac:dyDescent="0.3">
      <c r="A208" s="297">
        <v>23</v>
      </c>
      <c r="B208" s="446" t="s">
        <v>3543</v>
      </c>
      <c r="C208" s="360" t="s">
        <v>48</v>
      </c>
      <c r="D208" s="439"/>
      <c r="E208" s="320"/>
      <c r="F208" s="363" t="s">
        <v>3378</v>
      </c>
      <c r="G208" s="447">
        <v>11630.11</v>
      </c>
      <c r="H208" s="312">
        <f t="shared" si="3"/>
        <v>10408.94845</v>
      </c>
      <c r="I208" s="411">
        <v>44551</v>
      </c>
    </row>
    <row r="209" spans="1:9" ht="15.75" thickBot="1" x14ac:dyDescent="0.3">
      <c r="E209" s="435">
        <f>SUM(E186:E207)</f>
        <v>304087.92</v>
      </c>
      <c r="G209" s="326">
        <f>SUM(G186:G208)</f>
        <v>346246.70000000007</v>
      </c>
      <c r="H209" s="442">
        <f>SUM(H186:H208)</f>
        <v>309890.79650000011</v>
      </c>
    </row>
    <row r="210" spans="1:9" ht="15.75" thickBot="1" x14ac:dyDescent="0.3">
      <c r="G210" s="575" t="s">
        <v>4424</v>
      </c>
      <c r="H210" s="577"/>
    </row>
    <row r="213" spans="1:9" ht="15.75" thickBot="1" x14ac:dyDescent="0.3"/>
    <row r="214" spans="1:9" ht="15.75" thickBot="1" x14ac:dyDescent="0.3">
      <c r="D214" s="575" t="s">
        <v>4425</v>
      </c>
      <c r="E214" s="576"/>
      <c r="F214" s="577"/>
    </row>
    <row r="215" spans="1:9" ht="39" thickBot="1" x14ac:dyDescent="0.3">
      <c r="A215" s="369" t="s">
        <v>0</v>
      </c>
      <c r="B215" s="369" t="s">
        <v>3265</v>
      </c>
      <c r="C215" s="369" t="s">
        <v>45</v>
      </c>
      <c r="D215" s="369" t="s">
        <v>3381</v>
      </c>
      <c r="E215" s="370" t="s">
        <v>3380</v>
      </c>
      <c r="F215" s="370" t="s">
        <v>3271</v>
      </c>
      <c r="G215" s="343" t="s">
        <v>309</v>
      </c>
      <c r="H215" s="343" t="s">
        <v>310</v>
      </c>
      <c r="I215" s="343" t="s">
        <v>4405</v>
      </c>
    </row>
    <row r="216" spans="1:9" ht="15.75" thickBot="1" x14ac:dyDescent="0.3">
      <c r="A216" s="293">
        <v>1</v>
      </c>
      <c r="B216" s="443" t="s">
        <v>3479</v>
      </c>
      <c r="C216" s="345" t="s">
        <v>48</v>
      </c>
      <c r="D216" s="317">
        <v>44531</v>
      </c>
      <c r="E216" s="402">
        <v>13373.39</v>
      </c>
      <c r="F216" s="448" t="s">
        <v>3378</v>
      </c>
      <c r="G216" s="431">
        <v>12881.61</v>
      </c>
      <c r="H216" s="431">
        <f>G216*0.895</f>
        <v>11529.040950000001</v>
      </c>
      <c r="I216" s="403">
        <v>44572</v>
      </c>
    </row>
    <row r="217" spans="1:9" ht="15.75" thickBot="1" x14ac:dyDescent="0.3">
      <c r="A217" s="295">
        <v>2</v>
      </c>
      <c r="B217" s="438" t="s">
        <v>3460</v>
      </c>
      <c r="C217" s="345" t="s">
        <v>48</v>
      </c>
      <c r="D217" s="12">
        <v>44532</v>
      </c>
      <c r="E217" s="290">
        <v>8971.5499999999993</v>
      </c>
      <c r="F217" s="363" t="s">
        <v>3378</v>
      </c>
      <c r="G217" s="9">
        <v>8971.5499999999993</v>
      </c>
      <c r="H217" s="9">
        <f>G217*0.895</f>
        <v>8029.5372499999994</v>
      </c>
      <c r="I217" s="406">
        <v>44572</v>
      </c>
    </row>
    <row r="218" spans="1:9" ht="15.75" thickBot="1" x14ac:dyDescent="0.3">
      <c r="A218" s="295">
        <v>3</v>
      </c>
      <c r="B218" s="438" t="s">
        <v>3483</v>
      </c>
      <c r="C218" s="345" t="s">
        <v>48</v>
      </c>
      <c r="D218" s="12">
        <v>44538</v>
      </c>
      <c r="E218" s="290">
        <v>2068.0700000000002</v>
      </c>
      <c r="F218" s="363" t="s">
        <v>3378</v>
      </c>
      <c r="G218" s="9">
        <v>2069.34</v>
      </c>
      <c r="H218" s="9">
        <f>G218*0.895</f>
        <v>1852.0593000000001</v>
      </c>
      <c r="I218" s="406">
        <v>44572</v>
      </c>
    </row>
    <row r="219" spans="1:9" ht="15.75" thickBot="1" x14ac:dyDescent="0.3">
      <c r="A219" s="297">
        <v>4</v>
      </c>
      <c r="B219" s="446" t="s">
        <v>3495</v>
      </c>
      <c r="C219" s="360" t="s">
        <v>48</v>
      </c>
      <c r="D219" s="318">
        <v>44531</v>
      </c>
      <c r="E219" s="449">
        <v>17904.080000000002</v>
      </c>
      <c r="F219" s="363" t="s">
        <v>3378</v>
      </c>
      <c r="G219" s="410">
        <v>17904.080000000002</v>
      </c>
      <c r="H219" s="410">
        <f>G219*0.895</f>
        <v>16024.151600000001</v>
      </c>
      <c r="I219" s="411">
        <v>44572</v>
      </c>
    </row>
    <row r="220" spans="1:9" ht="15.75" thickBot="1" x14ac:dyDescent="0.3">
      <c r="E220" s="384">
        <f>SUM(E216:E219)</f>
        <v>42317.09</v>
      </c>
      <c r="G220" s="384">
        <f>SUM(G216:G219)</f>
        <v>41826.58</v>
      </c>
      <c r="H220" s="384">
        <f>SUM(H216:H219)</f>
        <v>37434.789100000002</v>
      </c>
    </row>
    <row r="221" spans="1:9" ht="15.75" thickBot="1" x14ac:dyDescent="0.3">
      <c r="G221" s="575" t="s">
        <v>4426</v>
      </c>
      <c r="H221" s="577"/>
    </row>
    <row r="222" spans="1:9" ht="15.75" thickBot="1" x14ac:dyDescent="0.3">
      <c r="G222" s="299"/>
      <c r="H222" s="299"/>
    </row>
    <row r="223" spans="1:9" ht="15.75" thickBot="1" x14ac:dyDescent="0.3">
      <c r="D223" s="575" t="s">
        <v>4427</v>
      </c>
      <c r="E223" s="576"/>
      <c r="F223" s="577"/>
      <c r="G223" s="299"/>
      <c r="H223" s="299"/>
    </row>
    <row r="224" spans="1:9" ht="39" thickBot="1" x14ac:dyDescent="0.3">
      <c r="A224" s="413" t="s">
        <v>0</v>
      </c>
      <c r="B224" s="413" t="s">
        <v>3265</v>
      </c>
      <c r="C224" s="413" t="s">
        <v>45</v>
      </c>
      <c r="D224" s="413" t="s">
        <v>3381</v>
      </c>
      <c r="E224" s="414" t="s">
        <v>3380</v>
      </c>
      <c r="F224" s="414" t="s">
        <v>3271</v>
      </c>
      <c r="G224" s="343" t="s">
        <v>309</v>
      </c>
      <c r="H224" s="343" t="s">
        <v>310</v>
      </c>
      <c r="I224" s="343" t="s">
        <v>4405</v>
      </c>
    </row>
    <row r="225" spans="1:9" ht="15.75" thickBot="1" x14ac:dyDescent="0.3">
      <c r="A225" s="293">
        <v>1</v>
      </c>
      <c r="B225" s="344" t="s">
        <v>3459</v>
      </c>
      <c r="C225" s="360" t="s">
        <v>48</v>
      </c>
      <c r="D225" s="372">
        <v>44917</v>
      </c>
      <c r="E225" s="450">
        <v>18995.21</v>
      </c>
      <c r="F225" s="451" t="s">
        <v>3378</v>
      </c>
      <c r="G225" s="311">
        <v>18995.009999999998</v>
      </c>
      <c r="H225" s="311">
        <f t="shared" ref="H225:H242" si="4">G225*0.895</f>
        <v>17000.533949999997</v>
      </c>
      <c r="I225" s="403">
        <v>44579</v>
      </c>
    </row>
    <row r="226" spans="1:9" ht="15.75" thickBot="1" x14ac:dyDescent="0.3">
      <c r="A226" s="295">
        <v>2</v>
      </c>
      <c r="B226" s="356" t="s">
        <v>3472</v>
      </c>
      <c r="C226" s="360" t="s">
        <v>48</v>
      </c>
      <c r="D226" s="376">
        <v>44567</v>
      </c>
      <c r="E226" s="425">
        <v>29505.37</v>
      </c>
      <c r="F226" s="448" t="s">
        <v>3378</v>
      </c>
      <c r="G226" s="357">
        <v>29502.69</v>
      </c>
      <c r="H226" s="291">
        <f t="shared" si="4"/>
        <v>26404.90755</v>
      </c>
      <c r="I226" s="406">
        <v>44579</v>
      </c>
    </row>
    <row r="227" spans="1:9" ht="15.75" thickBot="1" x14ac:dyDescent="0.3">
      <c r="A227" s="295">
        <v>3</v>
      </c>
      <c r="B227" s="356" t="s">
        <v>3500</v>
      </c>
      <c r="C227" s="360" t="s">
        <v>48</v>
      </c>
      <c r="D227" s="376">
        <v>44552</v>
      </c>
      <c r="E227" s="425">
        <v>1542.97</v>
      </c>
      <c r="F227" s="448" t="s">
        <v>3378</v>
      </c>
      <c r="G227" s="357">
        <v>1542.97</v>
      </c>
      <c r="H227" s="291">
        <f t="shared" si="4"/>
        <v>1380.9581500000002</v>
      </c>
      <c r="I227" s="406">
        <v>44579</v>
      </c>
    </row>
    <row r="228" spans="1:9" ht="15.75" thickBot="1" x14ac:dyDescent="0.3">
      <c r="A228" s="295">
        <v>4</v>
      </c>
      <c r="B228" s="356" t="s">
        <v>3523</v>
      </c>
      <c r="C228" s="360" t="s">
        <v>48</v>
      </c>
      <c r="D228" s="376">
        <v>44567</v>
      </c>
      <c r="E228" s="436">
        <v>4876.62</v>
      </c>
      <c r="F228" s="448" t="s">
        <v>3378</v>
      </c>
      <c r="G228" s="357">
        <v>4876.62</v>
      </c>
      <c r="H228" s="291">
        <f t="shared" si="4"/>
        <v>4364.5748999999996</v>
      </c>
      <c r="I228" s="406">
        <v>44579</v>
      </c>
    </row>
    <row r="229" spans="1:9" ht="15.75" thickBot="1" x14ac:dyDescent="0.3">
      <c r="A229" s="295">
        <v>5</v>
      </c>
      <c r="B229" s="356" t="s">
        <v>3596</v>
      </c>
      <c r="C229" s="360" t="s">
        <v>48</v>
      </c>
      <c r="D229" s="376">
        <v>44568</v>
      </c>
      <c r="E229" s="425">
        <v>1788.96</v>
      </c>
      <c r="F229" s="448" t="s">
        <v>3378</v>
      </c>
      <c r="G229" s="357">
        <v>2273.8000000000002</v>
      </c>
      <c r="H229" s="291">
        <f t="shared" si="4"/>
        <v>2035.0510000000002</v>
      </c>
      <c r="I229" s="406">
        <v>44579</v>
      </c>
    </row>
    <row r="230" spans="1:9" ht="15.75" thickBot="1" x14ac:dyDescent="0.3">
      <c r="A230" s="295">
        <v>6</v>
      </c>
      <c r="B230" s="356" t="s">
        <v>3534</v>
      </c>
      <c r="C230" s="360" t="s">
        <v>48</v>
      </c>
      <c r="D230" s="376">
        <v>44567</v>
      </c>
      <c r="E230" s="425">
        <v>7510.5</v>
      </c>
      <c r="F230" s="448" t="s">
        <v>3378</v>
      </c>
      <c r="G230" s="357">
        <v>7653.64</v>
      </c>
      <c r="H230" s="291">
        <f t="shared" si="4"/>
        <v>6850.0078000000003</v>
      </c>
      <c r="I230" s="406">
        <v>44579</v>
      </c>
    </row>
    <row r="231" spans="1:9" ht="15.75" thickBot="1" x14ac:dyDescent="0.3">
      <c r="A231" s="295">
        <v>7</v>
      </c>
      <c r="B231" s="356" t="s">
        <v>3507</v>
      </c>
      <c r="C231" s="360" t="s">
        <v>48</v>
      </c>
      <c r="D231" s="376">
        <v>44553</v>
      </c>
      <c r="E231" s="425">
        <v>8274.85</v>
      </c>
      <c r="F231" s="448" t="s">
        <v>3378</v>
      </c>
      <c r="G231" s="357">
        <v>8043.97</v>
      </c>
      <c r="H231" s="291">
        <f t="shared" si="4"/>
        <v>7199.3531500000008</v>
      </c>
      <c r="I231" s="406">
        <v>44579</v>
      </c>
    </row>
    <row r="232" spans="1:9" ht="15.75" thickBot="1" x14ac:dyDescent="0.3">
      <c r="A232" s="295">
        <v>8</v>
      </c>
      <c r="B232" s="356" t="s">
        <v>3497</v>
      </c>
      <c r="C232" s="360" t="s">
        <v>48</v>
      </c>
      <c r="D232" s="376">
        <v>44531</v>
      </c>
      <c r="E232" s="425">
        <v>9164.27</v>
      </c>
      <c r="F232" s="448" t="s">
        <v>3378</v>
      </c>
      <c r="G232" s="357">
        <v>9164.27</v>
      </c>
      <c r="H232" s="291">
        <f t="shared" si="4"/>
        <v>8202.0216500000006</v>
      </c>
      <c r="I232" s="406">
        <v>44579</v>
      </c>
    </row>
    <row r="233" spans="1:9" ht="15.75" thickBot="1" x14ac:dyDescent="0.3">
      <c r="A233" s="295">
        <v>9</v>
      </c>
      <c r="B233" s="356" t="s">
        <v>3428</v>
      </c>
      <c r="C233" s="360" t="s">
        <v>48</v>
      </c>
      <c r="D233" s="376">
        <v>44553</v>
      </c>
      <c r="E233" s="425">
        <v>39450.79</v>
      </c>
      <c r="F233" s="448" t="s">
        <v>3378</v>
      </c>
      <c r="G233" s="357">
        <v>31543.99</v>
      </c>
      <c r="H233" s="291">
        <f t="shared" si="4"/>
        <v>28231.871050000002</v>
      </c>
      <c r="I233" s="406">
        <v>44579</v>
      </c>
    </row>
    <row r="234" spans="1:9" ht="15.75" thickBot="1" x14ac:dyDescent="0.3">
      <c r="A234" s="295">
        <v>10</v>
      </c>
      <c r="B234" s="356" t="s">
        <v>3486</v>
      </c>
      <c r="C234" s="360" t="s">
        <v>48</v>
      </c>
      <c r="D234" s="376">
        <v>44552</v>
      </c>
      <c r="E234" s="425">
        <v>6186.65</v>
      </c>
      <c r="F234" s="448" t="s">
        <v>3378</v>
      </c>
      <c r="G234" s="357">
        <v>6152.03</v>
      </c>
      <c r="H234" s="291">
        <f t="shared" si="4"/>
        <v>5506.0668500000002</v>
      </c>
      <c r="I234" s="406">
        <v>44579</v>
      </c>
    </row>
    <row r="235" spans="1:9" ht="15.75" thickBot="1" x14ac:dyDescent="0.3">
      <c r="A235" s="295">
        <v>11</v>
      </c>
      <c r="B235" s="356" t="s">
        <v>3489</v>
      </c>
      <c r="C235" s="360" t="s">
        <v>48</v>
      </c>
      <c r="D235" s="376">
        <v>44552</v>
      </c>
      <c r="E235" s="425">
        <v>3802.73</v>
      </c>
      <c r="F235" s="448" t="s">
        <v>3378</v>
      </c>
      <c r="G235" s="357">
        <v>3802.73</v>
      </c>
      <c r="H235" s="291">
        <f t="shared" si="4"/>
        <v>3403.44335</v>
      </c>
      <c r="I235" s="406">
        <v>44579</v>
      </c>
    </row>
    <row r="236" spans="1:9" ht="15.75" thickBot="1" x14ac:dyDescent="0.3">
      <c r="A236" s="295">
        <v>12</v>
      </c>
      <c r="B236" s="356" t="s">
        <v>3436</v>
      </c>
      <c r="C236" s="360" t="s">
        <v>48</v>
      </c>
      <c r="D236" s="376">
        <v>44538</v>
      </c>
      <c r="E236" s="425">
        <v>2424.98</v>
      </c>
      <c r="F236" s="448" t="s">
        <v>3378</v>
      </c>
      <c r="G236" s="357">
        <v>2424.98</v>
      </c>
      <c r="H236" s="291">
        <f t="shared" si="4"/>
        <v>2170.3571000000002</v>
      </c>
      <c r="I236" s="406">
        <v>44579</v>
      </c>
    </row>
    <row r="237" spans="1:9" ht="15.75" thickBot="1" x14ac:dyDescent="0.3">
      <c r="A237" s="295">
        <v>13</v>
      </c>
      <c r="B237" s="356" t="s">
        <v>3480</v>
      </c>
      <c r="C237" s="360" t="s">
        <v>48</v>
      </c>
      <c r="D237" s="376">
        <v>44523</v>
      </c>
      <c r="E237" s="425">
        <v>5977.74</v>
      </c>
      <c r="F237" s="448" t="s">
        <v>3378</v>
      </c>
      <c r="G237" s="357">
        <v>5977.74</v>
      </c>
      <c r="H237" s="291">
        <f t="shared" si="4"/>
        <v>5350.0772999999999</v>
      </c>
      <c r="I237" s="406">
        <v>44579</v>
      </c>
    </row>
    <row r="238" spans="1:9" ht="15.75" thickBot="1" x14ac:dyDescent="0.3">
      <c r="A238" s="295">
        <v>14</v>
      </c>
      <c r="B238" s="356" t="s">
        <v>3481</v>
      </c>
      <c r="C238" s="360" t="s">
        <v>48</v>
      </c>
      <c r="D238" s="376">
        <v>44545</v>
      </c>
      <c r="E238" s="425">
        <v>16236.14</v>
      </c>
      <c r="F238" s="448" t="s">
        <v>3378</v>
      </c>
      <c r="G238" s="357">
        <v>16171.9</v>
      </c>
      <c r="H238" s="291">
        <f t="shared" si="4"/>
        <v>14473.8505</v>
      </c>
      <c r="I238" s="406">
        <v>44579</v>
      </c>
    </row>
    <row r="239" spans="1:9" ht="15.75" thickBot="1" x14ac:dyDescent="0.3">
      <c r="A239" s="295">
        <v>15</v>
      </c>
      <c r="B239" s="356" t="s">
        <v>3603</v>
      </c>
      <c r="C239" s="360" t="s">
        <v>48</v>
      </c>
      <c r="D239" s="376">
        <v>44572</v>
      </c>
      <c r="E239" s="425">
        <v>15392.4</v>
      </c>
      <c r="F239" s="448" t="s">
        <v>3378</v>
      </c>
      <c r="G239" s="357">
        <v>13555.17</v>
      </c>
      <c r="H239" s="291">
        <f t="shared" si="4"/>
        <v>12131.87715</v>
      </c>
      <c r="I239" s="406">
        <v>44579</v>
      </c>
    </row>
    <row r="240" spans="1:9" ht="15.75" thickBot="1" x14ac:dyDescent="0.3">
      <c r="A240" s="295">
        <v>16</v>
      </c>
      <c r="B240" s="356" t="s">
        <v>3514</v>
      </c>
      <c r="C240" s="360" t="s">
        <v>48</v>
      </c>
      <c r="D240" s="376">
        <v>44565</v>
      </c>
      <c r="E240" s="425">
        <v>1239.27</v>
      </c>
      <c r="F240" s="448" t="s">
        <v>3378</v>
      </c>
      <c r="G240" s="357">
        <v>1239.27</v>
      </c>
      <c r="H240" s="291">
        <f t="shared" si="4"/>
        <v>1109.1466499999999</v>
      </c>
      <c r="I240" s="406">
        <v>44579</v>
      </c>
    </row>
    <row r="241" spans="1:9" ht="15.75" thickBot="1" x14ac:dyDescent="0.3">
      <c r="A241" s="295">
        <v>17</v>
      </c>
      <c r="B241" s="356" t="s">
        <v>3600</v>
      </c>
      <c r="C241" s="452" t="s">
        <v>48</v>
      </c>
      <c r="D241" s="376">
        <v>44567</v>
      </c>
      <c r="E241" s="286">
        <v>7054.66</v>
      </c>
      <c r="F241" s="448" t="s">
        <v>3378</v>
      </c>
      <c r="G241" s="9">
        <v>6996.96</v>
      </c>
      <c r="H241" s="9">
        <f t="shared" si="4"/>
        <v>6262.2791999999999</v>
      </c>
      <c r="I241" s="406">
        <v>44579</v>
      </c>
    </row>
    <row r="242" spans="1:9" ht="15.75" thickBot="1" x14ac:dyDescent="0.3">
      <c r="A242" s="297">
        <v>18</v>
      </c>
      <c r="B242" s="359" t="s">
        <v>3502</v>
      </c>
      <c r="C242" s="452" t="s">
        <v>48</v>
      </c>
      <c r="D242" s="380">
        <v>44531</v>
      </c>
      <c r="E242" s="453">
        <v>27759.759999999998</v>
      </c>
      <c r="F242" s="448" t="s">
        <v>3378</v>
      </c>
      <c r="G242" s="312">
        <v>26831.85</v>
      </c>
      <c r="H242" s="312">
        <f t="shared" si="4"/>
        <v>24014.50575</v>
      </c>
      <c r="I242" s="411">
        <v>44579</v>
      </c>
    </row>
    <row r="243" spans="1:9" ht="15.75" thickBot="1" x14ac:dyDescent="0.3">
      <c r="E243" s="326">
        <f>SUM(E225:E242)</f>
        <v>207183.87000000002</v>
      </c>
      <c r="G243" s="454">
        <f>SUM(G225:G242)</f>
        <v>196749.59</v>
      </c>
      <c r="H243" s="326">
        <f>SUM(H225:H242)</f>
        <v>176090.88305</v>
      </c>
    </row>
    <row r="244" spans="1:9" ht="15.75" thickBot="1" x14ac:dyDescent="0.3">
      <c r="G244" s="575" t="s">
        <v>4428</v>
      </c>
      <c r="H244" s="577"/>
    </row>
    <row r="245" spans="1:9" ht="15.75" thickBot="1" x14ac:dyDescent="0.3">
      <c r="G245" s="299"/>
      <c r="H245" s="299"/>
    </row>
    <row r="246" spans="1:9" ht="15.75" thickBot="1" x14ac:dyDescent="0.3">
      <c r="D246" s="575" t="s">
        <v>4429</v>
      </c>
      <c r="E246" s="576"/>
      <c r="F246" s="577"/>
    </row>
    <row r="247" spans="1:9" ht="39" thickBot="1" x14ac:dyDescent="0.3">
      <c r="A247" s="413" t="s">
        <v>0</v>
      </c>
      <c r="B247" s="413" t="s">
        <v>3265</v>
      </c>
      <c r="C247" s="413" t="s">
        <v>45</v>
      </c>
      <c r="D247" s="413" t="s">
        <v>3381</v>
      </c>
      <c r="E247" s="414" t="s">
        <v>3380</v>
      </c>
      <c r="F247" s="414" t="s">
        <v>3271</v>
      </c>
      <c r="G247" s="415" t="s">
        <v>309</v>
      </c>
      <c r="H247" s="415" t="s">
        <v>310</v>
      </c>
      <c r="I247" s="415" t="s">
        <v>4405</v>
      </c>
    </row>
    <row r="248" spans="1:9" ht="15.75" thickBot="1" x14ac:dyDescent="0.3">
      <c r="A248" s="293">
        <v>1</v>
      </c>
      <c r="B248" s="344" t="s">
        <v>3546</v>
      </c>
      <c r="C248" s="452" t="s">
        <v>48</v>
      </c>
      <c r="D248" s="346">
        <v>44574</v>
      </c>
      <c r="E248" s="455">
        <v>6767.91</v>
      </c>
      <c r="F248" s="448" t="s">
        <v>3378</v>
      </c>
      <c r="G248" s="349">
        <v>6848.69</v>
      </c>
      <c r="H248" s="311">
        <f>G248*0.895</f>
        <v>6129.57755</v>
      </c>
      <c r="I248" s="403">
        <v>44581</v>
      </c>
    </row>
    <row r="249" spans="1:9" ht="15.75" thickBot="1" x14ac:dyDescent="0.3">
      <c r="A249" s="295">
        <v>2</v>
      </c>
      <c r="B249" s="356" t="s">
        <v>3406</v>
      </c>
      <c r="C249" s="456" t="s">
        <v>48</v>
      </c>
      <c r="D249" s="302">
        <v>44538</v>
      </c>
      <c r="E249" s="352">
        <v>4752.7700000000004</v>
      </c>
      <c r="F249" s="448" t="s">
        <v>3378</v>
      </c>
      <c r="G249" s="357">
        <v>4780.47</v>
      </c>
      <c r="H249" s="291">
        <f>G249*0.895</f>
        <v>4278.5206500000004</v>
      </c>
      <c r="I249" s="406">
        <v>44581</v>
      </c>
    </row>
    <row r="250" spans="1:9" ht="15.75" thickBot="1" x14ac:dyDescent="0.3">
      <c r="A250" s="295">
        <v>3</v>
      </c>
      <c r="B250" s="356" t="s">
        <v>3541</v>
      </c>
      <c r="C250" s="452" t="s">
        <v>48</v>
      </c>
      <c r="D250" s="302">
        <v>44567</v>
      </c>
      <c r="E250" s="425">
        <v>5235.92</v>
      </c>
      <c r="F250" s="448" t="s">
        <v>3378</v>
      </c>
      <c r="G250" s="357">
        <v>4800.13</v>
      </c>
      <c r="H250" s="291">
        <f>G250*0.895</f>
        <v>4296.1163500000002</v>
      </c>
      <c r="I250" s="406">
        <v>44581</v>
      </c>
    </row>
    <row r="251" spans="1:9" ht="15.75" thickBot="1" x14ac:dyDescent="0.3">
      <c r="A251" s="295">
        <v>4</v>
      </c>
      <c r="B251" s="356" t="s">
        <v>3550</v>
      </c>
      <c r="C251" s="452" t="s">
        <v>48</v>
      </c>
      <c r="D251" s="302">
        <v>44567</v>
      </c>
      <c r="E251" s="425">
        <v>1198.95</v>
      </c>
      <c r="F251" s="448" t="s">
        <v>3378</v>
      </c>
      <c r="G251" s="357">
        <v>1199.04</v>
      </c>
      <c r="H251" s="291">
        <f>G251*0.895</f>
        <v>1073.1407999999999</v>
      </c>
      <c r="I251" s="406">
        <v>44581</v>
      </c>
    </row>
    <row r="252" spans="1:9" ht="15.75" thickBot="1" x14ac:dyDescent="0.3">
      <c r="A252" s="297">
        <v>5</v>
      </c>
      <c r="B252" s="359" t="s">
        <v>3452</v>
      </c>
      <c r="C252" s="452" t="s">
        <v>48</v>
      </c>
      <c r="D252" s="361">
        <v>44573</v>
      </c>
      <c r="E252" s="457">
        <v>9081.92</v>
      </c>
      <c r="F252" s="448" t="s">
        <v>3378</v>
      </c>
      <c r="G252" s="427">
        <v>8920.2999999999993</v>
      </c>
      <c r="H252" s="312">
        <f>G252*0.895</f>
        <v>7983.6684999999998</v>
      </c>
      <c r="I252" s="411">
        <v>44581</v>
      </c>
    </row>
    <row r="253" spans="1:9" ht="15.75" thickBot="1" x14ac:dyDescent="0.3">
      <c r="E253" s="326">
        <f>SUM(E248:E252)</f>
        <v>27037.47</v>
      </c>
      <c r="G253" s="458">
        <f>SUM(G248:G252)</f>
        <v>26548.63</v>
      </c>
      <c r="H253" s="459">
        <f>SUM(H248:H252)</f>
        <v>23761.023849999998</v>
      </c>
    </row>
    <row r="254" spans="1:9" ht="15.75" thickBot="1" x14ac:dyDescent="0.3">
      <c r="G254" s="575" t="s">
        <v>4430</v>
      </c>
      <c r="H254" s="577"/>
    </row>
    <row r="264" spans="1:9" ht="15.75" thickBot="1" x14ac:dyDescent="0.3"/>
    <row r="265" spans="1:9" ht="15.75" thickBot="1" x14ac:dyDescent="0.3">
      <c r="D265" s="575" t="s">
        <v>4431</v>
      </c>
      <c r="E265" s="576"/>
      <c r="F265" s="577"/>
    </row>
    <row r="266" spans="1:9" ht="39" thickBot="1" x14ac:dyDescent="0.3">
      <c r="A266" s="413" t="s">
        <v>0</v>
      </c>
      <c r="B266" s="413" t="s">
        <v>3265</v>
      </c>
      <c r="C266" s="413" t="s">
        <v>45</v>
      </c>
      <c r="D266" s="460" t="s">
        <v>3381</v>
      </c>
      <c r="E266" s="461" t="s">
        <v>3380</v>
      </c>
      <c r="F266" s="461" t="s">
        <v>3271</v>
      </c>
      <c r="G266" s="415" t="s">
        <v>309</v>
      </c>
      <c r="H266" s="415" t="s">
        <v>310</v>
      </c>
      <c r="I266" s="415" t="s">
        <v>4405</v>
      </c>
    </row>
    <row r="267" spans="1:9" ht="30.75" thickBot="1" x14ac:dyDescent="0.3">
      <c r="A267" s="293">
        <v>1</v>
      </c>
      <c r="B267" s="400" t="s">
        <v>3419</v>
      </c>
      <c r="C267" s="462" t="s">
        <v>4432</v>
      </c>
      <c r="D267" s="346">
        <v>44523</v>
      </c>
      <c r="E267" s="455">
        <v>8017.45</v>
      </c>
      <c r="F267" s="448" t="s">
        <v>3378</v>
      </c>
      <c r="G267" s="349">
        <v>8017.45</v>
      </c>
      <c r="H267" s="311">
        <f t="shared" ref="H267:H297" si="5">G267*0.895</f>
        <v>7175.6177500000003</v>
      </c>
      <c r="I267" s="403">
        <v>44579</v>
      </c>
    </row>
    <row r="268" spans="1:9" ht="30.75" thickBot="1" x14ac:dyDescent="0.3">
      <c r="A268" s="295">
        <v>2</v>
      </c>
      <c r="B268" s="404" t="s">
        <v>3456</v>
      </c>
      <c r="C268" s="462" t="s">
        <v>4432</v>
      </c>
      <c r="D268" s="302">
        <v>44537</v>
      </c>
      <c r="E268" s="425">
        <v>23645.53</v>
      </c>
      <c r="F268" s="448" t="s">
        <v>3378</v>
      </c>
      <c r="G268" s="357">
        <v>23514.19</v>
      </c>
      <c r="H268" s="291">
        <f t="shared" si="5"/>
        <v>21045.200049999999</v>
      </c>
      <c r="I268" s="406">
        <v>44579</v>
      </c>
    </row>
    <row r="269" spans="1:9" ht="30.75" thickBot="1" x14ac:dyDescent="0.3">
      <c r="A269" s="295">
        <v>3</v>
      </c>
      <c r="B269" s="404" t="s">
        <v>3504</v>
      </c>
      <c r="C269" s="462" t="s">
        <v>4432</v>
      </c>
      <c r="D269" s="302">
        <v>44541</v>
      </c>
      <c r="E269" s="425">
        <v>11357.74</v>
      </c>
      <c r="F269" s="448" t="s">
        <v>3378</v>
      </c>
      <c r="G269" s="357">
        <v>10266.94</v>
      </c>
      <c r="H269" s="291">
        <f t="shared" si="5"/>
        <v>9188.9112999999998</v>
      </c>
      <c r="I269" s="406">
        <v>44579</v>
      </c>
    </row>
    <row r="270" spans="1:9" ht="30.75" thickBot="1" x14ac:dyDescent="0.3">
      <c r="A270" s="295">
        <v>4</v>
      </c>
      <c r="B270" s="404" t="s">
        <v>3476</v>
      </c>
      <c r="C270" s="462" t="s">
        <v>4432</v>
      </c>
      <c r="D270" s="302">
        <v>44545</v>
      </c>
      <c r="E270" s="425">
        <v>3321.3</v>
      </c>
      <c r="F270" s="448" t="s">
        <v>3378</v>
      </c>
      <c r="G270" s="357">
        <v>3350.16</v>
      </c>
      <c r="H270" s="291">
        <f t="shared" si="5"/>
        <v>2998.3932</v>
      </c>
      <c r="I270" s="406">
        <v>44579</v>
      </c>
    </row>
    <row r="271" spans="1:9" ht="30.75" thickBot="1" x14ac:dyDescent="0.3">
      <c r="A271" s="295">
        <v>5</v>
      </c>
      <c r="B271" s="404" t="s">
        <v>3427</v>
      </c>
      <c r="C271" s="462" t="s">
        <v>4432</v>
      </c>
      <c r="D271" s="302">
        <v>44531</v>
      </c>
      <c r="E271" s="425">
        <v>6630.75</v>
      </c>
      <c r="F271" s="448" t="s">
        <v>3378</v>
      </c>
      <c r="G271" s="357">
        <v>6601.9</v>
      </c>
      <c r="H271" s="291">
        <f t="shared" si="5"/>
        <v>5908.7004999999999</v>
      </c>
      <c r="I271" s="406">
        <v>44579</v>
      </c>
    </row>
    <row r="272" spans="1:9" ht="30.75" thickBot="1" x14ac:dyDescent="0.3">
      <c r="A272" s="295">
        <v>6</v>
      </c>
      <c r="B272" s="404" t="s">
        <v>3439</v>
      </c>
      <c r="C272" s="462" t="s">
        <v>4432</v>
      </c>
      <c r="D272" s="302">
        <v>44552</v>
      </c>
      <c r="E272" s="463">
        <v>5355.34</v>
      </c>
      <c r="F272" s="448" t="s">
        <v>3378</v>
      </c>
      <c r="G272" s="464">
        <v>5355.34</v>
      </c>
      <c r="H272" s="9">
        <f t="shared" si="5"/>
        <v>4793.0293000000001</v>
      </c>
      <c r="I272" s="406">
        <v>44581</v>
      </c>
    </row>
    <row r="273" spans="1:9" ht="30.75" thickBot="1" x14ac:dyDescent="0.3">
      <c r="A273" s="295">
        <v>7</v>
      </c>
      <c r="B273" s="404" t="s">
        <v>3426</v>
      </c>
      <c r="C273" s="462" t="s">
        <v>4432</v>
      </c>
      <c r="D273" s="302">
        <v>44537</v>
      </c>
      <c r="E273" s="463">
        <v>6688.4</v>
      </c>
      <c r="F273" s="448" t="s">
        <v>3378</v>
      </c>
      <c r="G273" s="464">
        <v>6682.63</v>
      </c>
      <c r="H273" s="9">
        <f t="shared" si="5"/>
        <v>5980.9538499999999</v>
      </c>
      <c r="I273" s="406">
        <v>44581</v>
      </c>
    </row>
    <row r="274" spans="1:9" ht="30.75" thickBot="1" x14ac:dyDescent="0.3">
      <c r="A274" s="295">
        <v>8</v>
      </c>
      <c r="B274" s="404" t="s">
        <v>3414</v>
      </c>
      <c r="C274" s="462" t="s">
        <v>4432</v>
      </c>
      <c r="D274" s="302">
        <v>44541</v>
      </c>
      <c r="E274" s="465">
        <v>6814.7</v>
      </c>
      <c r="F274" s="448" t="s">
        <v>3378</v>
      </c>
      <c r="G274" s="464">
        <v>6814.7</v>
      </c>
      <c r="H274" s="9">
        <f t="shared" si="5"/>
        <v>6099.1565000000001</v>
      </c>
      <c r="I274" s="406">
        <v>44581</v>
      </c>
    </row>
    <row r="275" spans="1:9" ht="30.75" thickBot="1" x14ac:dyDescent="0.3">
      <c r="A275" s="295">
        <v>9</v>
      </c>
      <c r="B275" s="404" t="s">
        <v>3351</v>
      </c>
      <c r="C275" s="462" t="s">
        <v>4432</v>
      </c>
      <c r="D275" s="302">
        <v>44516</v>
      </c>
      <c r="E275" s="352">
        <v>37187.85</v>
      </c>
      <c r="F275" s="448" t="s">
        <v>3378</v>
      </c>
      <c r="G275" s="464">
        <v>33522.629999999997</v>
      </c>
      <c r="H275" s="9">
        <f t="shared" si="5"/>
        <v>30002.753849999997</v>
      </c>
      <c r="I275" s="406">
        <v>44581</v>
      </c>
    </row>
    <row r="276" spans="1:9" ht="30.75" thickBot="1" x14ac:dyDescent="0.3">
      <c r="A276" s="295">
        <v>10</v>
      </c>
      <c r="B276" s="404" t="s">
        <v>3446</v>
      </c>
      <c r="C276" s="462" t="s">
        <v>4432</v>
      </c>
      <c r="D276" s="302">
        <v>44537</v>
      </c>
      <c r="E276" s="425">
        <v>2316.56</v>
      </c>
      <c r="F276" s="448" t="s">
        <v>3378</v>
      </c>
      <c r="G276" s="464">
        <v>2316.56</v>
      </c>
      <c r="H276" s="9">
        <f t="shared" si="5"/>
        <v>2073.3211999999999</v>
      </c>
      <c r="I276" s="406">
        <v>44581</v>
      </c>
    </row>
    <row r="277" spans="1:9" ht="30.75" thickBot="1" x14ac:dyDescent="0.3">
      <c r="A277" s="295">
        <v>11</v>
      </c>
      <c r="B277" s="404" t="s">
        <v>3442</v>
      </c>
      <c r="C277" s="462" t="s">
        <v>4432</v>
      </c>
      <c r="D277" s="302">
        <v>44544</v>
      </c>
      <c r="E277" s="425">
        <v>1598.41</v>
      </c>
      <c r="F277" s="448" t="s">
        <v>3378</v>
      </c>
      <c r="G277" s="357">
        <v>1615.72</v>
      </c>
      <c r="H277" s="291">
        <f t="shared" si="5"/>
        <v>1446.0694000000001</v>
      </c>
      <c r="I277" s="406">
        <v>44581</v>
      </c>
    </row>
    <row r="278" spans="1:9" ht="30.75" thickBot="1" x14ac:dyDescent="0.3">
      <c r="A278" s="295">
        <v>12</v>
      </c>
      <c r="B278" s="404" t="s">
        <v>3540</v>
      </c>
      <c r="C278" s="462" t="s">
        <v>4432</v>
      </c>
      <c r="D278" s="302">
        <v>44552</v>
      </c>
      <c r="E278" s="425">
        <v>3923.36</v>
      </c>
      <c r="F278" s="448" t="s">
        <v>3378</v>
      </c>
      <c r="G278" s="357">
        <v>3923.36</v>
      </c>
      <c r="H278" s="291">
        <f t="shared" si="5"/>
        <v>3511.4072000000001</v>
      </c>
      <c r="I278" s="406">
        <v>44581</v>
      </c>
    </row>
    <row r="279" spans="1:9" ht="30.75" thickBot="1" x14ac:dyDescent="0.3">
      <c r="A279" s="295">
        <v>13</v>
      </c>
      <c r="B279" s="404" t="s">
        <v>3506</v>
      </c>
      <c r="C279" s="462" t="s">
        <v>4432</v>
      </c>
      <c r="D279" s="302">
        <v>44544</v>
      </c>
      <c r="E279" s="425">
        <v>23243.16</v>
      </c>
      <c r="F279" s="448" t="s">
        <v>3378</v>
      </c>
      <c r="G279" s="357">
        <v>23243.16</v>
      </c>
      <c r="H279" s="357">
        <f t="shared" si="5"/>
        <v>20802.628199999999</v>
      </c>
      <c r="I279" s="406">
        <v>44585</v>
      </c>
    </row>
    <row r="280" spans="1:9" ht="30.75" thickBot="1" x14ac:dyDescent="0.3">
      <c r="A280" s="295">
        <v>14</v>
      </c>
      <c r="B280" s="404" t="s">
        <v>3454</v>
      </c>
      <c r="C280" s="462" t="s">
        <v>4432</v>
      </c>
      <c r="D280" s="302">
        <v>44531</v>
      </c>
      <c r="E280" s="425">
        <v>6686.34</v>
      </c>
      <c r="F280" s="448" t="s">
        <v>3378</v>
      </c>
      <c r="G280" s="357">
        <v>6680.57</v>
      </c>
      <c r="H280" s="357">
        <f t="shared" si="5"/>
        <v>5979.1101499999995</v>
      </c>
      <c r="I280" s="406">
        <v>44585</v>
      </c>
    </row>
    <row r="281" spans="1:9" ht="30.75" thickBot="1" x14ac:dyDescent="0.3">
      <c r="A281" s="295">
        <v>15</v>
      </c>
      <c r="B281" s="404" t="s">
        <v>3449</v>
      </c>
      <c r="C281" s="462" t="s">
        <v>4432</v>
      </c>
      <c r="D281" s="302">
        <v>44538</v>
      </c>
      <c r="E281" s="425">
        <v>5967.8</v>
      </c>
      <c r="F281" s="448" t="s">
        <v>3378</v>
      </c>
      <c r="G281" s="357">
        <v>5967.8</v>
      </c>
      <c r="H281" s="357">
        <f t="shared" si="5"/>
        <v>5341.1810000000005</v>
      </c>
      <c r="I281" s="406">
        <v>44585</v>
      </c>
    </row>
    <row r="282" spans="1:9" ht="30.75" thickBot="1" x14ac:dyDescent="0.3">
      <c r="A282" s="295">
        <v>16</v>
      </c>
      <c r="B282" s="404" t="s">
        <v>3467</v>
      </c>
      <c r="C282" s="462" t="s">
        <v>4432</v>
      </c>
      <c r="D282" s="302">
        <v>44541</v>
      </c>
      <c r="E282" s="425">
        <v>1460.46</v>
      </c>
      <c r="F282" s="448" t="s">
        <v>3378</v>
      </c>
      <c r="G282" s="357">
        <v>1460.46</v>
      </c>
      <c r="H282" s="357">
        <f t="shared" si="5"/>
        <v>1307.1117000000002</v>
      </c>
      <c r="I282" s="406">
        <v>44585</v>
      </c>
    </row>
    <row r="283" spans="1:9" ht="30.75" thickBot="1" x14ac:dyDescent="0.3">
      <c r="A283" s="295">
        <v>17</v>
      </c>
      <c r="B283" s="404" t="s">
        <v>3434</v>
      </c>
      <c r="C283" s="462" t="s">
        <v>4432</v>
      </c>
      <c r="D283" s="302">
        <v>44545</v>
      </c>
      <c r="E283" s="425">
        <v>4401.41</v>
      </c>
      <c r="F283" s="448" t="s">
        <v>3378</v>
      </c>
      <c r="G283" s="357">
        <v>4401.41</v>
      </c>
      <c r="H283" s="357">
        <f t="shared" si="5"/>
        <v>3939.2619500000001</v>
      </c>
      <c r="I283" s="406">
        <v>44585</v>
      </c>
    </row>
    <row r="284" spans="1:9" ht="30.75" thickBot="1" x14ac:dyDescent="0.3">
      <c r="A284" s="295">
        <v>18</v>
      </c>
      <c r="B284" s="404" t="s">
        <v>3484</v>
      </c>
      <c r="C284" s="462" t="s">
        <v>4432</v>
      </c>
      <c r="D284" s="302">
        <v>44541</v>
      </c>
      <c r="E284" s="425">
        <v>2314.36</v>
      </c>
      <c r="F284" s="448" t="s">
        <v>3378</v>
      </c>
      <c r="G284" s="357">
        <v>2256.64</v>
      </c>
      <c r="H284" s="357">
        <f t="shared" si="5"/>
        <v>2019.6928</v>
      </c>
      <c r="I284" s="406">
        <v>44585</v>
      </c>
    </row>
    <row r="285" spans="1:9" ht="30.75" thickBot="1" x14ac:dyDescent="0.3">
      <c r="A285" s="295">
        <v>19</v>
      </c>
      <c r="B285" s="404" t="s">
        <v>3421</v>
      </c>
      <c r="C285" s="462" t="s">
        <v>4432</v>
      </c>
      <c r="D285" s="302">
        <v>44541</v>
      </c>
      <c r="E285" s="425">
        <v>2434.1799999999998</v>
      </c>
      <c r="F285" s="448" t="s">
        <v>3378</v>
      </c>
      <c r="G285" s="357">
        <v>2115.56</v>
      </c>
      <c r="H285" s="357">
        <f t="shared" si="5"/>
        <v>1893.4261999999999</v>
      </c>
      <c r="I285" s="406">
        <v>44585</v>
      </c>
    </row>
    <row r="286" spans="1:9" ht="30.75" thickBot="1" x14ac:dyDescent="0.3">
      <c r="A286" s="295">
        <v>20</v>
      </c>
      <c r="B286" s="404" t="s">
        <v>3464</v>
      </c>
      <c r="C286" s="462" t="s">
        <v>4432</v>
      </c>
      <c r="D286" s="302">
        <v>44552</v>
      </c>
      <c r="E286" s="425">
        <v>14297.01</v>
      </c>
      <c r="F286" s="448" t="s">
        <v>3378</v>
      </c>
      <c r="G286" s="357">
        <v>13431.21</v>
      </c>
      <c r="H286" s="357">
        <f t="shared" si="5"/>
        <v>12020.93295</v>
      </c>
      <c r="I286" s="406">
        <v>44585</v>
      </c>
    </row>
    <row r="287" spans="1:9" ht="30.75" thickBot="1" x14ac:dyDescent="0.3">
      <c r="A287" s="295">
        <v>21</v>
      </c>
      <c r="B287" s="404" t="s">
        <v>3297</v>
      </c>
      <c r="C287" s="462" t="s">
        <v>4432</v>
      </c>
      <c r="D287" s="302">
        <v>44473</v>
      </c>
      <c r="E287" s="425">
        <v>10400.549999999999</v>
      </c>
      <c r="F287" s="448" t="s">
        <v>3378</v>
      </c>
      <c r="G287" s="357">
        <v>9908.77</v>
      </c>
      <c r="H287" s="357">
        <f t="shared" si="5"/>
        <v>8868.34915</v>
      </c>
      <c r="I287" s="406">
        <v>44585</v>
      </c>
    </row>
    <row r="288" spans="1:9" ht="30.75" thickBot="1" x14ac:dyDescent="0.3">
      <c r="A288" s="295">
        <v>22</v>
      </c>
      <c r="B288" s="404" t="s">
        <v>3418</v>
      </c>
      <c r="C288" s="462" t="s">
        <v>4432</v>
      </c>
      <c r="D288" s="302">
        <v>44537</v>
      </c>
      <c r="E288" s="425">
        <v>15364.18</v>
      </c>
      <c r="F288" s="448" t="s">
        <v>3378</v>
      </c>
      <c r="G288" s="357">
        <v>10354.58</v>
      </c>
      <c r="H288" s="357">
        <f t="shared" si="5"/>
        <v>9267.3490999999995</v>
      </c>
      <c r="I288" s="406">
        <v>44585</v>
      </c>
    </row>
    <row r="289" spans="1:9" ht="30.75" thickBot="1" x14ac:dyDescent="0.3">
      <c r="A289" s="295">
        <v>23</v>
      </c>
      <c r="B289" s="404" t="s">
        <v>3444</v>
      </c>
      <c r="C289" s="462" t="s">
        <v>4432</v>
      </c>
      <c r="D289" s="302">
        <v>44538</v>
      </c>
      <c r="E289" s="463">
        <v>6293.04</v>
      </c>
      <c r="F289" s="448" t="s">
        <v>3378</v>
      </c>
      <c r="G289" s="464">
        <v>6246.88</v>
      </c>
      <c r="H289" s="9">
        <f t="shared" si="5"/>
        <v>5590.9576000000006</v>
      </c>
      <c r="I289" s="406">
        <v>44585</v>
      </c>
    </row>
    <row r="290" spans="1:9" ht="30.75" thickBot="1" x14ac:dyDescent="0.3">
      <c r="A290" s="295">
        <v>24</v>
      </c>
      <c r="B290" s="404" t="s">
        <v>3471</v>
      </c>
      <c r="C290" s="462" t="s">
        <v>4432</v>
      </c>
      <c r="D290" s="302">
        <v>44552</v>
      </c>
      <c r="E290" s="463">
        <v>8549.6</v>
      </c>
      <c r="F290" s="448" t="s">
        <v>3378</v>
      </c>
      <c r="G290" s="464">
        <v>7695.41</v>
      </c>
      <c r="H290" s="9">
        <f t="shared" si="5"/>
        <v>6887.3919500000002</v>
      </c>
      <c r="I290" s="406">
        <v>44585</v>
      </c>
    </row>
    <row r="291" spans="1:9" ht="30.75" thickBot="1" x14ac:dyDescent="0.3">
      <c r="A291" s="295">
        <v>25</v>
      </c>
      <c r="B291" s="404" t="s">
        <v>3475</v>
      </c>
      <c r="C291" s="462" t="s">
        <v>4432</v>
      </c>
      <c r="D291" s="302">
        <v>44538</v>
      </c>
      <c r="E291" s="463">
        <v>7408.03</v>
      </c>
      <c r="F291" s="448" t="s">
        <v>3378</v>
      </c>
      <c r="G291" s="464">
        <v>7361.85</v>
      </c>
      <c r="H291" s="9">
        <f t="shared" si="5"/>
        <v>6588.8557500000006</v>
      </c>
      <c r="I291" s="406">
        <v>44585</v>
      </c>
    </row>
    <row r="292" spans="1:9" ht="30.75" thickBot="1" x14ac:dyDescent="0.3">
      <c r="A292" s="295">
        <v>26</v>
      </c>
      <c r="B292" s="404" t="s">
        <v>3443</v>
      </c>
      <c r="C292" s="462" t="s">
        <v>4432</v>
      </c>
      <c r="D292" s="302">
        <v>44537</v>
      </c>
      <c r="E292" s="425">
        <v>5575.34</v>
      </c>
      <c r="F292" s="448" t="s">
        <v>3378</v>
      </c>
      <c r="G292" s="357">
        <v>5575.34</v>
      </c>
      <c r="H292" s="291">
        <f t="shared" si="5"/>
        <v>4989.9292999999998</v>
      </c>
      <c r="I292" s="406">
        <v>44585</v>
      </c>
    </row>
    <row r="293" spans="1:9" ht="30.75" thickBot="1" x14ac:dyDescent="0.3">
      <c r="A293" s="295">
        <v>27</v>
      </c>
      <c r="B293" s="404" t="s">
        <v>3482</v>
      </c>
      <c r="C293" s="462" t="s">
        <v>4432</v>
      </c>
      <c r="D293" s="302">
        <v>44552</v>
      </c>
      <c r="E293" s="425">
        <v>17133.88</v>
      </c>
      <c r="F293" s="448" t="s">
        <v>3378</v>
      </c>
      <c r="G293" s="357">
        <v>17133.88</v>
      </c>
      <c r="H293" s="291">
        <f t="shared" si="5"/>
        <v>15334.822600000001</v>
      </c>
      <c r="I293" s="406">
        <v>44585</v>
      </c>
    </row>
    <row r="294" spans="1:9" ht="30.75" thickBot="1" x14ac:dyDescent="0.3">
      <c r="A294" s="295">
        <v>28</v>
      </c>
      <c r="B294" s="404" t="s">
        <v>3433</v>
      </c>
      <c r="C294" s="462" t="s">
        <v>4432</v>
      </c>
      <c r="D294" s="302">
        <v>44537</v>
      </c>
      <c r="E294" s="463">
        <v>4511.78</v>
      </c>
      <c r="F294" s="448" t="s">
        <v>3378</v>
      </c>
      <c r="G294" s="464">
        <v>4511.78</v>
      </c>
      <c r="H294" s="9">
        <f t="shared" si="5"/>
        <v>4038.0430999999999</v>
      </c>
      <c r="I294" s="406">
        <v>44585</v>
      </c>
    </row>
    <row r="295" spans="1:9" ht="30.75" thickBot="1" x14ac:dyDescent="0.3">
      <c r="A295" s="295">
        <v>29</v>
      </c>
      <c r="B295" s="404" t="s">
        <v>3415</v>
      </c>
      <c r="C295" s="462" t="s">
        <v>4432</v>
      </c>
      <c r="D295" s="302">
        <v>44541</v>
      </c>
      <c r="E295" s="425">
        <v>4803.47</v>
      </c>
      <c r="F295" s="448" t="s">
        <v>3378</v>
      </c>
      <c r="G295" s="464">
        <v>4803.47</v>
      </c>
      <c r="H295" s="9">
        <f t="shared" si="5"/>
        <v>4299.1056500000004</v>
      </c>
      <c r="I295" s="406">
        <v>44585</v>
      </c>
    </row>
    <row r="296" spans="1:9" ht="30.75" thickBot="1" x14ac:dyDescent="0.3">
      <c r="A296" s="295">
        <v>30</v>
      </c>
      <c r="B296" s="404" t="s">
        <v>3490</v>
      </c>
      <c r="C296" s="462" t="s">
        <v>4432</v>
      </c>
      <c r="D296" s="302">
        <v>44538</v>
      </c>
      <c r="E296" s="425">
        <v>7541.74</v>
      </c>
      <c r="F296" s="448" t="s">
        <v>3378</v>
      </c>
      <c r="G296" s="357">
        <v>7541.74</v>
      </c>
      <c r="H296" s="291">
        <f t="shared" si="5"/>
        <v>6749.8572999999997</v>
      </c>
      <c r="I296" s="406">
        <v>44585</v>
      </c>
    </row>
    <row r="297" spans="1:9" ht="30.75" thickBot="1" x14ac:dyDescent="0.3">
      <c r="A297" s="297">
        <v>31</v>
      </c>
      <c r="B297" s="407" t="s">
        <v>3413</v>
      </c>
      <c r="C297" s="462" t="s">
        <v>4432</v>
      </c>
      <c r="D297" s="361">
        <v>44537</v>
      </c>
      <c r="E297" s="362">
        <v>5938.68</v>
      </c>
      <c r="F297" s="448" t="s">
        <v>3378</v>
      </c>
      <c r="G297" s="427">
        <v>4564.93</v>
      </c>
      <c r="H297" s="312">
        <f t="shared" si="5"/>
        <v>4085.6123500000003</v>
      </c>
      <c r="I297" s="411">
        <v>44585</v>
      </c>
    </row>
    <row r="298" spans="1:9" ht="15.75" thickBot="1" x14ac:dyDescent="0.3">
      <c r="E298" s="384">
        <f>SUM(E267:E297)</f>
        <v>271182.39999999997</v>
      </c>
      <c r="G298" s="384">
        <f>SUM(G267:G297)</f>
        <v>257237.01999999996</v>
      </c>
      <c r="H298" s="384">
        <f>SUM(H267:H297)</f>
        <v>230227.13289999994</v>
      </c>
    </row>
    <row r="299" spans="1:9" ht="15.75" thickBot="1" x14ac:dyDescent="0.3">
      <c r="E299" s="322" t="s">
        <v>4433</v>
      </c>
      <c r="G299" s="575" t="s">
        <v>4434</v>
      </c>
      <c r="H299" s="577"/>
    </row>
    <row r="300" spans="1:9" x14ac:dyDescent="0.25">
      <c r="E300" s="299"/>
      <c r="G300" s="299"/>
      <c r="H300" s="299"/>
    </row>
    <row r="301" spans="1:9" ht="15.75" thickBot="1" x14ac:dyDescent="0.3">
      <c r="E301" s="299"/>
      <c r="G301" s="299"/>
      <c r="H301" s="299"/>
    </row>
    <row r="302" spans="1:9" ht="15.75" thickBot="1" x14ac:dyDescent="0.3">
      <c r="D302" s="575" t="s">
        <v>4435</v>
      </c>
      <c r="E302" s="576"/>
      <c r="F302" s="577"/>
      <c r="G302" s="299"/>
      <c r="H302" s="299"/>
    </row>
    <row r="303" spans="1:9" ht="39" thickBot="1" x14ac:dyDescent="0.3">
      <c r="A303" s="413" t="s">
        <v>0</v>
      </c>
      <c r="B303" s="413" t="s">
        <v>3265</v>
      </c>
      <c r="C303" s="413" t="s">
        <v>45</v>
      </c>
      <c r="D303" s="460" t="s">
        <v>3381</v>
      </c>
      <c r="E303" s="461" t="s">
        <v>3380</v>
      </c>
      <c r="F303" s="461" t="s">
        <v>3271</v>
      </c>
      <c r="G303" s="415" t="s">
        <v>309</v>
      </c>
      <c r="H303" s="415" t="s">
        <v>310</v>
      </c>
      <c r="I303" s="415" t="s">
        <v>4405</v>
      </c>
    </row>
    <row r="304" spans="1:9" ht="15.75" thickBot="1" x14ac:dyDescent="0.3">
      <c r="A304" s="293">
        <v>1</v>
      </c>
      <c r="B304" s="443" t="s">
        <v>3533</v>
      </c>
      <c r="C304" s="456" t="s">
        <v>48</v>
      </c>
      <c r="D304" s="317">
        <v>44567</v>
      </c>
      <c r="E304" s="450">
        <v>3990.12</v>
      </c>
      <c r="F304" s="448" t="s">
        <v>3378</v>
      </c>
      <c r="G304" s="349">
        <v>2853.03</v>
      </c>
      <c r="H304" s="311">
        <f>G304*0.895</f>
        <v>2553.4618500000001</v>
      </c>
      <c r="I304" s="403">
        <v>44602</v>
      </c>
    </row>
    <row r="305" spans="1:9" ht="15.75" thickBot="1" x14ac:dyDescent="0.3">
      <c r="A305" s="297">
        <v>2</v>
      </c>
      <c r="B305" s="446" t="s">
        <v>3535</v>
      </c>
      <c r="C305" s="466" t="s">
        <v>48</v>
      </c>
      <c r="D305" s="318">
        <v>44574</v>
      </c>
      <c r="E305" s="453">
        <v>8460.19</v>
      </c>
      <c r="F305" s="448" t="s">
        <v>3378</v>
      </c>
      <c r="G305" s="427">
        <v>8460.19</v>
      </c>
      <c r="H305" s="312">
        <f>G305*0.895</f>
        <v>7571.8700500000004</v>
      </c>
      <c r="I305" s="411">
        <v>44602</v>
      </c>
    </row>
    <row r="306" spans="1:9" ht="15.75" thickBot="1" x14ac:dyDescent="0.3">
      <c r="C306" s="292"/>
      <c r="D306" s="292"/>
      <c r="E306" s="329">
        <f>SUM(E304:E305)</f>
        <v>12450.310000000001</v>
      </c>
      <c r="F306" s="305"/>
      <c r="G306" s="329">
        <f>SUM(G304:G305)</f>
        <v>11313.220000000001</v>
      </c>
      <c r="H306" s="329">
        <f>SUM(H304:H305)</f>
        <v>10125.331900000001</v>
      </c>
      <c r="I306" s="467"/>
    </row>
    <row r="307" spans="1:9" x14ac:dyDescent="0.25">
      <c r="C307" s="292"/>
      <c r="D307" s="292"/>
      <c r="E307" s="301"/>
      <c r="F307" s="305"/>
      <c r="G307" s="300"/>
      <c r="H307" s="300"/>
      <c r="I307" s="467"/>
    </row>
    <row r="308" spans="1:9" ht="15.75" thickBot="1" x14ac:dyDescent="0.3"/>
    <row r="309" spans="1:9" ht="15.75" thickBot="1" x14ac:dyDescent="0.3">
      <c r="D309" s="578" t="s">
        <v>4436</v>
      </c>
      <c r="E309" s="585"/>
      <c r="F309" s="579"/>
    </row>
    <row r="310" spans="1:9" ht="39" thickBot="1" x14ac:dyDescent="0.3">
      <c r="A310" s="413" t="s">
        <v>0</v>
      </c>
      <c r="B310" s="413" t="s">
        <v>3265</v>
      </c>
      <c r="C310" s="413" t="s">
        <v>45</v>
      </c>
      <c r="D310" s="460" t="s">
        <v>3381</v>
      </c>
      <c r="E310" s="461" t="s">
        <v>3380</v>
      </c>
      <c r="F310" s="461" t="s">
        <v>3271</v>
      </c>
      <c r="G310" s="415" t="s">
        <v>309</v>
      </c>
      <c r="H310" s="415" t="s">
        <v>310</v>
      </c>
      <c r="I310" s="415" t="s">
        <v>4405</v>
      </c>
    </row>
    <row r="311" spans="1:9" ht="15.75" thickBot="1" x14ac:dyDescent="0.3">
      <c r="A311" s="293">
        <v>1</v>
      </c>
      <c r="B311" s="400" t="s">
        <v>3556</v>
      </c>
      <c r="C311" s="456" t="s">
        <v>48</v>
      </c>
      <c r="D311" s="372">
        <v>44574</v>
      </c>
      <c r="E311" s="373">
        <v>4478.66</v>
      </c>
      <c r="F311" s="448" t="s">
        <v>3378</v>
      </c>
      <c r="G311" s="374">
        <v>4478.66</v>
      </c>
      <c r="H311" s="311">
        <f t="shared" ref="H311:H355" si="6">G311*0.895</f>
        <v>4008.4007000000001</v>
      </c>
      <c r="I311" s="403">
        <v>44609</v>
      </c>
    </row>
    <row r="312" spans="1:9" ht="15.75" thickBot="1" x14ac:dyDescent="0.3">
      <c r="A312" s="295">
        <v>2</v>
      </c>
      <c r="B312" s="404" t="s">
        <v>3494</v>
      </c>
      <c r="C312" s="456" t="s">
        <v>48</v>
      </c>
      <c r="D312" s="376">
        <v>44585</v>
      </c>
      <c r="E312" s="393">
        <v>1599.5</v>
      </c>
      <c r="F312" s="448" t="s">
        <v>3378</v>
      </c>
      <c r="G312" s="378">
        <v>1599.5</v>
      </c>
      <c r="H312" s="291">
        <f t="shared" si="6"/>
        <v>1431.5525</v>
      </c>
      <c r="I312" s="406">
        <v>44609</v>
      </c>
    </row>
    <row r="313" spans="1:9" ht="15.75" thickBot="1" x14ac:dyDescent="0.3">
      <c r="A313" s="295">
        <v>3</v>
      </c>
      <c r="B313" s="404" t="s">
        <v>3499</v>
      </c>
      <c r="C313" s="456" t="s">
        <v>48</v>
      </c>
      <c r="D313" s="376">
        <v>44574</v>
      </c>
      <c r="E313" s="393">
        <v>5348.57</v>
      </c>
      <c r="F313" s="448" t="s">
        <v>3378</v>
      </c>
      <c r="G313" s="378">
        <v>5637.17</v>
      </c>
      <c r="H313" s="291">
        <f t="shared" si="6"/>
        <v>5045.2671500000006</v>
      </c>
      <c r="I313" s="406">
        <v>44609</v>
      </c>
    </row>
    <row r="314" spans="1:9" ht="15.75" thickBot="1" x14ac:dyDescent="0.3">
      <c r="A314" s="295">
        <v>4</v>
      </c>
      <c r="B314" s="404" t="s">
        <v>3407</v>
      </c>
      <c r="C314" s="456" t="s">
        <v>48</v>
      </c>
      <c r="D314" s="376">
        <v>44516</v>
      </c>
      <c r="E314" s="377">
        <v>25640.799999999999</v>
      </c>
      <c r="F314" s="448" t="s">
        <v>3378</v>
      </c>
      <c r="G314" s="378">
        <v>24434.44</v>
      </c>
      <c r="H314" s="291">
        <f t="shared" si="6"/>
        <v>21868.823799999998</v>
      </c>
      <c r="I314" s="406">
        <v>44609</v>
      </c>
    </row>
    <row r="315" spans="1:9" ht="15.75" thickBot="1" x14ac:dyDescent="0.3">
      <c r="A315" s="295">
        <v>5</v>
      </c>
      <c r="B315" s="404" t="s">
        <v>3509</v>
      </c>
      <c r="C315" s="456" t="s">
        <v>48</v>
      </c>
      <c r="D315" s="376">
        <v>44552</v>
      </c>
      <c r="E315" s="393">
        <v>6064.31</v>
      </c>
      <c r="F315" s="448" t="s">
        <v>3378</v>
      </c>
      <c r="G315" s="378">
        <v>4340.8</v>
      </c>
      <c r="H315" s="291">
        <f t="shared" si="6"/>
        <v>3885.0160000000001</v>
      </c>
      <c r="I315" s="406">
        <v>44609</v>
      </c>
    </row>
    <row r="316" spans="1:9" ht="15.75" thickBot="1" x14ac:dyDescent="0.3">
      <c r="A316" s="295">
        <v>6</v>
      </c>
      <c r="B316" s="404" t="s">
        <v>3515</v>
      </c>
      <c r="C316" s="456" t="s">
        <v>48</v>
      </c>
      <c r="D316" s="376">
        <v>44596</v>
      </c>
      <c r="E316" s="393">
        <v>8361.33</v>
      </c>
      <c r="F316" s="448" t="s">
        <v>3378</v>
      </c>
      <c r="G316" s="378">
        <v>8361.33</v>
      </c>
      <c r="H316" s="291">
        <f t="shared" si="6"/>
        <v>7483.3903499999997</v>
      </c>
      <c r="I316" s="406">
        <v>44609</v>
      </c>
    </row>
    <row r="317" spans="1:9" ht="15.75" thickBot="1" x14ac:dyDescent="0.3">
      <c r="A317" s="295">
        <v>7</v>
      </c>
      <c r="B317" s="404" t="s">
        <v>3516</v>
      </c>
      <c r="C317" s="456" t="s">
        <v>48</v>
      </c>
      <c r="D317" s="376">
        <v>44585</v>
      </c>
      <c r="E317" s="393">
        <v>13562.79</v>
      </c>
      <c r="F317" s="448" t="s">
        <v>3378</v>
      </c>
      <c r="G317" s="378">
        <v>13545.47</v>
      </c>
      <c r="H317" s="291">
        <f t="shared" si="6"/>
        <v>12123.19565</v>
      </c>
      <c r="I317" s="406">
        <v>44609</v>
      </c>
    </row>
    <row r="318" spans="1:9" ht="15.75" thickBot="1" x14ac:dyDescent="0.3">
      <c r="A318" s="295">
        <v>8</v>
      </c>
      <c r="B318" s="404" t="s">
        <v>3518</v>
      </c>
      <c r="C318" s="456" t="s">
        <v>48</v>
      </c>
      <c r="D318" s="376">
        <v>44567</v>
      </c>
      <c r="E318" s="393">
        <v>18590.03</v>
      </c>
      <c r="F318" s="448" t="s">
        <v>3378</v>
      </c>
      <c r="G318" s="378">
        <v>16887.27</v>
      </c>
      <c r="H318" s="291">
        <f t="shared" si="6"/>
        <v>15114.106650000002</v>
      </c>
      <c r="I318" s="406">
        <v>44609</v>
      </c>
    </row>
    <row r="319" spans="1:9" ht="15.75" thickBot="1" x14ac:dyDescent="0.3">
      <c r="A319" s="295">
        <v>9</v>
      </c>
      <c r="B319" s="404" t="s">
        <v>3519</v>
      </c>
      <c r="C319" s="456" t="s">
        <v>48</v>
      </c>
      <c r="D319" s="376">
        <v>44585</v>
      </c>
      <c r="E319" s="393">
        <v>11556.79</v>
      </c>
      <c r="F319" s="448" t="s">
        <v>3378</v>
      </c>
      <c r="G319" s="378">
        <v>10374.209999999999</v>
      </c>
      <c r="H319" s="291">
        <f t="shared" si="6"/>
        <v>9284.9179499999991</v>
      </c>
      <c r="I319" s="406">
        <v>44609</v>
      </c>
    </row>
    <row r="320" spans="1:9" ht="15.75" thickBot="1" x14ac:dyDescent="0.3">
      <c r="A320" s="295">
        <v>10</v>
      </c>
      <c r="B320" s="404" t="s">
        <v>3520</v>
      </c>
      <c r="C320" s="456" t="s">
        <v>48</v>
      </c>
      <c r="D320" s="376">
        <v>44596</v>
      </c>
      <c r="E320" s="393">
        <v>14220.79</v>
      </c>
      <c r="F320" s="448" t="s">
        <v>3378</v>
      </c>
      <c r="G320" s="378">
        <v>11748.74</v>
      </c>
      <c r="H320" s="291">
        <f t="shared" si="6"/>
        <v>10515.122300000001</v>
      </c>
      <c r="I320" s="406">
        <v>44609</v>
      </c>
    </row>
    <row r="321" spans="1:9" ht="15.75" thickBot="1" x14ac:dyDescent="0.3">
      <c r="A321" s="295">
        <v>11</v>
      </c>
      <c r="B321" s="404" t="s">
        <v>3521</v>
      </c>
      <c r="C321" s="456" t="s">
        <v>48</v>
      </c>
      <c r="D321" s="376">
        <v>44587</v>
      </c>
      <c r="E321" s="393">
        <v>10181.219999999999</v>
      </c>
      <c r="F321" s="448" t="s">
        <v>3378</v>
      </c>
      <c r="G321" s="378">
        <v>9806.0400000000009</v>
      </c>
      <c r="H321" s="291">
        <f t="shared" si="6"/>
        <v>8776.4058000000005</v>
      </c>
      <c r="I321" s="406">
        <v>44609</v>
      </c>
    </row>
    <row r="322" spans="1:9" ht="15.75" thickBot="1" x14ac:dyDescent="0.3">
      <c r="A322" s="295">
        <v>12</v>
      </c>
      <c r="B322" s="404" t="s">
        <v>3522</v>
      </c>
      <c r="C322" s="456" t="s">
        <v>48</v>
      </c>
      <c r="D322" s="376">
        <v>44587</v>
      </c>
      <c r="E322" s="393">
        <v>12507.42</v>
      </c>
      <c r="F322" s="448" t="s">
        <v>3378</v>
      </c>
      <c r="G322" s="378">
        <v>12296.86</v>
      </c>
      <c r="H322" s="291">
        <f t="shared" si="6"/>
        <v>11005.689700000001</v>
      </c>
      <c r="I322" s="406">
        <v>44609</v>
      </c>
    </row>
    <row r="323" spans="1:9" ht="15.75" thickBot="1" x14ac:dyDescent="0.3">
      <c r="A323" s="295">
        <v>13</v>
      </c>
      <c r="B323" s="404" t="s">
        <v>3525</v>
      </c>
      <c r="C323" s="456" t="s">
        <v>48</v>
      </c>
      <c r="D323" s="376">
        <v>44596</v>
      </c>
      <c r="E323" s="296">
        <v>12442.06</v>
      </c>
      <c r="F323" s="448" t="s">
        <v>3378</v>
      </c>
      <c r="G323" s="378">
        <v>10955.17</v>
      </c>
      <c r="H323" s="291">
        <f t="shared" si="6"/>
        <v>9804.8771500000003</v>
      </c>
      <c r="I323" s="406">
        <v>44609</v>
      </c>
    </row>
    <row r="324" spans="1:9" ht="15.75" thickBot="1" x14ac:dyDescent="0.3">
      <c r="A324" s="295">
        <v>14</v>
      </c>
      <c r="B324" s="404" t="s">
        <v>3526</v>
      </c>
      <c r="C324" s="456" t="s">
        <v>48</v>
      </c>
      <c r="D324" s="376">
        <v>44567</v>
      </c>
      <c r="E324" s="393">
        <v>16755</v>
      </c>
      <c r="F324" s="448" t="s">
        <v>3378</v>
      </c>
      <c r="G324" s="378">
        <v>16755</v>
      </c>
      <c r="H324" s="291">
        <f t="shared" si="6"/>
        <v>14995.725</v>
      </c>
      <c r="I324" s="406">
        <v>44609</v>
      </c>
    </row>
    <row r="325" spans="1:9" ht="15.75" thickBot="1" x14ac:dyDescent="0.3">
      <c r="A325" s="295">
        <v>15</v>
      </c>
      <c r="B325" s="404" t="s">
        <v>3527</v>
      </c>
      <c r="C325" s="456" t="s">
        <v>48</v>
      </c>
      <c r="D325" s="376">
        <v>44585</v>
      </c>
      <c r="E325" s="393">
        <v>15589</v>
      </c>
      <c r="F325" s="448" t="s">
        <v>3378</v>
      </c>
      <c r="G325" s="378">
        <v>15589</v>
      </c>
      <c r="H325" s="291">
        <f t="shared" si="6"/>
        <v>13952.155000000001</v>
      </c>
      <c r="I325" s="406">
        <v>44609</v>
      </c>
    </row>
    <row r="326" spans="1:9" ht="15.75" thickBot="1" x14ac:dyDescent="0.3">
      <c r="A326" s="295">
        <v>16</v>
      </c>
      <c r="B326" s="404" t="s">
        <v>3530</v>
      </c>
      <c r="C326" s="456" t="s">
        <v>48</v>
      </c>
      <c r="D326" s="376">
        <v>44567</v>
      </c>
      <c r="E326" s="393">
        <v>6674.27</v>
      </c>
      <c r="F326" s="448" t="s">
        <v>3378</v>
      </c>
      <c r="G326" s="378">
        <v>6674.27</v>
      </c>
      <c r="H326" s="291">
        <f t="shared" si="6"/>
        <v>5973.4716500000004</v>
      </c>
      <c r="I326" s="406">
        <v>44609</v>
      </c>
    </row>
    <row r="327" spans="1:9" ht="15.75" thickBot="1" x14ac:dyDescent="0.3">
      <c r="A327" s="295">
        <v>17</v>
      </c>
      <c r="B327" s="404" t="s">
        <v>3531</v>
      </c>
      <c r="C327" s="456" t="s">
        <v>48</v>
      </c>
      <c r="D327" s="376">
        <v>44604</v>
      </c>
      <c r="E327" s="393">
        <v>5551.46</v>
      </c>
      <c r="F327" s="448" t="s">
        <v>3378</v>
      </c>
      <c r="G327" s="378">
        <v>5516.82</v>
      </c>
      <c r="H327" s="291">
        <f t="shared" si="6"/>
        <v>4937.5538999999999</v>
      </c>
      <c r="I327" s="406">
        <v>44609</v>
      </c>
    </row>
    <row r="328" spans="1:9" ht="15.75" thickBot="1" x14ac:dyDescent="0.3">
      <c r="A328" s="295">
        <v>18</v>
      </c>
      <c r="B328" s="404" t="s">
        <v>3551</v>
      </c>
      <c r="C328" s="456" t="s">
        <v>48</v>
      </c>
      <c r="D328" s="376">
        <v>44585</v>
      </c>
      <c r="E328" s="393">
        <v>8525.3799999999992</v>
      </c>
      <c r="F328" s="448" t="s">
        <v>3378</v>
      </c>
      <c r="G328" s="378">
        <v>8409.94</v>
      </c>
      <c r="H328" s="291">
        <f t="shared" si="6"/>
        <v>7526.8963000000003</v>
      </c>
      <c r="I328" s="406">
        <v>44609</v>
      </c>
    </row>
    <row r="329" spans="1:9" ht="15.75" thickBot="1" x14ac:dyDescent="0.3">
      <c r="A329" s="295">
        <v>19</v>
      </c>
      <c r="B329" s="404" t="s">
        <v>3545</v>
      </c>
      <c r="C329" s="456" t="s">
        <v>48</v>
      </c>
      <c r="D329" s="376">
        <v>44585</v>
      </c>
      <c r="E329" s="393">
        <v>6051.44</v>
      </c>
      <c r="F329" s="448" t="s">
        <v>3378</v>
      </c>
      <c r="G329" s="378">
        <v>5918.66</v>
      </c>
      <c r="H329" s="291">
        <f t="shared" si="6"/>
        <v>5297.2007000000003</v>
      </c>
      <c r="I329" s="406">
        <v>44609</v>
      </c>
    </row>
    <row r="330" spans="1:9" ht="15.75" thickBot="1" x14ac:dyDescent="0.3">
      <c r="A330" s="295">
        <v>20</v>
      </c>
      <c r="B330" s="404" t="s">
        <v>3548</v>
      </c>
      <c r="C330" s="456" t="s">
        <v>48</v>
      </c>
      <c r="D330" s="376">
        <v>44574</v>
      </c>
      <c r="E330" s="393">
        <v>5977.65</v>
      </c>
      <c r="F330" s="448" t="s">
        <v>3378</v>
      </c>
      <c r="G330" s="378">
        <v>6168.03</v>
      </c>
      <c r="H330" s="291">
        <f t="shared" si="6"/>
        <v>5520.3868499999999</v>
      </c>
      <c r="I330" s="406">
        <v>44609</v>
      </c>
    </row>
    <row r="331" spans="1:9" ht="15.75" thickBot="1" x14ac:dyDescent="0.3">
      <c r="A331" s="295">
        <v>21</v>
      </c>
      <c r="B331" s="404" t="s">
        <v>3555</v>
      </c>
      <c r="C331" s="456" t="s">
        <v>48</v>
      </c>
      <c r="D331" s="376">
        <v>44567</v>
      </c>
      <c r="E331" s="393">
        <v>3676.35</v>
      </c>
      <c r="F331" s="448" t="s">
        <v>3378</v>
      </c>
      <c r="G331" s="378">
        <v>3503.19</v>
      </c>
      <c r="H331" s="291">
        <f t="shared" si="6"/>
        <v>3135.3550500000001</v>
      </c>
      <c r="I331" s="406">
        <v>44609</v>
      </c>
    </row>
    <row r="332" spans="1:9" ht="15.75" thickBot="1" x14ac:dyDescent="0.3">
      <c r="A332" s="295">
        <v>22</v>
      </c>
      <c r="B332" s="404" t="s">
        <v>3492</v>
      </c>
      <c r="C332" s="456" t="s">
        <v>48</v>
      </c>
      <c r="D332" s="376">
        <v>44574</v>
      </c>
      <c r="E332" s="393">
        <v>25001.69</v>
      </c>
      <c r="F332" s="448" t="s">
        <v>3378</v>
      </c>
      <c r="G332" s="378">
        <v>24367.919999999998</v>
      </c>
      <c r="H332" s="291">
        <f t="shared" si="6"/>
        <v>21809.288399999998</v>
      </c>
      <c r="I332" s="406">
        <v>44609</v>
      </c>
    </row>
    <row r="333" spans="1:9" ht="15.75" thickBot="1" x14ac:dyDescent="0.3">
      <c r="A333" s="295">
        <v>23</v>
      </c>
      <c r="B333" s="404" t="s">
        <v>3569</v>
      </c>
      <c r="C333" s="456" t="s">
        <v>48</v>
      </c>
      <c r="D333" s="376">
        <v>44606</v>
      </c>
      <c r="E333" s="393">
        <v>2045.59</v>
      </c>
      <c r="F333" s="448" t="s">
        <v>3378</v>
      </c>
      <c r="G333" s="378">
        <v>2045.59</v>
      </c>
      <c r="H333" s="291">
        <f t="shared" si="6"/>
        <v>1830.80305</v>
      </c>
      <c r="I333" s="406">
        <v>44609</v>
      </c>
    </row>
    <row r="334" spans="1:9" ht="15.75" thickBot="1" x14ac:dyDescent="0.3">
      <c r="A334" s="295">
        <v>24</v>
      </c>
      <c r="B334" s="404" t="s">
        <v>3599</v>
      </c>
      <c r="C334" s="456" t="s">
        <v>48</v>
      </c>
      <c r="D334" s="376">
        <v>44585</v>
      </c>
      <c r="E334" s="393">
        <v>8425.58</v>
      </c>
      <c r="F334" s="448" t="s">
        <v>3378</v>
      </c>
      <c r="G334" s="378">
        <v>7289.65</v>
      </c>
      <c r="H334" s="291">
        <f t="shared" si="6"/>
        <v>6524.23675</v>
      </c>
      <c r="I334" s="406">
        <v>44609</v>
      </c>
    </row>
    <row r="335" spans="1:9" ht="15.75" thickBot="1" x14ac:dyDescent="0.3">
      <c r="A335" s="295">
        <v>25</v>
      </c>
      <c r="B335" s="404" t="s">
        <v>3663</v>
      </c>
      <c r="C335" s="456" t="s">
        <v>48</v>
      </c>
      <c r="D335" s="376">
        <v>44596</v>
      </c>
      <c r="E335" s="393">
        <v>16380.64</v>
      </c>
      <c r="F335" s="448" t="s">
        <v>3378</v>
      </c>
      <c r="G335" s="378">
        <v>14614.4</v>
      </c>
      <c r="H335" s="291">
        <f t="shared" si="6"/>
        <v>13079.888000000001</v>
      </c>
      <c r="I335" s="406">
        <v>44609</v>
      </c>
    </row>
    <row r="336" spans="1:9" ht="15.75" thickBot="1" x14ac:dyDescent="0.3">
      <c r="A336" s="295">
        <v>26</v>
      </c>
      <c r="B336" s="404" t="s">
        <v>3422</v>
      </c>
      <c r="C336" s="456" t="s">
        <v>48</v>
      </c>
      <c r="D336" s="376">
        <v>44582</v>
      </c>
      <c r="E336" s="393">
        <v>4869.95</v>
      </c>
      <c r="F336" s="448" t="s">
        <v>3378</v>
      </c>
      <c r="G336" s="378">
        <v>3856.87</v>
      </c>
      <c r="H336" s="291">
        <f t="shared" si="6"/>
        <v>3451.8986500000001</v>
      </c>
      <c r="I336" s="406">
        <v>44609</v>
      </c>
    </row>
    <row r="337" spans="1:9" ht="15.75" thickBot="1" x14ac:dyDescent="0.3">
      <c r="A337" s="295">
        <v>27</v>
      </c>
      <c r="B337" s="404" t="s">
        <v>3462</v>
      </c>
      <c r="C337" s="456" t="s">
        <v>48</v>
      </c>
      <c r="D337" s="376">
        <v>44567</v>
      </c>
      <c r="E337" s="393">
        <v>12811.42</v>
      </c>
      <c r="F337" s="448" t="s">
        <v>3378</v>
      </c>
      <c r="G337" s="378">
        <v>7520.45</v>
      </c>
      <c r="H337" s="291">
        <f t="shared" si="6"/>
        <v>6730.8027499999998</v>
      </c>
      <c r="I337" s="406">
        <v>44609</v>
      </c>
    </row>
    <row r="338" spans="1:9" ht="15.75" thickBot="1" x14ac:dyDescent="0.3">
      <c r="A338" s="295">
        <v>28</v>
      </c>
      <c r="B338" s="404" t="s">
        <v>3562</v>
      </c>
      <c r="C338" s="456" t="s">
        <v>48</v>
      </c>
      <c r="D338" s="376">
        <v>44574</v>
      </c>
      <c r="E338" s="393">
        <v>9226.31</v>
      </c>
      <c r="F338" s="448" t="s">
        <v>3378</v>
      </c>
      <c r="G338" s="378">
        <v>8848.24</v>
      </c>
      <c r="H338" s="291">
        <f t="shared" si="6"/>
        <v>7919.1747999999998</v>
      </c>
      <c r="I338" s="406">
        <v>44609</v>
      </c>
    </row>
    <row r="339" spans="1:9" ht="15.75" thickBot="1" x14ac:dyDescent="0.3">
      <c r="A339" s="295">
        <v>29</v>
      </c>
      <c r="B339" s="404" t="s">
        <v>3451</v>
      </c>
      <c r="C339" s="456" t="s">
        <v>48</v>
      </c>
      <c r="D339" s="376">
        <v>44585</v>
      </c>
      <c r="E339" s="393">
        <v>7414.98</v>
      </c>
      <c r="F339" s="448" t="s">
        <v>3378</v>
      </c>
      <c r="G339" s="378">
        <v>6761.58</v>
      </c>
      <c r="H339" s="291">
        <f t="shared" si="6"/>
        <v>6051.6140999999998</v>
      </c>
      <c r="I339" s="406">
        <v>44609</v>
      </c>
    </row>
    <row r="340" spans="1:9" ht="15.75" thickBot="1" x14ac:dyDescent="0.3">
      <c r="A340" s="295">
        <v>30</v>
      </c>
      <c r="B340" s="404" t="s">
        <v>3487</v>
      </c>
      <c r="C340" s="456" t="s">
        <v>48</v>
      </c>
      <c r="D340" s="376">
        <v>44523</v>
      </c>
      <c r="E340" s="393">
        <v>9564.65</v>
      </c>
      <c r="F340" s="448" t="s">
        <v>3378</v>
      </c>
      <c r="G340" s="378">
        <v>9587.75</v>
      </c>
      <c r="H340" s="291">
        <f t="shared" si="6"/>
        <v>8581.036250000001</v>
      </c>
      <c r="I340" s="406">
        <v>44609</v>
      </c>
    </row>
    <row r="341" spans="1:9" ht="15.75" thickBot="1" x14ac:dyDescent="0.3">
      <c r="A341" s="295">
        <v>31</v>
      </c>
      <c r="B341" s="404" t="s">
        <v>3609</v>
      </c>
      <c r="C341" s="456" t="s">
        <v>48</v>
      </c>
      <c r="D341" s="376">
        <v>44585</v>
      </c>
      <c r="E341" s="393">
        <v>671.96</v>
      </c>
      <c r="F341" s="448" t="s">
        <v>3378</v>
      </c>
      <c r="G341" s="378">
        <v>671.96</v>
      </c>
      <c r="H341" s="291">
        <f t="shared" si="6"/>
        <v>601.40420000000006</v>
      </c>
      <c r="I341" s="406">
        <v>44609</v>
      </c>
    </row>
    <row r="342" spans="1:9" ht="15.75" thickBot="1" x14ac:dyDescent="0.3">
      <c r="A342" s="295">
        <v>32</v>
      </c>
      <c r="B342" s="404" t="s">
        <v>3590</v>
      </c>
      <c r="C342" s="456" t="s">
        <v>48</v>
      </c>
      <c r="D342" s="376">
        <v>44606</v>
      </c>
      <c r="E342" s="393">
        <v>2065.8200000000002</v>
      </c>
      <c r="F342" s="448" t="s">
        <v>3378</v>
      </c>
      <c r="G342" s="378">
        <v>2152.37</v>
      </c>
      <c r="H342" s="291">
        <f t="shared" si="6"/>
        <v>1926.3711499999999</v>
      </c>
      <c r="I342" s="406">
        <v>44609</v>
      </c>
    </row>
    <row r="343" spans="1:9" ht="15.75" thickBot="1" x14ac:dyDescent="0.3">
      <c r="A343" s="295">
        <v>33</v>
      </c>
      <c r="B343" s="404" t="s">
        <v>3455</v>
      </c>
      <c r="C343" s="456" t="s">
        <v>48</v>
      </c>
      <c r="D343" s="376">
        <v>44532</v>
      </c>
      <c r="E343" s="393">
        <v>19831.07</v>
      </c>
      <c r="F343" s="448" t="s">
        <v>3378</v>
      </c>
      <c r="G343" s="378">
        <v>19686.79</v>
      </c>
      <c r="H343" s="291">
        <f t="shared" si="6"/>
        <v>17619.677050000002</v>
      </c>
      <c r="I343" s="406">
        <v>44609</v>
      </c>
    </row>
    <row r="344" spans="1:9" ht="15.75" thickBot="1" x14ac:dyDescent="0.3">
      <c r="A344" s="295">
        <v>34</v>
      </c>
      <c r="B344" s="404" t="s">
        <v>3591</v>
      </c>
      <c r="C344" s="456" t="s">
        <v>48</v>
      </c>
      <c r="D344" s="376">
        <v>44606</v>
      </c>
      <c r="E344" s="393">
        <v>2772.91</v>
      </c>
      <c r="F344" s="448" t="s">
        <v>3378</v>
      </c>
      <c r="G344" s="378">
        <v>2772.91</v>
      </c>
      <c r="H344" s="291">
        <f t="shared" si="6"/>
        <v>2481.7544499999999</v>
      </c>
      <c r="I344" s="406">
        <v>44609</v>
      </c>
    </row>
    <row r="345" spans="1:9" ht="15.75" thickBot="1" x14ac:dyDescent="0.3">
      <c r="A345" s="295">
        <v>35</v>
      </c>
      <c r="B345" s="404" t="s">
        <v>3517</v>
      </c>
      <c r="C345" s="456" t="s">
        <v>48</v>
      </c>
      <c r="D345" s="376">
        <v>44565</v>
      </c>
      <c r="E345" s="393">
        <v>20875.7</v>
      </c>
      <c r="F345" s="448" t="s">
        <v>3378</v>
      </c>
      <c r="G345" s="378">
        <v>23258.42</v>
      </c>
      <c r="H345" s="291">
        <f t="shared" si="6"/>
        <v>20816.285899999999</v>
      </c>
      <c r="I345" s="406">
        <v>44609</v>
      </c>
    </row>
    <row r="346" spans="1:9" ht="15.75" thickBot="1" x14ac:dyDescent="0.3">
      <c r="A346" s="295">
        <v>36</v>
      </c>
      <c r="B346" s="404" t="s">
        <v>3563</v>
      </c>
      <c r="C346" s="456" t="s">
        <v>48</v>
      </c>
      <c r="D346" s="376">
        <v>44567</v>
      </c>
      <c r="E346" s="393">
        <v>21548.15</v>
      </c>
      <c r="F346" s="448" t="s">
        <v>3378</v>
      </c>
      <c r="G346" s="378">
        <v>18597.5</v>
      </c>
      <c r="H346" s="291">
        <f t="shared" si="6"/>
        <v>16644.762500000001</v>
      </c>
      <c r="I346" s="406">
        <v>44609</v>
      </c>
    </row>
    <row r="347" spans="1:9" ht="15.75" thickBot="1" x14ac:dyDescent="0.3">
      <c r="A347" s="295">
        <v>37</v>
      </c>
      <c r="B347" s="404" t="s">
        <v>3581</v>
      </c>
      <c r="C347" s="456" t="s">
        <v>48</v>
      </c>
      <c r="D347" s="376">
        <v>44604</v>
      </c>
      <c r="E347" s="393">
        <v>2112.6</v>
      </c>
      <c r="F347" s="448" t="s">
        <v>3378</v>
      </c>
      <c r="G347" s="378">
        <v>2112.6</v>
      </c>
      <c r="H347" s="291">
        <f t="shared" si="6"/>
        <v>1890.777</v>
      </c>
      <c r="I347" s="406">
        <v>44609</v>
      </c>
    </row>
    <row r="348" spans="1:9" ht="15.75" thickBot="1" x14ac:dyDescent="0.3">
      <c r="A348" s="295">
        <v>38</v>
      </c>
      <c r="B348" s="404" t="s">
        <v>3602</v>
      </c>
      <c r="C348" s="456" t="s">
        <v>48</v>
      </c>
      <c r="D348" s="376">
        <v>44585</v>
      </c>
      <c r="E348" s="393">
        <v>4014.48</v>
      </c>
      <c r="F348" s="448" t="s">
        <v>3378</v>
      </c>
      <c r="G348" s="378">
        <v>4014.48</v>
      </c>
      <c r="H348" s="291">
        <f t="shared" si="6"/>
        <v>3592.9596000000001</v>
      </c>
      <c r="I348" s="406">
        <v>44609</v>
      </c>
    </row>
    <row r="349" spans="1:9" ht="15.75" thickBot="1" x14ac:dyDescent="0.3">
      <c r="A349" s="295">
        <v>39</v>
      </c>
      <c r="B349" s="404" t="s">
        <v>3510</v>
      </c>
      <c r="C349" s="456" t="s">
        <v>48</v>
      </c>
      <c r="D349" s="376">
        <v>44553</v>
      </c>
      <c r="E349" s="393">
        <v>9095.07</v>
      </c>
      <c r="F349" s="448" t="s">
        <v>3378</v>
      </c>
      <c r="G349" s="378">
        <v>6731.43</v>
      </c>
      <c r="H349" s="291">
        <f t="shared" si="6"/>
        <v>6024.6298500000003</v>
      </c>
      <c r="I349" s="406">
        <v>44609</v>
      </c>
    </row>
    <row r="350" spans="1:9" ht="15.75" thickBot="1" x14ac:dyDescent="0.3">
      <c r="A350" s="295">
        <v>40</v>
      </c>
      <c r="B350" s="404" t="s">
        <v>3579</v>
      </c>
      <c r="C350" s="456" t="s">
        <v>48</v>
      </c>
      <c r="D350" s="376">
        <v>44604</v>
      </c>
      <c r="E350" s="393">
        <v>4148.4399999999996</v>
      </c>
      <c r="F350" s="448" t="s">
        <v>3378</v>
      </c>
      <c r="G350" s="378">
        <v>4148.4399999999996</v>
      </c>
      <c r="H350" s="291">
        <f t="shared" si="6"/>
        <v>3712.8537999999999</v>
      </c>
      <c r="I350" s="406">
        <v>44609</v>
      </c>
    </row>
    <row r="351" spans="1:9" ht="15.75" thickBot="1" x14ac:dyDescent="0.3">
      <c r="A351" s="295">
        <v>41</v>
      </c>
      <c r="B351" s="404" t="s">
        <v>3537</v>
      </c>
      <c r="C351" s="456" t="s">
        <v>48</v>
      </c>
      <c r="D351" s="376">
        <v>44606</v>
      </c>
      <c r="E351" s="393">
        <v>9829.18</v>
      </c>
      <c r="F351" s="448" t="s">
        <v>3378</v>
      </c>
      <c r="G351" s="378">
        <v>9944.6200000000008</v>
      </c>
      <c r="H351" s="291">
        <f t="shared" si="6"/>
        <v>8900.4349000000002</v>
      </c>
      <c r="I351" s="406">
        <v>44609</v>
      </c>
    </row>
    <row r="352" spans="1:9" ht="15.75" thickBot="1" x14ac:dyDescent="0.3">
      <c r="A352" s="295">
        <v>42</v>
      </c>
      <c r="B352" s="404" t="s">
        <v>3538</v>
      </c>
      <c r="C352" s="456" t="s">
        <v>48</v>
      </c>
      <c r="D352" s="376">
        <v>44567</v>
      </c>
      <c r="E352" s="393">
        <v>10398.719999999999</v>
      </c>
      <c r="F352" s="448" t="s">
        <v>3378</v>
      </c>
      <c r="G352" s="378">
        <v>9960.08</v>
      </c>
      <c r="H352" s="291">
        <f t="shared" si="6"/>
        <v>8914.2716</v>
      </c>
      <c r="I352" s="406">
        <v>44609</v>
      </c>
    </row>
    <row r="353" spans="1:9" ht="15.75" thickBot="1" x14ac:dyDescent="0.3">
      <c r="A353" s="295">
        <v>43</v>
      </c>
      <c r="B353" s="404" t="s">
        <v>3575</v>
      </c>
      <c r="C353" s="456" t="s">
        <v>48</v>
      </c>
      <c r="D353" s="376">
        <v>44603</v>
      </c>
      <c r="E353" s="393">
        <v>4480.91</v>
      </c>
      <c r="F353" s="448" t="s">
        <v>3378</v>
      </c>
      <c r="G353" s="378">
        <v>4337.16</v>
      </c>
      <c r="H353" s="291">
        <f t="shared" si="6"/>
        <v>3881.7581999999998</v>
      </c>
      <c r="I353" s="406">
        <v>44609</v>
      </c>
    </row>
    <row r="354" spans="1:9" ht="15.75" thickBot="1" x14ac:dyDescent="0.3">
      <c r="A354" s="295">
        <v>44</v>
      </c>
      <c r="B354" s="404" t="s">
        <v>3597</v>
      </c>
      <c r="C354" s="456" t="s">
        <v>48</v>
      </c>
      <c r="D354" s="376">
        <v>44583</v>
      </c>
      <c r="E354" s="393">
        <v>7276.93</v>
      </c>
      <c r="F354" s="448" t="s">
        <v>3378</v>
      </c>
      <c r="G354" s="378">
        <v>7276.93</v>
      </c>
      <c r="H354" s="291">
        <f t="shared" si="6"/>
        <v>6512.8523500000001</v>
      </c>
      <c r="I354" s="406">
        <v>44609</v>
      </c>
    </row>
    <row r="355" spans="1:9" ht="15.75" thickBot="1" x14ac:dyDescent="0.3">
      <c r="A355" s="297">
        <v>45</v>
      </c>
      <c r="B355" s="407" t="s">
        <v>3598</v>
      </c>
      <c r="C355" s="456" t="s">
        <v>48</v>
      </c>
      <c r="D355" s="380">
        <v>44567</v>
      </c>
      <c r="E355" s="468">
        <v>8113.9</v>
      </c>
      <c r="F355" s="448" t="s">
        <v>3378</v>
      </c>
      <c r="G355" s="382">
        <v>7998.46</v>
      </c>
      <c r="H355" s="312">
        <f t="shared" si="6"/>
        <v>7158.6217000000006</v>
      </c>
      <c r="I355" s="411">
        <v>44609</v>
      </c>
    </row>
    <row r="356" spans="1:9" ht="15.75" thickBot="1" x14ac:dyDescent="0.3">
      <c r="E356" s="326">
        <f>SUM(E311:E355)</f>
        <v>436331.47</v>
      </c>
      <c r="G356" s="326">
        <f>SUM(G311:G355)</f>
        <v>411557.16999999987</v>
      </c>
      <c r="H356" s="326">
        <f>SUM(H311:H355)</f>
        <v>368343.66715000005</v>
      </c>
    </row>
    <row r="359" spans="1:9" x14ac:dyDescent="0.25">
      <c r="A359"/>
    </row>
    <row r="360" spans="1:9" ht="15.75" thickBot="1" x14ac:dyDescent="0.3">
      <c r="D360" s="582" t="s">
        <v>4437</v>
      </c>
      <c r="E360" s="582"/>
      <c r="F360" s="582"/>
    </row>
    <row r="361" spans="1:9" ht="39" thickBot="1" x14ac:dyDescent="0.3">
      <c r="A361" s="413" t="s">
        <v>0</v>
      </c>
      <c r="B361" s="413" t="s">
        <v>3265</v>
      </c>
      <c r="C361" s="413" t="s">
        <v>45</v>
      </c>
      <c r="D361" s="460" t="s">
        <v>3381</v>
      </c>
      <c r="E361" s="461" t="s">
        <v>3380</v>
      </c>
      <c r="F361" s="461" t="s">
        <v>3271</v>
      </c>
      <c r="G361" s="415" t="s">
        <v>309</v>
      </c>
      <c r="H361" s="415" t="s">
        <v>310</v>
      </c>
      <c r="I361" s="415" t="s">
        <v>4405</v>
      </c>
    </row>
    <row r="362" spans="1:9" ht="15.75" thickBot="1" x14ac:dyDescent="0.3">
      <c r="A362" s="2">
        <v>1</v>
      </c>
      <c r="B362" s="319" t="s">
        <v>3646</v>
      </c>
      <c r="C362" s="469" t="s">
        <v>48</v>
      </c>
      <c r="D362" s="12">
        <v>44613</v>
      </c>
      <c r="E362" s="286">
        <v>1716</v>
      </c>
      <c r="F362" s="448" t="s">
        <v>3378</v>
      </c>
      <c r="G362" s="291">
        <v>1716</v>
      </c>
      <c r="H362" s="291">
        <f t="shared" ref="H362:H369" si="7">G362*0.895</f>
        <v>1535.82</v>
      </c>
      <c r="I362" s="470">
        <v>44628</v>
      </c>
    </row>
    <row r="363" spans="1:9" ht="15.75" thickBot="1" x14ac:dyDescent="0.3">
      <c r="A363" s="2">
        <v>2</v>
      </c>
      <c r="B363" s="319" t="s">
        <v>3601</v>
      </c>
      <c r="C363" s="469" t="s">
        <v>48</v>
      </c>
      <c r="D363" s="12">
        <v>44614</v>
      </c>
      <c r="E363" s="286">
        <v>3628.21</v>
      </c>
      <c r="F363" s="448" t="s">
        <v>3378</v>
      </c>
      <c r="G363" s="291">
        <v>3628.21</v>
      </c>
      <c r="H363" s="291">
        <f t="shared" si="7"/>
        <v>3247.2479499999999</v>
      </c>
      <c r="I363" s="470">
        <v>44628</v>
      </c>
    </row>
    <row r="364" spans="1:9" ht="15.75" thickBot="1" x14ac:dyDescent="0.3">
      <c r="A364" s="2">
        <v>3</v>
      </c>
      <c r="B364" s="319" t="s">
        <v>3567</v>
      </c>
      <c r="C364" s="469" t="s">
        <v>48</v>
      </c>
      <c r="D364" s="12">
        <v>44613</v>
      </c>
      <c r="E364" s="286">
        <v>11901.7</v>
      </c>
      <c r="F364" s="448" t="s">
        <v>3378</v>
      </c>
      <c r="G364" s="291">
        <v>10748.44</v>
      </c>
      <c r="H364" s="291">
        <f t="shared" si="7"/>
        <v>9619.8538000000008</v>
      </c>
      <c r="I364" s="470">
        <v>44628</v>
      </c>
    </row>
    <row r="365" spans="1:9" ht="15.75" thickBot="1" x14ac:dyDescent="0.3">
      <c r="A365" s="2">
        <v>4</v>
      </c>
      <c r="B365" s="319" t="s">
        <v>3635</v>
      </c>
      <c r="C365" s="469" t="s">
        <v>48</v>
      </c>
      <c r="D365" s="12">
        <v>44603</v>
      </c>
      <c r="E365" s="286">
        <v>1482.35</v>
      </c>
      <c r="F365" s="448" t="s">
        <v>3378</v>
      </c>
      <c r="G365" s="291">
        <v>1534.28</v>
      </c>
      <c r="H365" s="291">
        <f t="shared" si="7"/>
        <v>1373.1805999999999</v>
      </c>
      <c r="I365" s="470">
        <v>44628</v>
      </c>
    </row>
    <row r="366" spans="1:9" ht="15.75" thickBot="1" x14ac:dyDescent="0.3">
      <c r="A366" s="2">
        <v>5</v>
      </c>
      <c r="B366" s="319" t="s">
        <v>3622</v>
      </c>
      <c r="C366" s="469" t="s">
        <v>48</v>
      </c>
      <c r="D366" s="12">
        <v>44604</v>
      </c>
      <c r="E366" s="286">
        <v>2308.87</v>
      </c>
      <c r="F366" s="448" t="s">
        <v>3378</v>
      </c>
      <c r="G366" s="291">
        <v>2308.87</v>
      </c>
      <c r="H366" s="291">
        <f t="shared" si="7"/>
        <v>2066.4386500000001</v>
      </c>
      <c r="I366" s="470">
        <v>44628</v>
      </c>
    </row>
    <row r="367" spans="1:9" ht="15.75" thickBot="1" x14ac:dyDescent="0.3">
      <c r="A367" s="2">
        <v>6</v>
      </c>
      <c r="B367" s="319" t="s">
        <v>3715</v>
      </c>
      <c r="C367" s="469" t="s">
        <v>48</v>
      </c>
      <c r="D367" s="12">
        <v>44618</v>
      </c>
      <c r="E367" s="286">
        <v>2532.2399999999998</v>
      </c>
      <c r="F367" s="448" t="s">
        <v>3378</v>
      </c>
      <c r="G367" s="291">
        <v>1724.16</v>
      </c>
      <c r="H367" s="291">
        <f t="shared" si="7"/>
        <v>1543.1232</v>
      </c>
      <c r="I367" s="470">
        <v>44628</v>
      </c>
    </row>
    <row r="368" spans="1:9" ht="15.75" thickBot="1" x14ac:dyDescent="0.3">
      <c r="A368" s="2">
        <v>7</v>
      </c>
      <c r="B368" s="319" t="s">
        <v>3731</v>
      </c>
      <c r="C368" s="469" t="s">
        <v>48</v>
      </c>
      <c r="D368" s="12">
        <v>44623</v>
      </c>
      <c r="E368" s="286">
        <v>7333.84</v>
      </c>
      <c r="F368" s="448" t="s">
        <v>3378</v>
      </c>
      <c r="G368" s="291">
        <v>7304.98</v>
      </c>
      <c r="H368" s="291">
        <f t="shared" si="7"/>
        <v>6537.9570999999996</v>
      </c>
      <c r="I368" s="470">
        <v>44628</v>
      </c>
    </row>
    <row r="369" spans="1:9" ht="15.75" thickBot="1" x14ac:dyDescent="0.3">
      <c r="A369" s="2">
        <v>8</v>
      </c>
      <c r="B369" s="319" t="s">
        <v>3620</v>
      </c>
      <c r="C369" s="469" t="s">
        <v>48</v>
      </c>
      <c r="D369" s="12">
        <v>44603</v>
      </c>
      <c r="E369" s="286">
        <v>3796.95</v>
      </c>
      <c r="F369" s="448" t="s">
        <v>3378</v>
      </c>
      <c r="G369" s="291">
        <v>3796.95</v>
      </c>
      <c r="H369" s="291">
        <f t="shared" si="7"/>
        <v>3398.27025</v>
      </c>
      <c r="I369" s="470">
        <v>44628</v>
      </c>
    </row>
    <row r="370" spans="1:9" x14ac:dyDescent="0.25">
      <c r="E370" s="330">
        <f>SUM(E362:E369)</f>
        <v>34700.159999999996</v>
      </c>
      <c r="G370" s="330">
        <f>SUM(G362:G369)</f>
        <v>32761.89</v>
      </c>
      <c r="H370" s="330">
        <f>SUM(H362:H369)</f>
        <v>29321.89155</v>
      </c>
    </row>
    <row r="377" spans="1:9" ht="15.75" thickBot="1" x14ac:dyDescent="0.3">
      <c r="D377" s="582" t="s">
        <v>4438</v>
      </c>
      <c r="E377" s="582"/>
      <c r="F377" s="582"/>
    </row>
    <row r="378" spans="1:9" ht="39" thickBot="1" x14ac:dyDescent="0.3">
      <c r="A378" s="413" t="s">
        <v>0</v>
      </c>
      <c r="B378" s="413" t="s">
        <v>3265</v>
      </c>
      <c r="C378" s="413" t="s">
        <v>45</v>
      </c>
      <c r="D378" s="460" t="s">
        <v>3381</v>
      </c>
      <c r="E378" s="461" t="s">
        <v>3380</v>
      </c>
      <c r="F378" s="461" t="s">
        <v>3271</v>
      </c>
      <c r="G378" s="415" t="s">
        <v>309</v>
      </c>
      <c r="H378" s="415" t="s">
        <v>310</v>
      </c>
      <c r="I378" s="415" t="s">
        <v>4405</v>
      </c>
    </row>
    <row r="379" spans="1:9" ht="15.75" thickBot="1" x14ac:dyDescent="0.3">
      <c r="A379" s="2">
        <v>1</v>
      </c>
      <c r="B379" s="319" t="s">
        <v>3512</v>
      </c>
      <c r="C379" s="471" t="s">
        <v>48</v>
      </c>
      <c r="D379" s="472">
        <v>44606</v>
      </c>
      <c r="E379" s="286">
        <v>9938.83</v>
      </c>
      <c r="F379" s="448" t="s">
        <v>3378</v>
      </c>
      <c r="G379" s="291">
        <v>9938.83</v>
      </c>
      <c r="H379" s="291">
        <f t="shared" ref="H379:H397" si="8">G379*0.895</f>
        <v>8895.2528500000008</v>
      </c>
      <c r="I379" s="470">
        <v>44631</v>
      </c>
    </row>
    <row r="380" spans="1:9" ht="15.75" thickBot="1" x14ac:dyDescent="0.3">
      <c r="A380" s="2">
        <v>2</v>
      </c>
      <c r="B380" s="319" t="s">
        <v>3630</v>
      </c>
      <c r="C380" s="471" t="s">
        <v>48</v>
      </c>
      <c r="D380" s="472">
        <v>44604</v>
      </c>
      <c r="E380" s="286">
        <v>3172.97</v>
      </c>
      <c r="F380" s="448" t="s">
        <v>3378</v>
      </c>
      <c r="G380" s="291">
        <v>3174.36</v>
      </c>
      <c r="H380" s="291">
        <f t="shared" si="8"/>
        <v>2841.0522000000001</v>
      </c>
      <c r="I380" s="470">
        <v>44631</v>
      </c>
    </row>
    <row r="381" spans="1:9" ht="15.75" thickBot="1" x14ac:dyDescent="0.3">
      <c r="A381" s="2">
        <v>3</v>
      </c>
      <c r="B381" s="319" t="s">
        <v>3549</v>
      </c>
      <c r="C381" s="471" t="s">
        <v>48</v>
      </c>
      <c r="D381" s="12">
        <v>44606</v>
      </c>
      <c r="E381" s="286">
        <v>11678.53</v>
      </c>
      <c r="F381" s="448" t="s">
        <v>3378</v>
      </c>
      <c r="G381" s="291">
        <v>11997.15</v>
      </c>
      <c r="H381" s="291">
        <f t="shared" si="8"/>
        <v>10737.44925</v>
      </c>
      <c r="I381" s="470">
        <v>44631</v>
      </c>
    </row>
    <row r="382" spans="1:9" ht="15.75" thickBot="1" x14ac:dyDescent="0.3">
      <c r="A382" s="2">
        <v>4</v>
      </c>
      <c r="B382" s="319" t="s">
        <v>3613</v>
      </c>
      <c r="C382" s="471" t="s">
        <v>48</v>
      </c>
      <c r="D382" s="12">
        <v>44603</v>
      </c>
      <c r="E382" s="286">
        <v>2481.4899999999998</v>
      </c>
      <c r="F382" s="448" t="s">
        <v>3378</v>
      </c>
      <c r="G382" s="291">
        <v>2481.4899999999998</v>
      </c>
      <c r="H382" s="291">
        <f t="shared" si="8"/>
        <v>2220.9335499999997</v>
      </c>
      <c r="I382" s="470">
        <v>44631</v>
      </c>
    </row>
    <row r="383" spans="1:9" ht="15.75" thickBot="1" x14ac:dyDescent="0.3">
      <c r="A383" s="2">
        <v>5</v>
      </c>
      <c r="B383" s="319" t="s">
        <v>3610</v>
      </c>
      <c r="C383" s="471" t="s">
        <v>48</v>
      </c>
      <c r="D383" s="12">
        <v>44604</v>
      </c>
      <c r="E383" s="286">
        <v>1499.07</v>
      </c>
      <c r="F383" s="448" t="s">
        <v>3378</v>
      </c>
      <c r="G383" s="291">
        <v>1499.07</v>
      </c>
      <c r="H383" s="291">
        <f t="shared" si="8"/>
        <v>1341.6676499999999</v>
      </c>
      <c r="I383" s="470">
        <v>44631</v>
      </c>
    </row>
    <row r="384" spans="1:9" ht="15.75" thickBot="1" x14ac:dyDescent="0.3">
      <c r="A384" s="2">
        <v>6</v>
      </c>
      <c r="B384" s="319" t="s">
        <v>3627</v>
      </c>
      <c r="C384" s="471" t="s">
        <v>48</v>
      </c>
      <c r="D384" s="12">
        <v>44614</v>
      </c>
      <c r="E384" s="286">
        <v>2682.26</v>
      </c>
      <c r="F384" s="448" t="s">
        <v>3378</v>
      </c>
      <c r="G384" s="291">
        <v>2682.26</v>
      </c>
      <c r="H384" s="291">
        <f t="shared" si="8"/>
        <v>2400.6227000000003</v>
      </c>
      <c r="I384" s="470">
        <v>44631</v>
      </c>
    </row>
    <row r="385" spans="1:9" ht="15.75" thickBot="1" x14ac:dyDescent="0.3">
      <c r="A385" s="2">
        <v>7</v>
      </c>
      <c r="B385" s="319" t="s">
        <v>3647</v>
      </c>
      <c r="C385" s="471" t="s">
        <v>48</v>
      </c>
      <c r="D385" s="12">
        <v>44614</v>
      </c>
      <c r="E385" s="286">
        <v>2205.09</v>
      </c>
      <c r="F385" s="448" t="s">
        <v>3378</v>
      </c>
      <c r="G385" s="291">
        <v>2378.25</v>
      </c>
      <c r="H385" s="291">
        <f t="shared" si="8"/>
        <v>2128.5337500000001</v>
      </c>
      <c r="I385" s="470">
        <v>44631</v>
      </c>
    </row>
    <row r="386" spans="1:9" ht="15.75" thickBot="1" x14ac:dyDescent="0.3">
      <c r="A386" s="2">
        <v>8</v>
      </c>
      <c r="B386" s="319" t="s">
        <v>3628</v>
      </c>
      <c r="C386" s="471" t="s">
        <v>48</v>
      </c>
      <c r="D386" s="12">
        <v>44603</v>
      </c>
      <c r="E386" s="286">
        <v>621.70000000000005</v>
      </c>
      <c r="F386" s="448" t="s">
        <v>3378</v>
      </c>
      <c r="G386" s="291">
        <v>621.70000000000005</v>
      </c>
      <c r="H386" s="291">
        <f t="shared" si="8"/>
        <v>556.42150000000004</v>
      </c>
      <c r="I386" s="470">
        <v>44631</v>
      </c>
    </row>
    <row r="387" spans="1:9" ht="15.75" thickBot="1" x14ac:dyDescent="0.3">
      <c r="A387" s="2">
        <v>9</v>
      </c>
      <c r="B387" s="319" t="s">
        <v>3614</v>
      </c>
      <c r="C387" s="471" t="s">
        <v>48</v>
      </c>
      <c r="D387" s="12">
        <v>44614</v>
      </c>
      <c r="E387" s="286">
        <v>4738.3900000000003</v>
      </c>
      <c r="F387" s="448" t="s">
        <v>3378</v>
      </c>
      <c r="G387" s="291">
        <v>3757.15</v>
      </c>
      <c r="H387" s="291">
        <f t="shared" si="8"/>
        <v>3362.6492499999999</v>
      </c>
      <c r="I387" s="470">
        <v>44631</v>
      </c>
    </row>
    <row r="388" spans="1:9" ht="15.75" thickBot="1" x14ac:dyDescent="0.3">
      <c r="A388" s="2">
        <v>10</v>
      </c>
      <c r="B388" s="319" t="s">
        <v>3554</v>
      </c>
      <c r="C388" s="471" t="s">
        <v>48</v>
      </c>
      <c r="D388" s="12">
        <v>44614</v>
      </c>
      <c r="E388" s="286">
        <v>9809.39</v>
      </c>
      <c r="F388" s="448" t="s">
        <v>3378</v>
      </c>
      <c r="G388" s="291">
        <v>8090.48</v>
      </c>
      <c r="H388" s="291">
        <f t="shared" si="8"/>
        <v>7240.9795999999997</v>
      </c>
      <c r="I388" s="470">
        <v>44631</v>
      </c>
    </row>
    <row r="389" spans="1:9" ht="15.75" thickBot="1" x14ac:dyDescent="0.3">
      <c r="A389" s="2">
        <v>11</v>
      </c>
      <c r="B389" s="319" t="s">
        <v>3552</v>
      </c>
      <c r="C389" s="471" t="s">
        <v>48</v>
      </c>
      <c r="D389" s="12">
        <v>44614</v>
      </c>
      <c r="E389" s="286">
        <v>9203.02</v>
      </c>
      <c r="F389" s="448" t="s">
        <v>3378</v>
      </c>
      <c r="G389" s="291">
        <v>9203.02</v>
      </c>
      <c r="H389" s="291">
        <f t="shared" si="8"/>
        <v>8236.7029000000002</v>
      </c>
      <c r="I389" s="470">
        <v>44631</v>
      </c>
    </row>
    <row r="390" spans="1:9" ht="15.75" thickBot="1" x14ac:dyDescent="0.3">
      <c r="A390" s="2">
        <v>12</v>
      </c>
      <c r="B390" s="319" t="s">
        <v>3608</v>
      </c>
      <c r="C390" s="471" t="s">
        <v>48</v>
      </c>
      <c r="D390" s="12">
        <v>44606</v>
      </c>
      <c r="E390" s="286">
        <v>7244.5</v>
      </c>
      <c r="F390" s="448" t="s">
        <v>3378</v>
      </c>
      <c r="G390" s="291">
        <v>7244.5</v>
      </c>
      <c r="H390" s="291">
        <f t="shared" si="8"/>
        <v>6483.8275000000003</v>
      </c>
      <c r="I390" s="470">
        <v>44631</v>
      </c>
    </row>
    <row r="391" spans="1:9" ht="15.75" thickBot="1" x14ac:dyDescent="0.3">
      <c r="A391" s="2">
        <v>13</v>
      </c>
      <c r="B391" s="319" t="s">
        <v>3416</v>
      </c>
      <c r="C391" s="471" t="s">
        <v>48</v>
      </c>
      <c r="D391" s="12">
        <v>44613</v>
      </c>
      <c r="E391" s="286">
        <v>15336.87</v>
      </c>
      <c r="F391" s="448" t="s">
        <v>3378</v>
      </c>
      <c r="G391" s="291">
        <v>15221.43</v>
      </c>
      <c r="H391" s="291">
        <f t="shared" si="8"/>
        <v>13623.17985</v>
      </c>
      <c r="I391" s="470">
        <v>44631</v>
      </c>
    </row>
    <row r="392" spans="1:9" ht="15.75" thickBot="1" x14ac:dyDescent="0.3">
      <c r="A392" s="2">
        <v>14</v>
      </c>
      <c r="B392" s="319" t="s">
        <v>3553</v>
      </c>
      <c r="C392" s="471" t="s">
        <v>48</v>
      </c>
      <c r="D392" s="12">
        <v>44613</v>
      </c>
      <c r="E392" s="286">
        <v>9180.56</v>
      </c>
      <c r="F392" s="448" t="s">
        <v>3378</v>
      </c>
      <c r="G392" s="291">
        <v>8431.34</v>
      </c>
      <c r="H392" s="291">
        <f t="shared" si="8"/>
        <v>7546.0493000000006</v>
      </c>
      <c r="I392" s="470">
        <v>44631</v>
      </c>
    </row>
    <row r="393" spans="1:9" ht="15.75" thickBot="1" x14ac:dyDescent="0.3">
      <c r="A393" s="2">
        <v>15</v>
      </c>
      <c r="B393" s="319" t="s">
        <v>3650</v>
      </c>
      <c r="C393" s="471" t="s">
        <v>48</v>
      </c>
      <c r="D393" s="12">
        <v>44618</v>
      </c>
      <c r="E393" s="290">
        <v>2137.46</v>
      </c>
      <c r="F393" s="448" t="s">
        <v>3378</v>
      </c>
      <c r="G393" s="9">
        <v>2137.46</v>
      </c>
      <c r="H393" s="9">
        <f t="shared" si="8"/>
        <v>1913.0267000000001</v>
      </c>
      <c r="I393" s="470">
        <v>44631</v>
      </c>
    </row>
    <row r="394" spans="1:9" ht="15.75" thickBot="1" x14ac:dyDescent="0.3">
      <c r="A394" s="2">
        <v>16</v>
      </c>
      <c r="B394" s="319" t="s">
        <v>3577</v>
      </c>
      <c r="C394" s="471" t="s">
        <v>48</v>
      </c>
      <c r="D394" s="12">
        <v>44604</v>
      </c>
      <c r="E394" s="290">
        <v>3067.91</v>
      </c>
      <c r="F394" s="448" t="s">
        <v>3378</v>
      </c>
      <c r="G394" s="9">
        <v>2894.75</v>
      </c>
      <c r="H394" s="9">
        <f t="shared" si="8"/>
        <v>2590.80125</v>
      </c>
      <c r="I394" s="470">
        <v>44631</v>
      </c>
    </row>
    <row r="395" spans="1:9" ht="15.75" thickBot="1" x14ac:dyDescent="0.3">
      <c r="A395" s="2">
        <v>17</v>
      </c>
      <c r="B395" s="319" t="s">
        <v>3594</v>
      </c>
      <c r="C395" s="471" t="s">
        <v>48</v>
      </c>
      <c r="D395" s="12">
        <v>44614</v>
      </c>
      <c r="E395" s="290">
        <v>5677.48</v>
      </c>
      <c r="F395" s="448" t="s">
        <v>3378</v>
      </c>
      <c r="G395" s="9">
        <v>5662.47</v>
      </c>
      <c r="H395" s="9">
        <f t="shared" si="8"/>
        <v>5067.9106500000007</v>
      </c>
      <c r="I395" s="470">
        <v>44631</v>
      </c>
    </row>
    <row r="396" spans="1:9" ht="15.75" thickBot="1" x14ac:dyDescent="0.3">
      <c r="A396" s="2">
        <v>18</v>
      </c>
      <c r="B396" s="319" t="s">
        <v>3582</v>
      </c>
      <c r="C396" s="471" t="s">
        <v>48</v>
      </c>
      <c r="D396" s="12">
        <v>44604</v>
      </c>
      <c r="E396" s="290">
        <v>2831.77</v>
      </c>
      <c r="F396" s="448" t="s">
        <v>3378</v>
      </c>
      <c r="G396" s="9">
        <v>2716.33</v>
      </c>
      <c r="H396" s="9">
        <f t="shared" si="8"/>
        <v>2431.11535</v>
      </c>
      <c r="I396" s="470">
        <v>44631</v>
      </c>
    </row>
    <row r="397" spans="1:9" ht="15.75" thickBot="1" x14ac:dyDescent="0.3">
      <c r="A397" s="2">
        <v>19</v>
      </c>
      <c r="B397" s="319" t="s">
        <v>3699</v>
      </c>
      <c r="C397" s="471" t="s">
        <v>48</v>
      </c>
      <c r="D397" s="12">
        <v>44604</v>
      </c>
      <c r="E397" s="290">
        <v>1333.95</v>
      </c>
      <c r="F397" s="448" t="s">
        <v>3378</v>
      </c>
      <c r="G397" s="9">
        <v>1333.95</v>
      </c>
      <c r="H397" s="9">
        <f t="shared" si="8"/>
        <v>1193.88525</v>
      </c>
      <c r="I397" s="470">
        <v>44631</v>
      </c>
    </row>
    <row r="398" spans="1:9" x14ac:dyDescent="0.25">
      <c r="E398" s="330">
        <f>SUM(E379:E397)</f>
        <v>104841.24</v>
      </c>
      <c r="G398" s="330">
        <f>SUM(G379:G397)</f>
        <v>101465.99</v>
      </c>
      <c r="H398" s="330">
        <f>SUM(H379:H397)</f>
        <v>90812.061050000004</v>
      </c>
    </row>
    <row r="409" spans="1:9" ht="15.75" thickBot="1" x14ac:dyDescent="0.3">
      <c r="D409" s="582" t="s">
        <v>4439</v>
      </c>
      <c r="E409" s="582"/>
      <c r="F409" s="582"/>
    </row>
    <row r="410" spans="1:9" ht="39" thickBot="1" x14ac:dyDescent="0.3">
      <c r="A410" s="413" t="s">
        <v>0</v>
      </c>
      <c r="B410" s="413" t="s">
        <v>3265</v>
      </c>
      <c r="C410" s="413" t="s">
        <v>45</v>
      </c>
      <c r="D410" s="460" t="s">
        <v>3381</v>
      </c>
      <c r="E410" s="461" t="s">
        <v>3380</v>
      </c>
      <c r="F410" s="461" t="s">
        <v>3271</v>
      </c>
      <c r="G410" s="415" t="s">
        <v>309</v>
      </c>
      <c r="H410" s="415" t="s">
        <v>310</v>
      </c>
      <c r="I410" s="415" t="s">
        <v>4405</v>
      </c>
    </row>
    <row r="411" spans="1:9" ht="15.75" thickBot="1" x14ac:dyDescent="0.3">
      <c r="A411" s="2">
        <v>1</v>
      </c>
      <c r="B411" s="319" t="s">
        <v>3478</v>
      </c>
      <c r="C411" s="471" t="s">
        <v>48</v>
      </c>
      <c r="D411" s="12">
        <v>44537</v>
      </c>
      <c r="E411" s="286">
        <v>26375.56</v>
      </c>
      <c r="F411" s="448" t="s">
        <v>3378</v>
      </c>
      <c r="G411" s="291">
        <v>26202.400000000001</v>
      </c>
      <c r="H411" s="291">
        <f t="shared" ref="H411:H433" si="9">G411*0.895</f>
        <v>23451.148000000001</v>
      </c>
      <c r="I411" s="470">
        <v>44643</v>
      </c>
    </row>
    <row r="412" spans="1:9" ht="15.75" thickBot="1" x14ac:dyDescent="0.3">
      <c r="A412" s="2">
        <v>2</v>
      </c>
      <c r="B412" s="319" t="s">
        <v>3701</v>
      </c>
      <c r="C412" s="471" t="s">
        <v>48</v>
      </c>
      <c r="D412" s="12">
        <v>44613</v>
      </c>
      <c r="E412" s="286">
        <v>3306.28</v>
      </c>
      <c r="F412" s="448" t="s">
        <v>3378</v>
      </c>
      <c r="G412" s="291">
        <v>3306.28</v>
      </c>
      <c r="H412" s="291">
        <f t="shared" si="9"/>
        <v>2959.1206000000002</v>
      </c>
      <c r="I412" s="470">
        <v>44643</v>
      </c>
    </row>
    <row r="413" spans="1:9" ht="15.75" thickBot="1" x14ac:dyDescent="0.3">
      <c r="A413" s="2">
        <v>3</v>
      </c>
      <c r="B413" s="319" t="s">
        <v>3641</v>
      </c>
      <c r="C413" s="471" t="s">
        <v>48</v>
      </c>
      <c r="D413" s="12">
        <v>44614</v>
      </c>
      <c r="E413" s="286">
        <v>2261.41</v>
      </c>
      <c r="F413" s="448" t="s">
        <v>3378</v>
      </c>
      <c r="G413" s="291">
        <v>2261.41</v>
      </c>
      <c r="H413" s="291">
        <f t="shared" si="9"/>
        <v>2023.9619499999999</v>
      </c>
      <c r="I413" s="470">
        <v>44643</v>
      </c>
    </row>
    <row r="414" spans="1:9" ht="15.75" thickBot="1" x14ac:dyDescent="0.3">
      <c r="A414" s="2">
        <v>4</v>
      </c>
      <c r="B414" s="319" t="s">
        <v>3536</v>
      </c>
      <c r="C414" s="471" t="s">
        <v>48</v>
      </c>
      <c r="D414" s="12">
        <v>44604</v>
      </c>
      <c r="E414" s="286">
        <v>20901.73</v>
      </c>
      <c r="F414" s="448" t="s">
        <v>3378</v>
      </c>
      <c r="G414" s="291">
        <v>20641.990000000002</v>
      </c>
      <c r="H414" s="291">
        <f t="shared" si="9"/>
        <v>18474.581050000001</v>
      </c>
      <c r="I414" s="470">
        <v>44643</v>
      </c>
    </row>
    <row r="415" spans="1:9" ht="15.75" thickBot="1" x14ac:dyDescent="0.3">
      <c r="A415" s="2">
        <v>5</v>
      </c>
      <c r="B415" s="319" t="s">
        <v>3638</v>
      </c>
      <c r="C415" s="471" t="s">
        <v>48</v>
      </c>
      <c r="D415" s="12">
        <v>44625</v>
      </c>
      <c r="E415" s="286">
        <v>1015.41</v>
      </c>
      <c r="F415" s="448" t="s">
        <v>3378</v>
      </c>
      <c r="G415" s="291">
        <v>899.97</v>
      </c>
      <c r="H415" s="291">
        <f t="shared" si="9"/>
        <v>805.47315000000003</v>
      </c>
      <c r="I415" s="470">
        <v>44643</v>
      </c>
    </row>
    <row r="416" spans="1:9" ht="15.75" thickBot="1" x14ac:dyDescent="0.3">
      <c r="A416" s="2">
        <v>6</v>
      </c>
      <c r="B416" s="319" t="s">
        <v>3664</v>
      </c>
      <c r="C416" s="471" t="s">
        <v>48</v>
      </c>
      <c r="D416" s="12">
        <v>44626</v>
      </c>
      <c r="E416" s="286">
        <v>3533.3</v>
      </c>
      <c r="F416" s="448" t="s">
        <v>3378</v>
      </c>
      <c r="G416" s="291">
        <v>3533.3</v>
      </c>
      <c r="H416" s="291">
        <f t="shared" si="9"/>
        <v>3162.3035000000004</v>
      </c>
      <c r="I416" s="470">
        <v>44643</v>
      </c>
    </row>
    <row r="417" spans="1:9" ht="15.75" thickBot="1" x14ac:dyDescent="0.3">
      <c r="A417" s="2">
        <v>7</v>
      </c>
      <c r="B417" s="319" t="s">
        <v>3503</v>
      </c>
      <c r="C417" s="471" t="s">
        <v>48</v>
      </c>
      <c r="D417" s="12">
        <v>44618</v>
      </c>
      <c r="E417" s="286">
        <v>5513.51</v>
      </c>
      <c r="F417" s="448" t="s">
        <v>3378</v>
      </c>
      <c r="G417" s="291">
        <v>5280.32</v>
      </c>
      <c r="H417" s="291">
        <f t="shared" si="9"/>
        <v>4725.8863999999994</v>
      </c>
      <c r="I417" s="470">
        <v>44643</v>
      </c>
    </row>
    <row r="418" spans="1:9" ht="15.75" thickBot="1" x14ac:dyDescent="0.3">
      <c r="A418" s="2">
        <v>8</v>
      </c>
      <c r="B418" s="319" t="s">
        <v>3580</v>
      </c>
      <c r="C418" s="471" t="s">
        <v>48</v>
      </c>
      <c r="D418" s="12">
        <v>44625</v>
      </c>
      <c r="E418" s="286">
        <v>10352.76</v>
      </c>
      <c r="F418" s="448" t="s">
        <v>3378</v>
      </c>
      <c r="G418" s="291">
        <v>8259.02</v>
      </c>
      <c r="H418" s="291">
        <f t="shared" si="9"/>
        <v>7391.8229000000001</v>
      </c>
      <c r="I418" s="470">
        <v>44643</v>
      </c>
    </row>
    <row r="419" spans="1:9" ht="15.75" thickBot="1" x14ac:dyDescent="0.3">
      <c r="A419" s="2">
        <v>9</v>
      </c>
      <c r="B419" s="319" t="s">
        <v>3695</v>
      </c>
      <c r="C419" s="471" t="s">
        <v>48</v>
      </c>
      <c r="D419" s="12">
        <v>44618</v>
      </c>
      <c r="E419" s="286">
        <v>5408.42</v>
      </c>
      <c r="F419" s="448" t="s">
        <v>3378</v>
      </c>
      <c r="G419" s="291">
        <v>5119.82</v>
      </c>
      <c r="H419" s="291">
        <f t="shared" si="9"/>
        <v>4582.2389000000003</v>
      </c>
      <c r="I419" s="470">
        <v>44643</v>
      </c>
    </row>
    <row r="420" spans="1:9" ht="15.75" thickBot="1" x14ac:dyDescent="0.3">
      <c r="A420" s="2">
        <v>10</v>
      </c>
      <c r="B420" s="319" t="s">
        <v>3586</v>
      </c>
      <c r="C420" s="471" t="s">
        <v>48</v>
      </c>
      <c r="D420" s="12">
        <v>44624</v>
      </c>
      <c r="E420" s="286">
        <v>3033.9</v>
      </c>
      <c r="F420" s="448" t="s">
        <v>3378</v>
      </c>
      <c r="G420" s="291">
        <v>2976.18</v>
      </c>
      <c r="H420" s="291">
        <f t="shared" si="9"/>
        <v>2663.6810999999998</v>
      </c>
      <c r="I420" s="470">
        <v>44643</v>
      </c>
    </row>
    <row r="421" spans="1:9" ht="15.75" thickBot="1" x14ac:dyDescent="0.3">
      <c r="A421" s="2">
        <v>11</v>
      </c>
      <c r="B421" s="319" t="s">
        <v>3587</v>
      </c>
      <c r="C421" s="471" t="s">
        <v>48</v>
      </c>
      <c r="D421" s="12">
        <v>44624</v>
      </c>
      <c r="E421" s="286">
        <v>4466.74</v>
      </c>
      <c r="F421" s="448" t="s">
        <v>3378</v>
      </c>
      <c r="G421" s="291">
        <v>3941.26</v>
      </c>
      <c r="H421" s="291">
        <f t="shared" si="9"/>
        <v>3527.4277000000002</v>
      </c>
      <c r="I421" s="470">
        <v>44643</v>
      </c>
    </row>
    <row r="422" spans="1:9" ht="15.75" thickBot="1" x14ac:dyDescent="0.3">
      <c r="A422" s="2">
        <v>12</v>
      </c>
      <c r="B422" s="319" t="s">
        <v>3642</v>
      </c>
      <c r="C422" s="471" t="s">
        <v>48</v>
      </c>
      <c r="D422" s="12">
        <v>44614</v>
      </c>
      <c r="E422" s="286">
        <v>1747.17</v>
      </c>
      <c r="F422" s="448" t="s">
        <v>3378</v>
      </c>
      <c r="G422" s="291">
        <v>1747.17</v>
      </c>
      <c r="H422" s="291">
        <f t="shared" si="9"/>
        <v>1563.7171500000002</v>
      </c>
      <c r="I422" s="470">
        <v>44643</v>
      </c>
    </row>
    <row r="423" spans="1:9" ht="15.75" thickBot="1" x14ac:dyDescent="0.3">
      <c r="A423" s="2">
        <v>13</v>
      </c>
      <c r="B423" s="473" t="s">
        <v>3637</v>
      </c>
      <c r="C423" s="471" t="s">
        <v>48</v>
      </c>
      <c r="D423" s="12">
        <v>44614</v>
      </c>
      <c r="E423" s="286">
        <v>1301.67</v>
      </c>
      <c r="F423" s="448" t="s">
        <v>3378</v>
      </c>
      <c r="G423" s="291">
        <v>1301.67</v>
      </c>
      <c r="H423" s="291">
        <f t="shared" si="9"/>
        <v>1164.9946500000001</v>
      </c>
      <c r="I423" s="470">
        <v>44643</v>
      </c>
    </row>
    <row r="424" spans="1:9" ht="15.75" thickBot="1" x14ac:dyDescent="0.3">
      <c r="A424" s="2">
        <v>14</v>
      </c>
      <c r="B424" s="319" t="s">
        <v>3508</v>
      </c>
      <c r="C424" s="471" t="s">
        <v>48</v>
      </c>
      <c r="D424" s="12">
        <v>44613</v>
      </c>
      <c r="E424" s="286">
        <v>5213.8599999999997</v>
      </c>
      <c r="F424" s="448" t="s">
        <v>3378</v>
      </c>
      <c r="G424" s="291">
        <v>3828.58</v>
      </c>
      <c r="H424" s="291">
        <f t="shared" si="9"/>
        <v>3426.5790999999999</v>
      </c>
      <c r="I424" s="470">
        <v>44643</v>
      </c>
    </row>
    <row r="425" spans="1:9" ht="15.75" thickBot="1" x14ac:dyDescent="0.3">
      <c r="A425" s="2">
        <v>15</v>
      </c>
      <c r="B425" s="319" t="s">
        <v>3612</v>
      </c>
      <c r="C425" s="471" t="s">
        <v>48</v>
      </c>
      <c r="D425" s="12">
        <v>44614</v>
      </c>
      <c r="E425" s="286">
        <v>3062.17</v>
      </c>
      <c r="F425" s="448" t="s">
        <v>3378</v>
      </c>
      <c r="G425" s="291">
        <v>2889.01</v>
      </c>
      <c r="H425" s="291">
        <f t="shared" si="9"/>
        <v>2585.6639500000001</v>
      </c>
      <c r="I425" s="470">
        <v>44643</v>
      </c>
    </row>
    <row r="426" spans="1:9" ht="15.75" thickBot="1" x14ac:dyDescent="0.3">
      <c r="A426" s="2">
        <v>16</v>
      </c>
      <c r="B426" s="319" t="s">
        <v>3611</v>
      </c>
      <c r="C426" s="471" t="s">
        <v>48</v>
      </c>
      <c r="D426" s="12">
        <v>44624</v>
      </c>
      <c r="E426" s="286">
        <v>3082.38</v>
      </c>
      <c r="F426" s="448" t="s">
        <v>3378</v>
      </c>
      <c r="G426" s="291">
        <v>2591.7600000000002</v>
      </c>
      <c r="H426" s="291">
        <f t="shared" si="9"/>
        <v>2319.6252000000004</v>
      </c>
      <c r="I426" s="470">
        <v>44643</v>
      </c>
    </row>
    <row r="427" spans="1:9" ht="15.75" thickBot="1" x14ac:dyDescent="0.3">
      <c r="A427" s="2">
        <v>17</v>
      </c>
      <c r="B427" s="319" t="s">
        <v>3651</v>
      </c>
      <c r="C427" s="471" t="s">
        <v>48</v>
      </c>
      <c r="D427" s="12">
        <v>44618</v>
      </c>
      <c r="E427" s="286">
        <v>4638.4799999999996</v>
      </c>
      <c r="F427" s="448" t="s">
        <v>3378</v>
      </c>
      <c r="G427" s="291">
        <v>4465.32</v>
      </c>
      <c r="H427" s="291">
        <f t="shared" si="9"/>
        <v>3996.4613999999997</v>
      </c>
      <c r="I427" s="470">
        <v>44643</v>
      </c>
    </row>
    <row r="428" spans="1:9" ht="15.75" thickBot="1" x14ac:dyDescent="0.3">
      <c r="A428" s="2">
        <v>18</v>
      </c>
      <c r="B428" s="319" t="s">
        <v>3662</v>
      </c>
      <c r="C428" s="471" t="s">
        <v>48</v>
      </c>
      <c r="D428" s="12">
        <v>44597</v>
      </c>
      <c r="E428" s="286">
        <v>5663.69</v>
      </c>
      <c r="F428" s="448" t="s">
        <v>3378</v>
      </c>
      <c r="G428" s="291">
        <v>5663.69</v>
      </c>
      <c r="H428" s="291">
        <f t="shared" si="9"/>
        <v>5069.0025500000002</v>
      </c>
      <c r="I428" s="470">
        <v>44643</v>
      </c>
    </row>
    <row r="429" spans="1:9" ht="15.75" thickBot="1" x14ac:dyDescent="0.3">
      <c r="A429" s="2">
        <v>19</v>
      </c>
      <c r="B429" s="319" t="s">
        <v>3625</v>
      </c>
      <c r="C429" s="471" t="s">
        <v>48</v>
      </c>
      <c r="D429" s="12">
        <v>44618</v>
      </c>
      <c r="E429" s="286">
        <v>5056.5200000000004</v>
      </c>
      <c r="F429" s="448" t="s">
        <v>3378</v>
      </c>
      <c r="G429" s="291">
        <v>5056.5200000000004</v>
      </c>
      <c r="H429" s="291">
        <f t="shared" si="9"/>
        <v>4525.5854000000008</v>
      </c>
      <c r="I429" s="470">
        <v>44643</v>
      </c>
    </row>
    <row r="430" spans="1:9" ht="15.75" thickBot="1" x14ac:dyDescent="0.3">
      <c r="A430" s="2">
        <v>20</v>
      </c>
      <c r="B430" s="319" t="s">
        <v>3648</v>
      </c>
      <c r="C430" s="471" t="s">
        <v>48</v>
      </c>
      <c r="D430" s="12">
        <v>44618</v>
      </c>
      <c r="E430" s="286">
        <v>3621.39</v>
      </c>
      <c r="F430" s="448" t="s">
        <v>3378</v>
      </c>
      <c r="G430" s="291">
        <v>3621.39</v>
      </c>
      <c r="H430" s="291">
        <f t="shared" si="9"/>
        <v>3241.1440499999999</v>
      </c>
      <c r="I430" s="470">
        <v>44643</v>
      </c>
    </row>
    <row r="431" spans="1:9" ht="15.75" thickBot="1" x14ac:dyDescent="0.3">
      <c r="A431" s="2">
        <v>21</v>
      </c>
      <c r="B431" s="319" t="s">
        <v>3644</v>
      </c>
      <c r="C431" s="471" t="s">
        <v>48</v>
      </c>
      <c r="D431" s="12">
        <v>44618</v>
      </c>
      <c r="E431" s="286">
        <v>3895.07</v>
      </c>
      <c r="F431" s="448" t="s">
        <v>3378</v>
      </c>
      <c r="G431" s="291">
        <v>3895.07</v>
      </c>
      <c r="H431" s="291">
        <f t="shared" si="9"/>
        <v>3486.0876500000004</v>
      </c>
      <c r="I431" s="470">
        <v>44643</v>
      </c>
    </row>
    <row r="432" spans="1:9" ht="15.75" thickBot="1" x14ac:dyDescent="0.3">
      <c r="A432" s="2">
        <v>22</v>
      </c>
      <c r="B432" s="319" t="s">
        <v>3666</v>
      </c>
      <c r="C432" s="471" t="s">
        <v>48</v>
      </c>
      <c r="D432" s="12">
        <v>44618</v>
      </c>
      <c r="E432" s="286">
        <v>15226.42</v>
      </c>
      <c r="F432" s="448" t="s">
        <v>3378</v>
      </c>
      <c r="G432" s="291">
        <v>15226.43</v>
      </c>
      <c r="H432" s="291">
        <f t="shared" si="9"/>
        <v>13627.654850000001</v>
      </c>
      <c r="I432" s="470">
        <v>44643</v>
      </c>
    </row>
    <row r="433" spans="1:9" ht="15.75" thickBot="1" x14ac:dyDescent="0.3">
      <c r="A433" s="2">
        <v>23</v>
      </c>
      <c r="B433" s="319" t="s">
        <v>3624</v>
      </c>
      <c r="C433" s="471" t="s">
        <v>48</v>
      </c>
      <c r="D433" s="12">
        <v>44614</v>
      </c>
      <c r="E433" s="286">
        <v>1564.95</v>
      </c>
      <c r="F433" s="448" t="s">
        <v>3378</v>
      </c>
      <c r="G433" s="291">
        <v>1564.95</v>
      </c>
      <c r="H433" s="291">
        <f t="shared" si="9"/>
        <v>1400.6302500000002</v>
      </c>
      <c r="I433" s="470">
        <v>44643</v>
      </c>
    </row>
    <row r="434" spans="1:9" x14ac:dyDescent="0.25">
      <c r="E434" s="330">
        <f>SUM(E411:E433)</f>
        <v>140242.79000000004</v>
      </c>
      <c r="G434" s="330">
        <f>SUM(G411:G433)</f>
        <v>134273.51</v>
      </c>
      <c r="H434" s="330">
        <f>SUM(H411:H433)</f>
        <v>120174.79145</v>
      </c>
    </row>
    <row r="438" spans="1:9" ht="15.75" thickBot="1" x14ac:dyDescent="0.3">
      <c r="D438" s="569" t="s">
        <v>4440</v>
      </c>
      <c r="E438" s="570"/>
      <c r="F438" s="571"/>
    </row>
    <row r="439" spans="1:9" ht="39" thickBot="1" x14ac:dyDescent="0.3">
      <c r="A439" s="413" t="s">
        <v>0</v>
      </c>
      <c r="B439" s="413" t="s">
        <v>3265</v>
      </c>
      <c r="C439" s="413" t="s">
        <v>45</v>
      </c>
      <c r="D439" s="460" t="s">
        <v>3381</v>
      </c>
      <c r="E439" s="461" t="s">
        <v>3380</v>
      </c>
      <c r="F439" s="461" t="s">
        <v>3271</v>
      </c>
      <c r="G439" s="415" t="s">
        <v>309</v>
      </c>
      <c r="H439" s="415" t="s">
        <v>310</v>
      </c>
      <c r="I439" s="415" t="s">
        <v>4405</v>
      </c>
    </row>
    <row r="440" spans="1:9" ht="15.75" thickBot="1" x14ac:dyDescent="0.3">
      <c r="A440" s="2">
        <v>1</v>
      </c>
      <c r="B440" s="319" t="s">
        <v>3485</v>
      </c>
      <c r="C440" s="448" t="s">
        <v>326</v>
      </c>
      <c r="D440" s="12">
        <v>44523</v>
      </c>
      <c r="E440" s="286">
        <v>10090.700000000001</v>
      </c>
      <c r="F440" s="448" t="s">
        <v>3378</v>
      </c>
      <c r="G440" s="291">
        <v>6606.16</v>
      </c>
      <c r="H440" s="291">
        <f t="shared" ref="H440:H453" si="10">G440*0.895</f>
        <v>5912.5132000000003</v>
      </c>
      <c r="I440" s="470">
        <v>44643</v>
      </c>
    </row>
    <row r="441" spans="1:9" ht="15.75" thickBot="1" x14ac:dyDescent="0.3">
      <c r="A441" s="2">
        <v>2</v>
      </c>
      <c r="B441" s="319" t="s">
        <v>3584</v>
      </c>
      <c r="C441" s="448" t="s">
        <v>326</v>
      </c>
      <c r="D441" s="12">
        <v>44626</v>
      </c>
      <c r="E441" s="286">
        <v>2280.1999999999998</v>
      </c>
      <c r="F441" s="448" t="s">
        <v>3378</v>
      </c>
      <c r="G441" s="291">
        <v>2280.1999999999998</v>
      </c>
      <c r="H441" s="291">
        <f t="shared" si="10"/>
        <v>2040.7789999999998</v>
      </c>
      <c r="I441" s="470">
        <v>44643</v>
      </c>
    </row>
    <row r="442" spans="1:9" ht="15.75" thickBot="1" x14ac:dyDescent="0.3">
      <c r="A442" s="2">
        <v>3</v>
      </c>
      <c r="B442" s="319" t="s">
        <v>3578</v>
      </c>
      <c r="C442" s="448" t="s">
        <v>326</v>
      </c>
      <c r="D442" s="12">
        <v>44604</v>
      </c>
      <c r="E442" s="286">
        <v>2693.91</v>
      </c>
      <c r="F442" s="448" t="s">
        <v>3378</v>
      </c>
      <c r="G442" s="291">
        <v>2693.91</v>
      </c>
      <c r="H442" s="291">
        <f t="shared" si="10"/>
        <v>2411.04945</v>
      </c>
      <c r="I442" s="470">
        <v>44643</v>
      </c>
    </row>
    <row r="443" spans="1:9" ht="15.75" thickBot="1" x14ac:dyDescent="0.3">
      <c r="A443" s="2">
        <v>4</v>
      </c>
      <c r="B443" s="319" t="s">
        <v>3583</v>
      </c>
      <c r="C443" s="448" t="s">
        <v>326</v>
      </c>
      <c r="D443" s="12">
        <v>44604</v>
      </c>
      <c r="E443" s="286">
        <v>6673.71</v>
      </c>
      <c r="F443" s="448" t="s">
        <v>3378</v>
      </c>
      <c r="G443" s="291">
        <v>6673.71</v>
      </c>
      <c r="H443" s="291">
        <f t="shared" si="10"/>
        <v>5972.9704499999998</v>
      </c>
      <c r="I443" s="470">
        <v>44643</v>
      </c>
    </row>
    <row r="444" spans="1:9" ht="15.75" thickBot="1" x14ac:dyDescent="0.3">
      <c r="A444" s="2">
        <v>5</v>
      </c>
      <c r="B444" s="319" t="s">
        <v>3692</v>
      </c>
      <c r="C444" s="448" t="s">
        <v>326</v>
      </c>
      <c r="D444" s="12">
        <v>44614</v>
      </c>
      <c r="E444" s="286">
        <v>4641.8900000000003</v>
      </c>
      <c r="F444" s="448" t="s">
        <v>3378</v>
      </c>
      <c r="G444" s="291">
        <v>4641.8900000000003</v>
      </c>
      <c r="H444" s="291">
        <f t="shared" si="10"/>
        <v>4154.4915500000006</v>
      </c>
      <c r="I444" s="470">
        <v>44643</v>
      </c>
    </row>
    <row r="445" spans="1:9" ht="15.75" thickBot="1" x14ac:dyDescent="0.3">
      <c r="A445" s="2">
        <v>6</v>
      </c>
      <c r="B445" s="319" t="s">
        <v>3350</v>
      </c>
      <c r="C445" s="448" t="s">
        <v>326</v>
      </c>
      <c r="D445" s="12">
        <v>44524</v>
      </c>
      <c r="E445" s="286">
        <v>20065.02</v>
      </c>
      <c r="F445" s="448" t="s">
        <v>3378</v>
      </c>
      <c r="G445" s="291">
        <v>16417.259999999998</v>
      </c>
      <c r="H445" s="291">
        <f t="shared" si="10"/>
        <v>14693.447699999999</v>
      </c>
      <c r="I445" s="470">
        <v>44643</v>
      </c>
    </row>
    <row r="446" spans="1:9" ht="15.75" thickBot="1" x14ac:dyDescent="0.3">
      <c r="A446" s="2">
        <v>7</v>
      </c>
      <c r="B446" s="319" t="s">
        <v>3529</v>
      </c>
      <c r="C446" s="448" t="s">
        <v>326</v>
      </c>
      <c r="D446" s="12">
        <v>44603</v>
      </c>
      <c r="E446" s="286">
        <v>15208.83</v>
      </c>
      <c r="F446" s="448" t="s">
        <v>3378</v>
      </c>
      <c r="G446" s="291">
        <v>15208.83</v>
      </c>
      <c r="H446" s="291">
        <f t="shared" si="10"/>
        <v>13611.90285</v>
      </c>
      <c r="I446" s="470">
        <v>44643</v>
      </c>
    </row>
    <row r="447" spans="1:9" ht="15.75" thickBot="1" x14ac:dyDescent="0.3">
      <c r="A447" s="2">
        <v>8</v>
      </c>
      <c r="B447" s="319" t="s">
        <v>3698</v>
      </c>
      <c r="C447" s="448" t="s">
        <v>326</v>
      </c>
      <c r="D447" s="12">
        <v>44595</v>
      </c>
      <c r="E447" s="286">
        <v>6381.08</v>
      </c>
      <c r="F447" s="448" t="s">
        <v>3378</v>
      </c>
      <c r="G447" s="291">
        <v>6092.48</v>
      </c>
      <c r="H447" s="291">
        <f t="shared" si="10"/>
        <v>5452.7695999999996</v>
      </c>
      <c r="I447" s="470">
        <v>44643</v>
      </c>
    </row>
    <row r="448" spans="1:9" ht="15.75" thickBot="1" x14ac:dyDescent="0.3">
      <c r="A448" s="2">
        <v>9</v>
      </c>
      <c r="B448" s="319" t="s">
        <v>3632</v>
      </c>
      <c r="C448" s="448" t="s">
        <v>326</v>
      </c>
      <c r="D448" s="12">
        <v>44618</v>
      </c>
      <c r="E448" s="286">
        <v>1743.23</v>
      </c>
      <c r="F448" s="448" t="s">
        <v>3378</v>
      </c>
      <c r="G448" s="291">
        <v>1743.23</v>
      </c>
      <c r="H448" s="291">
        <f t="shared" si="10"/>
        <v>1560.19085</v>
      </c>
      <c r="I448" s="470">
        <v>44643</v>
      </c>
    </row>
    <row r="449" spans="1:9" ht="15.75" thickBot="1" x14ac:dyDescent="0.3">
      <c r="A449" s="2">
        <v>10</v>
      </c>
      <c r="B449" s="319" t="s">
        <v>3640</v>
      </c>
      <c r="C449" s="448" t="s">
        <v>326</v>
      </c>
      <c r="D449" s="12">
        <v>44625</v>
      </c>
      <c r="E449" s="286">
        <v>2207.5</v>
      </c>
      <c r="F449" s="448" t="s">
        <v>3378</v>
      </c>
      <c r="G449" s="291">
        <v>2207.5</v>
      </c>
      <c r="H449" s="291">
        <f t="shared" si="10"/>
        <v>1975.7125000000001</v>
      </c>
      <c r="I449" s="470">
        <v>44643</v>
      </c>
    </row>
    <row r="450" spans="1:9" ht="15.75" thickBot="1" x14ac:dyDescent="0.3">
      <c r="A450" s="2">
        <v>11</v>
      </c>
      <c r="B450" s="319" t="s">
        <v>3573</v>
      </c>
      <c r="C450" s="448" t="s">
        <v>326</v>
      </c>
      <c r="D450" s="12">
        <v>44606</v>
      </c>
      <c r="E450" s="286">
        <v>2451.9699999999998</v>
      </c>
      <c r="F450" s="448" t="s">
        <v>3378</v>
      </c>
      <c r="G450" s="291">
        <v>2451.9699999999998</v>
      </c>
      <c r="H450" s="291">
        <f t="shared" si="10"/>
        <v>2194.5131499999998</v>
      </c>
      <c r="I450" s="470">
        <v>44643</v>
      </c>
    </row>
    <row r="451" spans="1:9" ht="15.75" thickBot="1" x14ac:dyDescent="0.3">
      <c r="A451" s="2">
        <v>12</v>
      </c>
      <c r="B451" s="319" t="s">
        <v>3528</v>
      </c>
      <c r="C451" s="448" t="s">
        <v>326</v>
      </c>
      <c r="D451" s="12">
        <v>44614</v>
      </c>
      <c r="E451" s="290">
        <v>17803.740000000002</v>
      </c>
      <c r="F451" s="448" t="s">
        <v>3378</v>
      </c>
      <c r="G451" s="9">
        <v>10299.85</v>
      </c>
      <c r="H451" s="9">
        <f t="shared" si="10"/>
        <v>9218.3657500000008</v>
      </c>
      <c r="I451" s="470">
        <v>44643</v>
      </c>
    </row>
    <row r="452" spans="1:9" ht="15.75" thickBot="1" x14ac:dyDescent="0.3">
      <c r="A452" s="2">
        <v>13</v>
      </c>
      <c r="B452" s="319" t="s">
        <v>3633</v>
      </c>
      <c r="C452" s="448" t="s">
        <v>326</v>
      </c>
      <c r="D452" s="12">
        <v>44614</v>
      </c>
      <c r="E452" s="290">
        <v>5460.87</v>
      </c>
      <c r="F452" s="448" t="s">
        <v>3378</v>
      </c>
      <c r="G452" s="9">
        <v>4710.71</v>
      </c>
      <c r="H452" s="9">
        <f t="shared" si="10"/>
        <v>4216.0854500000005</v>
      </c>
      <c r="I452" s="470">
        <v>44643</v>
      </c>
    </row>
    <row r="453" spans="1:9" ht="15.75" thickBot="1" x14ac:dyDescent="0.3">
      <c r="A453" s="2">
        <v>14</v>
      </c>
      <c r="B453" s="319" t="s">
        <v>3652</v>
      </c>
      <c r="C453" s="448" t="s">
        <v>326</v>
      </c>
      <c r="D453" s="12">
        <v>44625</v>
      </c>
      <c r="E453" s="290">
        <v>2688.25</v>
      </c>
      <c r="F453" s="448" t="s">
        <v>3378</v>
      </c>
      <c r="G453" s="9">
        <v>2688.25</v>
      </c>
      <c r="H453" s="9">
        <f t="shared" si="10"/>
        <v>2405.9837499999999</v>
      </c>
      <c r="I453" s="470">
        <v>44643</v>
      </c>
    </row>
    <row r="454" spans="1:9" x14ac:dyDescent="0.25">
      <c r="E454" s="330">
        <f>SUM(E440:E453)</f>
        <v>100390.9</v>
      </c>
      <c r="G454" s="330">
        <f>SUM(G440:G453)</f>
        <v>84715.950000000012</v>
      </c>
      <c r="H454" s="330">
        <f>SUM(H440:H453)</f>
        <v>75820.775249999992</v>
      </c>
    </row>
    <row r="457" spans="1:9" ht="15.75" thickBot="1" x14ac:dyDescent="0.3">
      <c r="D457" s="569" t="s">
        <v>4441</v>
      </c>
      <c r="E457" s="570"/>
      <c r="F457" s="571"/>
    </row>
    <row r="458" spans="1:9" ht="39" thickBot="1" x14ac:dyDescent="0.3">
      <c r="A458" s="413" t="s">
        <v>0</v>
      </c>
      <c r="B458" s="413" t="s">
        <v>3265</v>
      </c>
      <c r="C458" s="413" t="s">
        <v>45</v>
      </c>
      <c r="D458" s="460" t="s">
        <v>3381</v>
      </c>
      <c r="E458" s="461" t="s">
        <v>3380</v>
      </c>
      <c r="F458" s="461" t="s">
        <v>3271</v>
      </c>
      <c r="G458" s="415" t="s">
        <v>309</v>
      </c>
      <c r="H458" s="415" t="s">
        <v>310</v>
      </c>
      <c r="I458" s="415" t="s">
        <v>4405</v>
      </c>
    </row>
    <row r="459" spans="1:9" ht="15.75" thickBot="1" x14ac:dyDescent="0.3">
      <c r="A459" s="2">
        <v>1</v>
      </c>
      <c r="B459" s="319" t="s">
        <v>3473</v>
      </c>
      <c r="C459" s="448" t="s">
        <v>326</v>
      </c>
      <c r="D459" s="12">
        <v>44618</v>
      </c>
      <c r="E459" s="286">
        <v>4244.4799999999996</v>
      </c>
      <c r="F459" s="448" t="s">
        <v>3378</v>
      </c>
      <c r="G459" s="291">
        <v>4242</v>
      </c>
      <c r="H459" s="291">
        <f t="shared" ref="H459:H468" si="11">G459*0.895</f>
        <v>3796.59</v>
      </c>
      <c r="I459" s="470">
        <v>44643</v>
      </c>
    </row>
    <row r="460" spans="1:9" ht="15.75" thickBot="1" x14ac:dyDescent="0.3">
      <c r="A460" s="2">
        <v>2</v>
      </c>
      <c r="B460" s="319" t="s">
        <v>3593</v>
      </c>
      <c r="C460" s="448" t="s">
        <v>326</v>
      </c>
      <c r="D460" s="12">
        <v>44624</v>
      </c>
      <c r="E460" s="286">
        <v>3792.84</v>
      </c>
      <c r="F460" s="448" t="s">
        <v>3378</v>
      </c>
      <c r="G460" s="291">
        <v>3792.84</v>
      </c>
      <c r="H460" s="291">
        <f t="shared" si="11"/>
        <v>3394.5918000000001</v>
      </c>
      <c r="I460" s="470">
        <v>44643</v>
      </c>
    </row>
    <row r="461" spans="1:9" ht="15.75" thickBot="1" x14ac:dyDescent="0.3">
      <c r="A461" s="2">
        <v>3</v>
      </c>
      <c r="B461" s="319" t="s">
        <v>3654</v>
      </c>
      <c r="C461" s="448" t="s">
        <v>326</v>
      </c>
      <c r="D461" s="12">
        <v>44625</v>
      </c>
      <c r="E461" s="286">
        <v>3645.53</v>
      </c>
      <c r="F461" s="448" t="s">
        <v>3378</v>
      </c>
      <c r="G461" s="291">
        <v>3645.53</v>
      </c>
      <c r="H461" s="291">
        <f t="shared" si="11"/>
        <v>3262.74935</v>
      </c>
      <c r="I461" s="470">
        <v>44643</v>
      </c>
    </row>
    <row r="462" spans="1:9" ht="15.75" thickBot="1" x14ac:dyDescent="0.3">
      <c r="A462" s="2">
        <v>4</v>
      </c>
      <c r="B462" s="319" t="s">
        <v>3547</v>
      </c>
      <c r="C462" s="448" t="s">
        <v>326</v>
      </c>
      <c r="D462" s="12">
        <v>44612</v>
      </c>
      <c r="E462" s="286">
        <v>15896.41</v>
      </c>
      <c r="F462" s="448" t="s">
        <v>3378</v>
      </c>
      <c r="G462" s="291">
        <v>15838.69</v>
      </c>
      <c r="H462" s="291">
        <f t="shared" si="11"/>
        <v>14175.627550000001</v>
      </c>
      <c r="I462" s="470">
        <v>44643</v>
      </c>
    </row>
    <row r="463" spans="1:9" ht="15.75" thickBot="1" x14ac:dyDescent="0.3">
      <c r="A463" s="2">
        <v>5</v>
      </c>
      <c r="B463" s="319" t="s">
        <v>3643</v>
      </c>
      <c r="C463" s="448" t="s">
        <v>326</v>
      </c>
      <c r="D463" s="12">
        <v>44624</v>
      </c>
      <c r="E463" s="286">
        <v>4752.0200000000004</v>
      </c>
      <c r="F463" s="448" t="s">
        <v>3378</v>
      </c>
      <c r="G463" s="291">
        <v>3459.17</v>
      </c>
      <c r="H463" s="291">
        <f t="shared" si="11"/>
        <v>3095.9571500000002</v>
      </c>
      <c r="I463" s="470">
        <v>44643</v>
      </c>
    </row>
    <row r="464" spans="1:9" ht="15.75" thickBot="1" x14ac:dyDescent="0.3">
      <c r="A464" s="2">
        <v>6</v>
      </c>
      <c r="B464" s="319" t="s">
        <v>3660</v>
      </c>
      <c r="C464" s="448" t="s">
        <v>326</v>
      </c>
      <c r="D464" s="12">
        <v>44625</v>
      </c>
      <c r="E464" s="286">
        <v>1764.06</v>
      </c>
      <c r="F464" s="448" t="s">
        <v>3378</v>
      </c>
      <c r="G464" s="291">
        <v>1764.06</v>
      </c>
      <c r="H464" s="291">
        <f t="shared" si="11"/>
        <v>1578.8336999999999</v>
      </c>
      <c r="I464" s="470">
        <v>44643</v>
      </c>
    </row>
    <row r="465" spans="1:9" ht="15.75" thickBot="1" x14ac:dyDescent="0.3">
      <c r="A465" s="2">
        <v>7</v>
      </c>
      <c r="B465" s="319" t="s">
        <v>3616</v>
      </c>
      <c r="C465" s="448" t="s">
        <v>326</v>
      </c>
      <c r="D465" s="12">
        <v>44625</v>
      </c>
      <c r="E465" s="286">
        <v>4572.1499999999996</v>
      </c>
      <c r="F465" s="448" t="s">
        <v>3378</v>
      </c>
      <c r="G465" s="291">
        <v>4572.1499999999996</v>
      </c>
      <c r="H465" s="291">
        <f t="shared" si="11"/>
        <v>4092.0742499999997</v>
      </c>
      <c r="I465" s="470">
        <v>44643</v>
      </c>
    </row>
    <row r="466" spans="1:9" ht="15.75" thickBot="1" x14ac:dyDescent="0.3">
      <c r="A466" s="2">
        <v>8</v>
      </c>
      <c r="B466" s="319" t="s">
        <v>3636</v>
      </c>
      <c r="C466" s="448" t="s">
        <v>326</v>
      </c>
      <c r="D466" s="12">
        <v>44625</v>
      </c>
      <c r="E466" s="286">
        <v>5121.6899999999996</v>
      </c>
      <c r="F466" s="448" t="s">
        <v>3378</v>
      </c>
      <c r="G466" s="291">
        <v>4313.6099999999997</v>
      </c>
      <c r="H466" s="291">
        <f t="shared" si="11"/>
        <v>3860.6809499999999</v>
      </c>
      <c r="I466" s="470">
        <v>44643</v>
      </c>
    </row>
    <row r="467" spans="1:9" ht="15.75" thickBot="1" x14ac:dyDescent="0.3">
      <c r="A467" s="2">
        <v>9</v>
      </c>
      <c r="B467" s="319" t="s">
        <v>3657</v>
      </c>
      <c r="C467" s="448" t="s">
        <v>326</v>
      </c>
      <c r="D467" s="12">
        <v>44625</v>
      </c>
      <c r="E467" s="286">
        <v>6047.95</v>
      </c>
      <c r="F467" s="448" t="s">
        <v>3378</v>
      </c>
      <c r="G467" s="291">
        <v>4965.1099999999997</v>
      </c>
      <c r="H467" s="291">
        <f t="shared" si="11"/>
        <v>4443.7734499999997</v>
      </c>
      <c r="I467" s="470">
        <v>44643</v>
      </c>
    </row>
    <row r="468" spans="1:9" ht="15.75" thickBot="1" x14ac:dyDescent="0.3">
      <c r="A468" s="2">
        <v>10</v>
      </c>
      <c r="B468" s="319" t="s">
        <v>3705</v>
      </c>
      <c r="C468" s="448" t="s">
        <v>326</v>
      </c>
      <c r="D468" s="12">
        <v>44625</v>
      </c>
      <c r="E468" s="286">
        <v>3812.53</v>
      </c>
      <c r="F468" s="448" t="s">
        <v>3378</v>
      </c>
      <c r="G468" s="291">
        <v>2294.4899999999998</v>
      </c>
      <c r="H468" s="291">
        <f t="shared" si="11"/>
        <v>2053.56855</v>
      </c>
      <c r="I468" s="470">
        <v>44643</v>
      </c>
    </row>
    <row r="469" spans="1:9" x14ac:dyDescent="0.25">
      <c r="E469" s="330">
        <f>SUM(E459:E468)</f>
        <v>53649.66</v>
      </c>
      <c r="G469" s="330">
        <f>SUM(G459:G468)</f>
        <v>48887.65</v>
      </c>
      <c r="H469" s="330">
        <f>SUM(H459:H468)</f>
        <v>43754.446750000003</v>
      </c>
    </row>
    <row r="472" spans="1:9" ht="15.75" thickBot="1" x14ac:dyDescent="0.3">
      <c r="D472" s="569" t="s">
        <v>4442</v>
      </c>
      <c r="E472" s="570"/>
      <c r="F472" s="571"/>
    </row>
    <row r="473" spans="1:9" ht="39" thickBot="1" x14ac:dyDescent="0.3">
      <c r="A473" s="413" t="s">
        <v>0</v>
      </c>
      <c r="B473" s="413" t="s">
        <v>3265</v>
      </c>
      <c r="C473" s="413" t="s">
        <v>45</v>
      </c>
      <c r="D473" s="460" t="s">
        <v>3381</v>
      </c>
      <c r="E473" s="461" t="s">
        <v>3380</v>
      </c>
      <c r="F473" s="461" t="s">
        <v>3271</v>
      </c>
      <c r="G473" s="415" t="s">
        <v>309</v>
      </c>
      <c r="H473" s="415" t="s">
        <v>310</v>
      </c>
      <c r="I473" s="415" t="s">
        <v>4405</v>
      </c>
    </row>
    <row r="474" spans="1:9" ht="15.75" thickBot="1" x14ac:dyDescent="0.3">
      <c r="A474" s="2">
        <v>1</v>
      </c>
      <c r="B474" s="4" t="s">
        <v>3571</v>
      </c>
      <c r="C474" s="448" t="s">
        <v>48</v>
      </c>
      <c r="D474" s="12">
        <v>44642</v>
      </c>
      <c r="E474" s="286">
        <v>10401.870000000001</v>
      </c>
      <c r="F474" s="304" t="s">
        <v>3378</v>
      </c>
      <c r="G474" s="291">
        <v>10188.31</v>
      </c>
      <c r="H474" s="291">
        <v>9118.5374499999998</v>
      </c>
      <c r="I474" s="470">
        <v>44665</v>
      </c>
    </row>
    <row r="475" spans="1:9" ht="15.75" thickBot="1" x14ac:dyDescent="0.3">
      <c r="A475" s="2">
        <v>2</v>
      </c>
      <c r="B475" s="4" t="s">
        <v>3621</v>
      </c>
      <c r="C475" s="448" t="s">
        <v>48</v>
      </c>
      <c r="D475" s="12">
        <v>44625</v>
      </c>
      <c r="E475" s="286">
        <v>2321.08</v>
      </c>
      <c r="F475" s="304" t="s">
        <v>3378</v>
      </c>
      <c r="G475" s="291">
        <v>2321.08</v>
      </c>
      <c r="H475" s="291">
        <v>2077.3665999999998</v>
      </c>
      <c r="I475" s="470">
        <v>44665</v>
      </c>
    </row>
    <row r="476" spans="1:9" ht="15.75" thickBot="1" x14ac:dyDescent="0.3">
      <c r="A476" s="2">
        <v>3</v>
      </c>
      <c r="B476" s="4" t="s">
        <v>3589</v>
      </c>
      <c r="C476" s="448" t="s">
        <v>48</v>
      </c>
      <c r="D476" s="12">
        <v>44641</v>
      </c>
      <c r="E476" s="286">
        <v>11863.21</v>
      </c>
      <c r="F476" s="304" t="s">
        <v>3378</v>
      </c>
      <c r="G476" s="291">
        <v>10073.89</v>
      </c>
      <c r="H476" s="291">
        <v>9016.1315500000001</v>
      </c>
      <c r="I476" s="470">
        <v>44665</v>
      </c>
    </row>
    <row r="477" spans="1:9" ht="15.75" thickBot="1" x14ac:dyDescent="0.3">
      <c r="A477" s="2">
        <v>4</v>
      </c>
      <c r="B477" s="4" t="s">
        <v>3623</v>
      </c>
      <c r="C477" s="448" t="s">
        <v>48</v>
      </c>
      <c r="D477" s="12">
        <v>44641</v>
      </c>
      <c r="E477" s="286">
        <v>1854.06</v>
      </c>
      <c r="F477" s="304" t="s">
        <v>3378</v>
      </c>
      <c r="G477" s="291">
        <v>1652.04</v>
      </c>
      <c r="H477" s="291">
        <v>1478.5758000000001</v>
      </c>
      <c r="I477" s="470">
        <v>44665</v>
      </c>
    </row>
    <row r="478" spans="1:9" ht="15.75" thickBot="1" x14ac:dyDescent="0.3">
      <c r="A478" s="2">
        <v>5</v>
      </c>
      <c r="B478" s="4" t="s">
        <v>3653</v>
      </c>
      <c r="C478" s="448" t="s">
        <v>48</v>
      </c>
      <c r="D478" s="12">
        <v>44641</v>
      </c>
      <c r="E478" s="286">
        <v>4351.84</v>
      </c>
      <c r="F478" s="304" t="s">
        <v>3378</v>
      </c>
      <c r="G478" s="291">
        <v>1846.76</v>
      </c>
      <c r="H478" s="291">
        <v>1652.8502000000001</v>
      </c>
      <c r="I478" s="470">
        <v>44665</v>
      </c>
    </row>
    <row r="479" spans="1:9" ht="15.75" thickBot="1" x14ac:dyDescent="0.3">
      <c r="A479" s="2">
        <v>6</v>
      </c>
      <c r="B479" s="4" t="s">
        <v>3681</v>
      </c>
      <c r="C479" s="448" t="s">
        <v>48</v>
      </c>
      <c r="D479" s="12">
        <v>44641</v>
      </c>
      <c r="E479" s="286">
        <v>2529.3000000000002</v>
      </c>
      <c r="F479" s="304" t="s">
        <v>3378</v>
      </c>
      <c r="G479" s="291">
        <v>2529.3000000000002</v>
      </c>
      <c r="H479" s="291">
        <v>2263.7235000000001</v>
      </c>
      <c r="I479" s="470">
        <v>44665</v>
      </c>
    </row>
    <row r="480" spans="1:9" ht="15.75" thickBot="1" x14ac:dyDescent="0.3">
      <c r="A480" s="2">
        <v>7</v>
      </c>
      <c r="B480" s="4" t="s">
        <v>3689</v>
      </c>
      <c r="C480" s="448" t="s">
        <v>48</v>
      </c>
      <c r="D480" s="12">
        <v>44641</v>
      </c>
      <c r="E480" s="286">
        <v>4895.34</v>
      </c>
      <c r="F480" s="304" t="s">
        <v>3378</v>
      </c>
      <c r="G480" s="291">
        <v>4895.34</v>
      </c>
      <c r="H480" s="291">
        <v>4381.3293000000003</v>
      </c>
      <c r="I480" s="470">
        <v>44665</v>
      </c>
    </row>
    <row r="481" spans="1:9" ht="15.75" thickBot="1" x14ac:dyDescent="0.3">
      <c r="A481" s="2">
        <v>8</v>
      </c>
      <c r="B481" s="4" t="s">
        <v>3595</v>
      </c>
      <c r="C481" s="448" t="s">
        <v>48</v>
      </c>
      <c r="D481" s="12">
        <v>44642</v>
      </c>
      <c r="E481" s="286">
        <v>3312.56</v>
      </c>
      <c r="F481" s="304" t="s">
        <v>3378</v>
      </c>
      <c r="G481" s="291">
        <v>3312.56</v>
      </c>
      <c r="H481" s="291">
        <v>2964.7411999999999</v>
      </c>
      <c r="I481" s="470">
        <v>44665</v>
      </c>
    </row>
    <row r="482" spans="1:9" ht="15.75" thickBot="1" x14ac:dyDescent="0.3">
      <c r="A482" s="2">
        <v>9</v>
      </c>
      <c r="B482" s="4" t="s">
        <v>3615</v>
      </c>
      <c r="C482" s="448" t="s">
        <v>48</v>
      </c>
      <c r="D482" s="12">
        <v>44642</v>
      </c>
      <c r="E482" s="286">
        <v>3796.93</v>
      </c>
      <c r="F482" s="304" t="s">
        <v>3378</v>
      </c>
      <c r="G482" s="291">
        <v>4166.2299999999996</v>
      </c>
      <c r="H482" s="291">
        <v>3728.7758499999995</v>
      </c>
      <c r="I482" s="470">
        <v>44665</v>
      </c>
    </row>
    <row r="483" spans="1:9" ht="15.75" thickBot="1" x14ac:dyDescent="0.3">
      <c r="A483" s="2">
        <v>10</v>
      </c>
      <c r="B483" s="4" t="s">
        <v>3649</v>
      </c>
      <c r="C483" s="448" t="s">
        <v>48</v>
      </c>
      <c r="D483" s="12">
        <v>44642</v>
      </c>
      <c r="E483" s="286">
        <v>2720.97</v>
      </c>
      <c r="F483" s="304" t="s">
        <v>3378</v>
      </c>
      <c r="G483" s="291">
        <v>2720.97</v>
      </c>
      <c r="H483" s="291">
        <v>2435.2681499999999</v>
      </c>
      <c r="I483" s="470">
        <v>44665</v>
      </c>
    </row>
    <row r="484" spans="1:9" ht="15.75" thickBot="1" x14ac:dyDescent="0.3">
      <c r="A484" s="2">
        <v>11</v>
      </c>
      <c r="B484" s="4" t="s">
        <v>3658</v>
      </c>
      <c r="C484" s="448" t="s">
        <v>48</v>
      </c>
      <c r="D484" s="12">
        <v>44642</v>
      </c>
      <c r="E484" s="286">
        <v>2167.4499999999998</v>
      </c>
      <c r="F484" s="304" t="s">
        <v>3378</v>
      </c>
      <c r="G484" s="291">
        <v>2167.4499999999998</v>
      </c>
      <c r="H484" s="291">
        <v>1939.8677499999999</v>
      </c>
      <c r="I484" s="470">
        <v>44665</v>
      </c>
    </row>
    <row r="485" spans="1:9" ht="15.75" thickBot="1" x14ac:dyDescent="0.3">
      <c r="A485" s="2">
        <v>12</v>
      </c>
      <c r="B485" s="4" t="s">
        <v>3735</v>
      </c>
      <c r="C485" s="448" t="s">
        <v>48</v>
      </c>
      <c r="D485" s="12">
        <v>44642</v>
      </c>
      <c r="E485" s="286">
        <v>2145.56</v>
      </c>
      <c r="F485" s="304" t="s">
        <v>3378</v>
      </c>
      <c r="G485" s="291">
        <v>2145.56</v>
      </c>
      <c r="H485" s="291">
        <v>1920.2762</v>
      </c>
      <c r="I485" s="470">
        <v>44665</v>
      </c>
    </row>
    <row r="486" spans="1:9" ht="15.75" thickBot="1" x14ac:dyDescent="0.3">
      <c r="A486" s="2">
        <v>13</v>
      </c>
      <c r="B486" s="4" t="s">
        <v>3736</v>
      </c>
      <c r="C486" s="448" t="s">
        <v>48</v>
      </c>
      <c r="D486" s="12">
        <v>44642</v>
      </c>
      <c r="E486" s="286">
        <v>1613.32</v>
      </c>
      <c r="F486" s="304" t="s">
        <v>3378</v>
      </c>
      <c r="G486" s="291">
        <v>1352.4</v>
      </c>
      <c r="H486" s="291">
        <v>1210.3980000000001</v>
      </c>
      <c r="I486" s="470">
        <v>44665</v>
      </c>
    </row>
    <row r="487" spans="1:9" ht="15.75" thickBot="1" x14ac:dyDescent="0.3">
      <c r="A487" s="2">
        <v>14</v>
      </c>
      <c r="B487" s="4" t="s">
        <v>3693</v>
      </c>
      <c r="C487" s="448" t="s">
        <v>48</v>
      </c>
      <c r="D487" s="12">
        <v>44643</v>
      </c>
      <c r="E487" s="286">
        <v>3490.39</v>
      </c>
      <c r="F487" s="304" t="s">
        <v>3378</v>
      </c>
      <c r="G487" s="291">
        <v>3363.41</v>
      </c>
      <c r="H487" s="291">
        <v>3010.2519499999999</v>
      </c>
      <c r="I487" s="470">
        <v>44665</v>
      </c>
    </row>
    <row r="488" spans="1:9" ht="15.75" thickBot="1" x14ac:dyDescent="0.3">
      <c r="A488" s="2">
        <v>15</v>
      </c>
      <c r="B488" s="4" t="s">
        <v>3694</v>
      </c>
      <c r="C488" s="448" t="s">
        <v>48</v>
      </c>
      <c r="D488" s="12">
        <v>44643</v>
      </c>
      <c r="E488" s="286">
        <v>4959.28</v>
      </c>
      <c r="F488" s="304" t="s">
        <v>3378</v>
      </c>
      <c r="G488" s="291">
        <v>4959.28</v>
      </c>
      <c r="H488" s="291">
        <v>4438.5555999999997</v>
      </c>
      <c r="I488" s="470">
        <v>44665</v>
      </c>
    </row>
    <row r="489" spans="1:9" ht="15.75" thickBot="1" x14ac:dyDescent="0.3">
      <c r="A489" s="2">
        <v>16</v>
      </c>
      <c r="B489" s="4" t="s">
        <v>3724</v>
      </c>
      <c r="C489" s="448" t="s">
        <v>48</v>
      </c>
      <c r="D489" s="12">
        <v>44643</v>
      </c>
      <c r="E489" s="291">
        <v>17110.259999999998</v>
      </c>
      <c r="F489" s="304" t="s">
        <v>3378</v>
      </c>
      <c r="G489" s="291">
        <v>16879.38</v>
      </c>
      <c r="H489" s="291">
        <v>15107.045100000001</v>
      </c>
      <c r="I489" s="470">
        <v>44665</v>
      </c>
    </row>
    <row r="490" spans="1:9" ht="15.75" thickBot="1" x14ac:dyDescent="0.3">
      <c r="A490" s="2">
        <v>17</v>
      </c>
      <c r="B490" s="4" t="s">
        <v>3572</v>
      </c>
      <c r="C490" s="448" t="s">
        <v>48</v>
      </c>
      <c r="D490" s="12">
        <v>44644</v>
      </c>
      <c r="E490" s="286">
        <v>2884.3</v>
      </c>
      <c r="F490" s="304" t="s">
        <v>3378</v>
      </c>
      <c r="G490" s="291">
        <v>2623.38</v>
      </c>
      <c r="H490" s="291">
        <v>2347.9250999999999</v>
      </c>
      <c r="I490" s="470">
        <v>44665</v>
      </c>
    </row>
    <row r="491" spans="1:9" ht="15.75" thickBot="1" x14ac:dyDescent="0.3">
      <c r="A491" s="2">
        <v>18</v>
      </c>
      <c r="B491" s="4" t="s">
        <v>3684</v>
      </c>
      <c r="C491" s="448" t="s">
        <v>48</v>
      </c>
      <c r="D491" s="12">
        <v>44644</v>
      </c>
      <c r="E491" s="286">
        <v>7468.78</v>
      </c>
      <c r="F491" s="304" t="s">
        <v>3378</v>
      </c>
      <c r="G491" s="291">
        <v>7392.59</v>
      </c>
      <c r="H491" s="291">
        <v>6616.36805</v>
      </c>
      <c r="I491" s="470">
        <v>44665</v>
      </c>
    </row>
    <row r="492" spans="1:9" ht="15.75" thickBot="1" x14ac:dyDescent="0.3">
      <c r="A492" s="2">
        <v>19</v>
      </c>
      <c r="B492" s="4" t="s">
        <v>3728</v>
      </c>
      <c r="C492" s="448" t="s">
        <v>48</v>
      </c>
      <c r="D492" s="12">
        <v>44644</v>
      </c>
      <c r="E492" s="286">
        <v>1609.89</v>
      </c>
      <c r="F492" s="304" t="s">
        <v>3378</v>
      </c>
      <c r="G492" s="291">
        <v>1609.89</v>
      </c>
      <c r="H492" s="291">
        <v>1440.8515500000001</v>
      </c>
      <c r="I492" s="470">
        <v>44665</v>
      </c>
    </row>
    <row r="493" spans="1:9" ht="15.75" thickBot="1" x14ac:dyDescent="0.3">
      <c r="A493" s="2">
        <v>20</v>
      </c>
      <c r="B493" s="4" t="s">
        <v>3671</v>
      </c>
      <c r="C493" s="448" t="s">
        <v>48</v>
      </c>
      <c r="D493" s="12">
        <v>44645</v>
      </c>
      <c r="E493" s="286">
        <v>12282.92</v>
      </c>
      <c r="F493" s="304" t="s">
        <v>3378</v>
      </c>
      <c r="G493" s="291">
        <v>11734.58</v>
      </c>
      <c r="H493" s="291">
        <v>10502.4491</v>
      </c>
      <c r="I493" s="470">
        <v>44665</v>
      </c>
    </row>
    <row r="494" spans="1:9" ht="15.75" thickBot="1" x14ac:dyDescent="0.3">
      <c r="A494" s="2">
        <v>21</v>
      </c>
      <c r="B494" s="4" t="s">
        <v>3679</v>
      </c>
      <c r="C494" s="448" t="s">
        <v>48</v>
      </c>
      <c r="D494" s="12">
        <v>44645</v>
      </c>
      <c r="E494" s="286">
        <v>6441.59</v>
      </c>
      <c r="F494" s="304" t="s">
        <v>3378</v>
      </c>
      <c r="G494" s="291">
        <v>5696.99</v>
      </c>
      <c r="H494" s="291">
        <v>5098.8060500000001</v>
      </c>
      <c r="I494" s="470">
        <v>44665</v>
      </c>
    </row>
    <row r="495" spans="1:9" ht="15.75" thickBot="1" x14ac:dyDescent="0.3">
      <c r="A495" s="2">
        <v>22</v>
      </c>
      <c r="B495" s="4" t="s">
        <v>3683</v>
      </c>
      <c r="C495" s="448" t="s">
        <v>48</v>
      </c>
      <c r="D495" s="12">
        <v>44645</v>
      </c>
      <c r="E495" s="286">
        <v>5137.8</v>
      </c>
      <c r="F495" s="304" t="s">
        <v>3378</v>
      </c>
      <c r="G495" s="291">
        <v>5137.8</v>
      </c>
      <c r="H495" s="291">
        <v>4598.3310000000001</v>
      </c>
      <c r="I495" s="470">
        <v>44665</v>
      </c>
    </row>
    <row r="496" spans="1:9" ht="15.75" thickBot="1" x14ac:dyDescent="0.3">
      <c r="A496" s="2">
        <v>23</v>
      </c>
      <c r="B496" s="4" t="s">
        <v>3607</v>
      </c>
      <c r="C496" s="448" t="s">
        <v>48</v>
      </c>
      <c r="D496" s="12">
        <v>44651</v>
      </c>
      <c r="E496" s="286">
        <v>4283.8999999999996</v>
      </c>
      <c r="F496" s="304" t="s">
        <v>3378</v>
      </c>
      <c r="G496" s="291">
        <v>4258.04</v>
      </c>
      <c r="H496" s="291">
        <v>3810.9458</v>
      </c>
      <c r="I496" s="470">
        <v>44665</v>
      </c>
    </row>
    <row r="497" spans="1:9" x14ac:dyDescent="0.25">
      <c r="E497" s="330">
        <f>SUM(E474:E496)</f>
        <v>119642.59999999998</v>
      </c>
      <c r="G497" s="330">
        <f>SUM(G474:G496)</f>
        <v>113027.23</v>
      </c>
      <c r="H497" s="330">
        <f>SUM(H474:H496)</f>
        <v>101159.37085000001</v>
      </c>
    </row>
    <row r="500" spans="1:9" ht="15.75" thickBot="1" x14ac:dyDescent="0.3">
      <c r="D500" s="569" t="s">
        <v>4443</v>
      </c>
      <c r="E500" s="570"/>
      <c r="F500" s="571"/>
    </row>
    <row r="501" spans="1:9" ht="39" thickBot="1" x14ac:dyDescent="0.3">
      <c r="A501" s="413" t="s">
        <v>0</v>
      </c>
      <c r="B501" s="413" t="s">
        <v>3265</v>
      </c>
      <c r="C501" s="413" t="s">
        <v>45</v>
      </c>
      <c r="D501" s="460" t="s">
        <v>3381</v>
      </c>
      <c r="E501" s="461" t="s">
        <v>3380</v>
      </c>
      <c r="F501" s="461" t="s">
        <v>3271</v>
      </c>
      <c r="G501" s="415" t="s">
        <v>309</v>
      </c>
      <c r="H501" s="415" t="s">
        <v>310</v>
      </c>
      <c r="I501" s="415" t="s">
        <v>4405</v>
      </c>
    </row>
    <row r="502" spans="1:9" ht="15.75" thickBot="1" x14ac:dyDescent="0.3">
      <c r="A502" s="2">
        <v>1</v>
      </c>
      <c r="B502" s="319" t="s">
        <v>3524</v>
      </c>
      <c r="C502" s="448" t="s">
        <v>48</v>
      </c>
      <c r="D502" s="12">
        <v>44645</v>
      </c>
      <c r="E502" s="286">
        <v>32545.32</v>
      </c>
      <c r="F502" s="304" t="s">
        <v>3378</v>
      </c>
      <c r="G502" s="291">
        <v>32141.279999999999</v>
      </c>
      <c r="H502" s="291">
        <f t="shared" ref="H502:H542" si="12">G502*0.895</f>
        <v>28766.445599999999</v>
      </c>
      <c r="I502" s="470">
        <v>44673</v>
      </c>
    </row>
    <row r="503" spans="1:9" ht="15.75" thickBot="1" x14ac:dyDescent="0.3">
      <c r="A503" s="2">
        <v>2</v>
      </c>
      <c r="B503" s="319" t="s">
        <v>3574</v>
      </c>
      <c r="C503" s="448" t="s">
        <v>48</v>
      </c>
      <c r="D503" s="12">
        <v>44663</v>
      </c>
      <c r="E503" s="286">
        <v>4156.9399999999996</v>
      </c>
      <c r="F503" s="304" t="s">
        <v>3378</v>
      </c>
      <c r="G503" s="291">
        <v>4156.9399999999996</v>
      </c>
      <c r="H503" s="291">
        <f t="shared" si="12"/>
        <v>3720.4612999999999</v>
      </c>
      <c r="I503" s="470">
        <v>44673</v>
      </c>
    </row>
    <row r="504" spans="1:9" ht="15.75" thickBot="1" x14ac:dyDescent="0.3">
      <c r="A504" s="2">
        <v>3</v>
      </c>
      <c r="B504" s="319" t="s">
        <v>3729</v>
      </c>
      <c r="C504" s="448" t="s">
        <v>48</v>
      </c>
      <c r="D504" s="12">
        <v>44656</v>
      </c>
      <c r="E504" s="286">
        <v>4946.04</v>
      </c>
      <c r="F504" s="304" t="s">
        <v>3378</v>
      </c>
      <c r="G504" s="291">
        <v>4567.97</v>
      </c>
      <c r="H504" s="291">
        <f t="shared" si="12"/>
        <v>4088.3331500000004</v>
      </c>
      <c r="I504" s="470">
        <v>44673</v>
      </c>
    </row>
    <row r="505" spans="1:9" ht="15.75" thickBot="1" x14ac:dyDescent="0.3">
      <c r="A505" s="2">
        <v>4</v>
      </c>
      <c r="B505" s="319" t="s">
        <v>3722</v>
      </c>
      <c r="C505" s="448" t="s">
        <v>48</v>
      </c>
      <c r="D505" s="12">
        <v>44656</v>
      </c>
      <c r="E505" s="286">
        <v>19270.009999999998</v>
      </c>
      <c r="F505" s="304" t="s">
        <v>3378</v>
      </c>
      <c r="G505" s="291">
        <v>19151.12</v>
      </c>
      <c r="H505" s="291">
        <f t="shared" si="12"/>
        <v>17140.252400000001</v>
      </c>
      <c r="I505" s="470">
        <v>44673</v>
      </c>
    </row>
    <row r="506" spans="1:9" ht="15.75" thickBot="1" x14ac:dyDescent="0.3">
      <c r="A506" s="2">
        <v>5</v>
      </c>
      <c r="B506" s="319" t="s">
        <v>3706</v>
      </c>
      <c r="C506" s="448" t="s">
        <v>48</v>
      </c>
      <c r="D506" s="12">
        <v>44642</v>
      </c>
      <c r="E506" s="286">
        <v>12878.69</v>
      </c>
      <c r="F506" s="304" t="s">
        <v>3378</v>
      </c>
      <c r="G506" s="291">
        <v>13109.57</v>
      </c>
      <c r="H506" s="291">
        <f t="shared" si="12"/>
        <v>11733.06515</v>
      </c>
      <c r="I506" s="470">
        <v>44673</v>
      </c>
    </row>
    <row r="507" spans="1:9" ht="15.75" thickBot="1" x14ac:dyDescent="0.3">
      <c r="A507" s="2">
        <v>6</v>
      </c>
      <c r="B507" s="319" t="s">
        <v>3690</v>
      </c>
      <c r="C507" s="448" t="s">
        <v>48</v>
      </c>
      <c r="D507" s="12">
        <v>44642</v>
      </c>
      <c r="E507" s="286">
        <v>10536.21</v>
      </c>
      <c r="F507" s="304" t="s">
        <v>3378</v>
      </c>
      <c r="G507" s="291">
        <v>10420.77</v>
      </c>
      <c r="H507" s="291">
        <f t="shared" si="12"/>
        <v>9326.5891499999998</v>
      </c>
      <c r="I507" s="470">
        <v>44673</v>
      </c>
    </row>
    <row r="508" spans="1:9" ht="15.75" thickBot="1" x14ac:dyDescent="0.3">
      <c r="A508" s="2">
        <v>7</v>
      </c>
      <c r="B508" s="319" t="s">
        <v>3665</v>
      </c>
      <c r="C508" s="448" t="s">
        <v>48</v>
      </c>
      <c r="D508" s="12">
        <v>44642</v>
      </c>
      <c r="E508" s="286">
        <v>2909.75</v>
      </c>
      <c r="F508" s="304" t="s">
        <v>3378</v>
      </c>
      <c r="G508" s="291">
        <v>2909.75</v>
      </c>
      <c r="H508" s="291">
        <f t="shared" si="12"/>
        <v>2604.2262500000002</v>
      </c>
      <c r="I508" s="470">
        <v>44673</v>
      </c>
    </row>
    <row r="509" spans="1:9" ht="15.75" thickBot="1" x14ac:dyDescent="0.3">
      <c r="A509" s="2">
        <v>8</v>
      </c>
      <c r="B509" s="319" t="s">
        <v>3539</v>
      </c>
      <c r="C509" s="448" t="s">
        <v>48</v>
      </c>
      <c r="D509" s="12">
        <v>44644</v>
      </c>
      <c r="E509" s="286">
        <v>20193.55</v>
      </c>
      <c r="F509" s="304" t="s">
        <v>3378</v>
      </c>
      <c r="G509" s="291">
        <v>19327.75</v>
      </c>
      <c r="H509" s="291">
        <f t="shared" si="12"/>
        <v>17298.33625</v>
      </c>
      <c r="I509" s="470">
        <v>44673</v>
      </c>
    </row>
    <row r="510" spans="1:9" ht="15.75" thickBot="1" x14ac:dyDescent="0.3">
      <c r="A510" s="2">
        <v>9</v>
      </c>
      <c r="B510" s="319" t="s">
        <v>3634</v>
      </c>
      <c r="C510" s="448" t="s">
        <v>48</v>
      </c>
      <c r="D510" s="12">
        <v>44645</v>
      </c>
      <c r="E510" s="286">
        <v>5436.08</v>
      </c>
      <c r="F510" s="304" t="s">
        <v>3378</v>
      </c>
      <c r="G510" s="291">
        <v>5262.92</v>
      </c>
      <c r="H510" s="291">
        <f t="shared" si="12"/>
        <v>4710.3134</v>
      </c>
      <c r="I510" s="470">
        <v>44673</v>
      </c>
    </row>
    <row r="511" spans="1:9" ht="15.75" thickBot="1" x14ac:dyDescent="0.3">
      <c r="A511" s="2">
        <v>10</v>
      </c>
      <c r="B511" s="319" t="s">
        <v>3570</v>
      </c>
      <c r="C511" s="448" t="s">
        <v>48</v>
      </c>
      <c r="D511" s="12">
        <v>44644</v>
      </c>
      <c r="E511" s="286">
        <v>20554.599999999999</v>
      </c>
      <c r="F511" s="304" t="s">
        <v>3378</v>
      </c>
      <c r="G511" s="291">
        <v>19951.25</v>
      </c>
      <c r="H511" s="291">
        <f t="shared" si="12"/>
        <v>17856.368750000001</v>
      </c>
      <c r="I511" s="470">
        <v>44673</v>
      </c>
    </row>
    <row r="512" spans="1:9" ht="15.75" thickBot="1" x14ac:dyDescent="0.3">
      <c r="A512" s="2">
        <v>11</v>
      </c>
      <c r="B512" s="319" t="s">
        <v>3576</v>
      </c>
      <c r="C512" s="448" t="s">
        <v>48</v>
      </c>
      <c r="D512" s="12">
        <v>44644</v>
      </c>
      <c r="E512" s="286">
        <v>3920.41</v>
      </c>
      <c r="F512" s="304" t="s">
        <v>3378</v>
      </c>
      <c r="G512" s="291">
        <v>3920.41</v>
      </c>
      <c r="H512" s="291">
        <f t="shared" si="12"/>
        <v>3508.7669499999997</v>
      </c>
      <c r="I512" s="470">
        <v>44673</v>
      </c>
    </row>
    <row r="513" spans="1:9" ht="15.75" thickBot="1" x14ac:dyDescent="0.3">
      <c r="A513" s="2">
        <v>12</v>
      </c>
      <c r="B513" s="319" t="s">
        <v>3645</v>
      </c>
      <c r="C513" s="448" t="s">
        <v>48</v>
      </c>
      <c r="D513" s="12">
        <v>44645</v>
      </c>
      <c r="E513" s="286">
        <v>17548.62</v>
      </c>
      <c r="F513" s="304" t="s">
        <v>3378</v>
      </c>
      <c r="G513" s="291">
        <v>17460.86</v>
      </c>
      <c r="H513" s="291">
        <f t="shared" si="12"/>
        <v>15627.469700000001</v>
      </c>
      <c r="I513" s="470">
        <v>44673</v>
      </c>
    </row>
    <row r="514" spans="1:9" ht="15.75" thickBot="1" x14ac:dyDescent="0.3">
      <c r="A514" s="2">
        <v>13</v>
      </c>
      <c r="B514" s="319" t="s">
        <v>3740</v>
      </c>
      <c r="C514" s="448" t="s">
        <v>48</v>
      </c>
      <c r="D514" s="12">
        <v>44656</v>
      </c>
      <c r="E514" s="286">
        <v>2592.98</v>
      </c>
      <c r="F514" s="304" t="s">
        <v>3378</v>
      </c>
      <c r="G514" s="291">
        <v>2592.98</v>
      </c>
      <c r="H514" s="291">
        <f t="shared" si="12"/>
        <v>2320.7170999999998</v>
      </c>
      <c r="I514" s="470">
        <v>44673</v>
      </c>
    </row>
    <row r="515" spans="1:9" ht="15.75" thickBot="1" x14ac:dyDescent="0.3">
      <c r="A515" s="2">
        <v>14</v>
      </c>
      <c r="B515" s="319" t="s">
        <v>3544</v>
      </c>
      <c r="C515" s="448" t="s">
        <v>48</v>
      </c>
      <c r="D515" s="12">
        <v>44614</v>
      </c>
      <c r="E515" s="286">
        <v>14288.25</v>
      </c>
      <c r="F515" s="304" t="s">
        <v>3378</v>
      </c>
      <c r="G515" s="291">
        <v>14005.42</v>
      </c>
      <c r="H515" s="291">
        <f t="shared" si="12"/>
        <v>12534.850899999999</v>
      </c>
      <c r="I515" s="470">
        <v>44673</v>
      </c>
    </row>
    <row r="516" spans="1:9" ht="15.75" thickBot="1" x14ac:dyDescent="0.3">
      <c r="A516" s="2">
        <v>15</v>
      </c>
      <c r="B516" s="319" t="s">
        <v>3700</v>
      </c>
      <c r="C516" s="448" t="s">
        <v>48</v>
      </c>
      <c r="D516" s="12">
        <v>44645</v>
      </c>
      <c r="E516" s="286">
        <v>17629.169999999998</v>
      </c>
      <c r="F516" s="304" t="s">
        <v>3378</v>
      </c>
      <c r="G516" s="291">
        <v>15204.93</v>
      </c>
      <c r="H516" s="291">
        <f t="shared" si="12"/>
        <v>13608.412350000001</v>
      </c>
      <c r="I516" s="470">
        <v>44673</v>
      </c>
    </row>
    <row r="517" spans="1:9" ht="15.75" thickBot="1" x14ac:dyDescent="0.3">
      <c r="A517" s="2">
        <v>16</v>
      </c>
      <c r="B517" s="319" t="s">
        <v>3688</v>
      </c>
      <c r="C517" s="448" t="s">
        <v>48</v>
      </c>
      <c r="D517" s="12">
        <v>44642</v>
      </c>
      <c r="E517" s="286">
        <v>8346.3799999999992</v>
      </c>
      <c r="F517" s="304" t="s">
        <v>3378</v>
      </c>
      <c r="G517" s="291">
        <v>8125.66</v>
      </c>
      <c r="H517" s="291">
        <f t="shared" si="12"/>
        <v>7272.4656999999997</v>
      </c>
      <c r="I517" s="470">
        <v>44673</v>
      </c>
    </row>
    <row r="518" spans="1:9" ht="15.75" thickBot="1" x14ac:dyDescent="0.3">
      <c r="A518" s="2">
        <v>17</v>
      </c>
      <c r="B518" s="319" t="s">
        <v>3626</v>
      </c>
      <c r="C518" s="448" t="s">
        <v>48</v>
      </c>
      <c r="D518" s="12">
        <v>44645</v>
      </c>
      <c r="E518" s="286">
        <v>12816.59</v>
      </c>
      <c r="F518" s="304" t="s">
        <v>3378</v>
      </c>
      <c r="G518" s="291">
        <v>12816.59</v>
      </c>
      <c r="H518" s="291">
        <f t="shared" si="12"/>
        <v>11470.848050000001</v>
      </c>
      <c r="I518" s="470">
        <v>44673</v>
      </c>
    </row>
    <row r="519" spans="1:9" ht="15.75" thickBot="1" x14ac:dyDescent="0.3">
      <c r="A519" s="2">
        <v>18</v>
      </c>
      <c r="B519" s="319" t="s">
        <v>3661</v>
      </c>
      <c r="C519" s="448" t="s">
        <v>48</v>
      </c>
      <c r="D519" s="12">
        <v>44651</v>
      </c>
      <c r="E519" s="286">
        <v>20212.259999999998</v>
      </c>
      <c r="F519" s="304" t="s">
        <v>3378</v>
      </c>
      <c r="G519" s="291">
        <v>21915</v>
      </c>
      <c r="H519" s="291">
        <f t="shared" si="12"/>
        <v>19613.924999999999</v>
      </c>
      <c r="I519" s="470">
        <v>44673</v>
      </c>
    </row>
    <row r="520" spans="1:9" ht="15.75" thickBot="1" x14ac:dyDescent="0.3">
      <c r="A520" s="2">
        <v>19</v>
      </c>
      <c r="B520" s="319" t="s">
        <v>3704</v>
      </c>
      <c r="C520" s="448" t="s">
        <v>48</v>
      </c>
      <c r="D520" s="12">
        <v>44644</v>
      </c>
      <c r="E520" s="286">
        <v>15537.61</v>
      </c>
      <c r="F520" s="304" t="s">
        <v>3378</v>
      </c>
      <c r="G520" s="291">
        <v>13588.98</v>
      </c>
      <c r="H520" s="291">
        <f t="shared" si="12"/>
        <v>12162.1371</v>
      </c>
      <c r="I520" s="470">
        <v>44673</v>
      </c>
    </row>
    <row r="521" spans="1:9" ht="15.75" thickBot="1" x14ac:dyDescent="0.3">
      <c r="A521" s="2">
        <v>20</v>
      </c>
      <c r="B521" s="319" t="s">
        <v>3670</v>
      </c>
      <c r="C521" s="448" t="s">
        <v>48</v>
      </c>
      <c r="D521" s="12">
        <v>44656</v>
      </c>
      <c r="E521" s="286">
        <v>14934.08</v>
      </c>
      <c r="F521" s="304" t="s">
        <v>3378</v>
      </c>
      <c r="G521" s="291">
        <v>14137.54</v>
      </c>
      <c r="H521" s="291">
        <f t="shared" si="12"/>
        <v>12653.098300000001</v>
      </c>
      <c r="I521" s="470">
        <v>44673</v>
      </c>
    </row>
    <row r="522" spans="1:9" ht="15.75" thickBot="1" x14ac:dyDescent="0.3">
      <c r="A522" s="2">
        <v>21</v>
      </c>
      <c r="B522" s="319" t="s">
        <v>3678</v>
      </c>
      <c r="C522" s="448" t="s">
        <v>48</v>
      </c>
      <c r="D522" s="12">
        <v>44645</v>
      </c>
      <c r="E522" s="286">
        <v>10910.66</v>
      </c>
      <c r="F522" s="304" t="s">
        <v>3378</v>
      </c>
      <c r="G522" s="291">
        <v>10685.55</v>
      </c>
      <c r="H522" s="291">
        <f t="shared" si="12"/>
        <v>9563.5672500000001</v>
      </c>
      <c r="I522" s="470">
        <v>44673</v>
      </c>
    </row>
    <row r="523" spans="1:9" ht="15.75" thickBot="1" x14ac:dyDescent="0.3">
      <c r="A523" s="2">
        <v>22</v>
      </c>
      <c r="B523" s="319" t="s">
        <v>3639</v>
      </c>
      <c r="C523" s="448" t="s">
        <v>48</v>
      </c>
      <c r="D523" s="12">
        <v>44663</v>
      </c>
      <c r="E523" s="286">
        <v>1927.5</v>
      </c>
      <c r="F523" s="304" t="s">
        <v>3378</v>
      </c>
      <c r="G523" s="291">
        <v>1927.5</v>
      </c>
      <c r="H523" s="291">
        <f t="shared" si="12"/>
        <v>1725.1125</v>
      </c>
      <c r="I523" s="470">
        <v>44673</v>
      </c>
    </row>
    <row r="524" spans="1:9" ht="15.75" thickBot="1" x14ac:dyDescent="0.3">
      <c r="A524" s="2">
        <v>23</v>
      </c>
      <c r="B524" s="319" t="s">
        <v>3708</v>
      </c>
      <c r="C524" s="448" t="s">
        <v>48</v>
      </c>
      <c r="D524" s="12">
        <v>44664</v>
      </c>
      <c r="E524" s="286">
        <v>6103.39</v>
      </c>
      <c r="F524" s="304" t="s">
        <v>3378</v>
      </c>
      <c r="G524" s="291">
        <v>5684.33</v>
      </c>
      <c r="H524" s="291">
        <f t="shared" si="12"/>
        <v>5087.4753499999997</v>
      </c>
      <c r="I524" s="470">
        <v>44673</v>
      </c>
    </row>
    <row r="525" spans="1:9" ht="15.75" thickBot="1" x14ac:dyDescent="0.3">
      <c r="A525" s="2">
        <v>24</v>
      </c>
      <c r="B525" s="319" t="s">
        <v>3680</v>
      </c>
      <c r="C525" s="448" t="s">
        <v>48</v>
      </c>
      <c r="D525" s="12">
        <v>44662</v>
      </c>
      <c r="E525" s="286">
        <v>36600.699999999997</v>
      </c>
      <c r="F525" s="304" t="s">
        <v>3378</v>
      </c>
      <c r="G525" s="291">
        <v>36773.86</v>
      </c>
      <c r="H525" s="291">
        <f t="shared" si="12"/>
        <v>32912.604700000004</v>
      </c>
      <c r="I525" s="470">
        <v>44673</v>
      </c>
    </row>
    <row r="526" spans="1:9" ht="15.75" thickBot="1" x14ac:dyDescent="0.3">
      <c r="A526" s="2">
        <v>25</v>
      </c>
      <c r="B526" s="319" t="s">
        <v>3720</v>
      </c>
      <c r="C526" s="448" t="s">
        <v>48</v>
      </c>
      <c r="D526" s="12">
        <v>44656</v>
      </c>
      <c r="E526" s="286">
        <v>4115.16</v>
      </c>
      <c r="F526" s="304" t="s">
        <v>3378</v>
      </c>
      <c r="G526" s="291">
        <v>4288.32</v>
      </c>
      <c r="H526" s="291">
        <f t="shared" si="12"/>
        <v>3838.0463999999997</v>
      </c>
      <c r="I526" s="470">
        <v>44673</v>
      </c>
    </row>
    <row r="527" spans="1:9" ht="15.75" thickBot="1" x14ac:dyDescent="0.3">
      <c r="A527" s="2">
        <v>26</v>
      </c>
      <c r="B527" s="319" t="s">
        <v>3721</v>
      </c>
      <c r="C527" s="448" t="s">
        <v>48</v>
      </c>
      <c r="D527" s="12">
        <v>44656</v>
      </c>
      <c r="E527" s="286">
        <v>4093.22</v>
      </c>
      <c r="F527" s="304" t="s">
        <v>3378</v>
      </c>
      <c r="G527" s="291">
        <v>4156.68</v>
      </c>
      <c r="H527" s="291">
        <f t="shared" si="12"/>
        <v>3720.2286000000004</v>
      </c>
      <c r="I527" s="470">
        <v>44673</v>
      </c>
    </row>
    <row r="528" spans="1:9" ht="15.75" thickBot="1" x14ac:dyDescent="0.3">
      <c r="A528" s="2">
        <v>27</v>
      </c>
      <c r="B528" s="319" t="s">
        <v>3753</v>
      </c>
      <c r="C528" s="448" t="s">
        <v>48</v>
      </c>
      <c r="D528" s="12">
        <v>44656</v>
      </c>
      <c r="E528" s="286">
        <v>4126.13</v>
      </c>
      <c r="F528" s="304" t="s">
        <v>3378</v>
      </c>
      <c r="G528" s="291">
        <v>4299.29</v>
      </c>
      <c r="H528" s="291">
        <f t="shared" si="12"/>
        <v>3847.8645500000002</v>
      </c>
      <c r="I528" s="470">
        <v>44673</v>
      </c>
    </row>
    <row r="529" spans="1:9" ht="15.75" thickBot="1" x14ac:dyDescent="0.3">
      <c r="A529" s="2">
        <v>28</v>
      </c>
      <c r="B529" s="319" t="s">
        <v>3732</v>
      </c>
      <c r="C529" s="448" t="s">
        <v>48</v>
      </c>
      <c r="D529" s="12">
        <v>44663</v>
      </c>
      <c r="E529" s="286">
        <v>4266.95</v>
      </c>
      <c r="F529" s="304" t="s">
        <v>3378</v>
      </c>
      <c r="G529" s="291">
        <v>4266.95</v>
      </c>
      <c r="H529" s="291">
        <f t="shared" si="12"/>
        <v>3818.9202500000001</v>
      </c>
      <c r="I529" s="470">
        <v>44673</v>
      </c>
    </row>
    <row r="530" spans="1:9" ht="15.75" thickBot="1" x14ac:dyDescent="0.3">
      <c r="A530" s="2">
        <v>29</v>
      </c>
      <c r="B530" s="319" t="s">
        <v>3719</v>
      </c>
      <c r="C530" s="448" t="s">
        <v>48</v>
      </c>
      <c r="D530" s="12">
        <v>44663</v>
      </c>
      <c r="E530" s="286">
        <v>4807.1899999999996</v>
      </c>
      <c r="F530" s="304" t="s">
        <v>3378</v>
      </c>
      <c r="G530" s="291">
        <v>4807.1899999999996</v>
      </c>
      <c r="H530" s="291">
        <f t="shared" si="12"/>
        <v>4302.43505</v>
      </c>
      <c r="I530" s="470">
        <v>44673</v>
      </c>
    </row>
    <row r="531" spans="1:9" ht="15.75" thickBot="1" x14ac:dyDescent="0.3">
      <c r="A531" s="2">
        <v>30</v>
      </c>
      <c r="B531" s="319" t="s">
        <v>3744</v>
      </c>
      <c r="C531" s="448" t="s">
        <v>48</v>
      </c>
      <c r="D531" s="12">
        <v>44662</v>
      </c>
      <c r="E531" s="286">
        <v>15377.3</v>
      </c>
      <c r="F531" s="304" t="s">
        <v>3378</v>
      </c>
      <c r="G531" s="291">
        <v>15377.3</v>
      </c>
      <c r="H531" s="291">
        <f t="shared" si="12"/>
        <v>13762.683499999999</v>
      </c>
      <c r="I531" s="470">
        <v>44673</v>
      </c>
    </row>
    <row r="532" spans="1:9" ht="15.75" thickBot="1" x14ac:dyDescent="0.3">
      <c r="A532" s="2">
        <v>31</v>
      </c>
      <c r="B532" s="319" t="s">
        <v>3568</v>
      </c>
      <c r="C532" s="448" t="s">
        <v>48</v>
      </c>
      <c r="D532" s="12">
        <v>44656</v>
      </c>
      <c r="E532" s="286">
        <v>6553.06</v>
      </c>
      <c r="F532" s="304" t="s">
        <v>3378</v>
      </c>
      <c r="G532" s="291">
        <v>6396.06</v>
      </c>
      <c r="H532" s="291">
        <f t="shared" si="12"/>
        <v>5724.4737000000005</v>
      </c>
      <c r="I532" s="470">
        <v>44673</v>
      </c>
    </row>
    <row r="533" spans="1:9" ht="15.75" thickBot="1" x14ac:dyDescent="0.3">
      <c r="A533" s="2">
        <v>32</v>
      </c>
      <c r="B533" s="319" t="s">
        <v>3737</v>
      </c>
      <c r="C533" s="448" t="s">
        <v>48</v>
      </c>
      <c r="D533" s="12">
        <v>44660</v>
      </c>
      <c r="E533" s="286">
        <v>3711.33</v>
      </c>
      <c r="F533" s="304" t="s">
        <v>3378</v>
      </c>
      <c r="G533" s="291">
        <v>3711.33</v>
      </c>
      <c r="H533" s="291">
        <f t="shared" si="12"/>
        <v>3321.6403500000001</v>
      </c>
      <c r="I533" s="470">
        <v>44673</v>
      </c>
    </row>
    <row r="534" spans="1:9" ht="15.75" thickBot="1" x14ac:dyDescent="0.3">
      <c r="A534" s="2">
        <v>33</v>
      </c>
      <c r="B534" s="319" t="s">
        <v>3742</v>
      </c>
      <c r="C534" s="448" t="s">
        <v>48</v>
      </c>
      <c r="D534" s="12">
        <v>44658</v>
      </c>
      <c r="E534" s="286">
        <v>5954.36</v>
      </c>
      <c r="F534" s="304" t="s">
        <v>3378</v>
      </c>
      <c r="G534" s="291">
        <v>5968.21</v>
      </c>
      <c r="H534" s="291">
        <f t="shared" si="12"/>
        <v>5341.5479500000001</v>
      </c>
      <c r="I534" s="470">
        <v>44673</v>
      </c>
    </row>
    <row r="535" spans="1:9" ht="15.75" thickBot="1" x14ac:dyDescent="0.3">
      <c r="A535" s="2">
        <v>34</v>
      </c>
      <c r="B535" s="319" t="s">
        <v>3604</v>
      </c>
      <c r="C535" s="448" t="s">
        <v>48</v>
      </c>
      <c r="D535" s="12">
        <v>44583</v>
      </c>
      <c r="E535" s="286">
        <v>1192.6199999999999</v>
      </c>
      <c r="F535" s="304" t="s">
        <v>3378</v>
      </c>
      <c r="G535" s="291">
        <v>288.60000000000002</v>
      </c>
      <c r="H535" s="291">
        <f t="shared" si="12"/>
        <v>258.29700000000003</v>
      </c>
      <c r="I535" s="470">
        <v>44673</v>
      </c>
    </row>
    <row r="536" spans="1:9" ht="15.75" thickBot="1" x14ac:dyDescent="0.3">
      <c r="A536" s="2">
        <v>35</v>
      </c>
      <c r="B536" s="319" t="s">
        <v>3697</v>
      </c>
      <c r="C536" s="448" t="s">
        <v>48</v>
      </c>
      <c r="D536" s="12">
        <v>44656</v>
      </c>
      <c r="E536" s="286">
        <v>5149.24</v>
      </c>
      <c r="F536" s="304" t="s">
        <v>3378</v>
      </c>
      <c r="G536" s="291">
        <v>5149.24</v>
      </c>
      <c r="H536" s="291">
        <f t="shared" si="12"/>
        <v>4608.5698000000002</v>
      </c>
      <c r="I536" s="470">
        <v>44673</v>
      </c>
    </row>
    <row r="537" spans="1:9" ht="15.75" thickBot="1" x14ac:dyDescent="0.3">
      <c r="A537" s="2">
        <v>36</v>
      </c>
      <c r="B537" s="319" t="s">
        <v>3606</v>
      </c>
      <c r="C537" s="448" t="s">
        <v>48</v>
      </c>
      <c r="D537" s="12">
        <v>44583</v>
      </c>
      <c r="E537" s="286">
        <v>14994.41</v>
      </c>
      <c r="F537" s="304" t="s">
        <v>3378</v>
      </c>
      <c r="G537" s="291">
        <v>12156.54</v>
      </c>
      <c r="H537" s="291">
        <f t="shared" si="12"/>
        <v>10880.103300000001</v>
      </c>
      <c r="I537" s="470">
        <v>44673</v>
      </c>
    </row>
    <row r="538" spans="1:9" ht="15.75" thickBot="1" x14ac:dyDescent="0.3">
      <c r="A538" s="2">
        <v>37</v>
      </c>
      <c r="B538" s="319" t="s">
        <v>3659</v>
      </c>
      <c r="C538" s="448" t="s">
        <v>48</v>
      </c>
      <c r="D538" s="12">
        <v>44618</v>
      </c>
      <c r="E538" s="286">
        <v>1859.76</v>
      </c>
      <c r="F538" s="304" t="s">
        <v>3378</v>
      </c>
      <c r="G538" s="291">
        <v>1642.74</v>
      </c>
      <c r="H538" s="291">
        <f t="shared" si="12"/>
        <v>1470.2523000000001</v>
      </c>
      <c r="I538" s="470">
        <v>44673</v>
      </c>
    </row>
    <row r="539" spans="1:9" ht="15.75" thickBot="1" x14ac:dyDescent="0.3">
      <c r="A539" s="2">
        <v>38</v>
      </c>
      <c r="B539" s="319" t="s">
        <v>3592</v>
      </c>
      <c r="C539" s="448" t="s">
        <v>48</v>
      </c>
      <c r="D539" s="12">
        <v>44652</v>
      </c>
      <c r="E539" s="286">
        <v>1507.72</v>
      </c>
      <c r="F539" s="304" t="s">
        <v>3378</v>
      </c>
      <c r="G539" s="291">
        <v>1507.72</v>
      </c>
      <c r="H539" s="291">
        <f t="shared" si="12"/>
        <v>1349.4094</v>
      </c>
      <c r="I539" s="470">
        <v>44673</v>
      </c>
    </row>
    <row r="540" spans="1:9" ht="15.75" thickBot="1" x14ac:dyDescent="0.3">
      <c r="A540" s="2">
        <v>39</v>
      </c>
      <c r="B540" s="319" t="s">
        <v>3725</v>
      </c>
      <c r="C540" s="448" t="s">
        <v>48</v>
      </c>
      <c r="D540" s="12">
        <v>44663</v>
      </c>
      <c r="E540" s="286">
        <v>6634.94</v>
      </c>
      <c r="F540" s="304" t="s">
        <v>3378</v>
      </c>
      <c r="G540" s="291">
        <v>6630.32</v>
      </c>
      <c r="H540" s="291">
        <f t="shared" si="12"/>
        <v>5934.1363999999994</v>
      </c>
      <c r="I540" s="470">
        <v>44673</v>
      </c>
    </row>
    <row r="541" spans="1:9" ht="15.75" thickBot="1" x14ac:dyDescent="0.3">
      <c r="A541" s="2">
        <v>40</v>
      </c>
      <c r="B541" s="319" t="s">
        <v>3605</v>
      </c>
      <c r="C541" s="448" t="s">
        <v>48</v>
      </c>
      <c r="D541" s="12">
        <v>44583</v>
      </c>
      <c r="E541" s="286">
        <v>562.79999999999995</v>
      </c>
      <c r="F541" s="304" t="s">
        <v>3378</v>
      </c>
      <c r="G541" s="291">
        <v>562.79999999999995</v>
      </c>
      <c r="H541" s="291">
        <f t="shared" si="12"/>
        <v>503.70599999999996</v>
      </c>
      <c r="I541" s="470">
        <v>44673</v>
      </c>
    </row>
    <row r="542" spans="1:9" ht="15.75" thickBot="1" x14ac:dyDescent="0.3">
      <c r="A542" s="2">
        <v>41</v>
      </c>
      <c r="B542" s="319" t="s">
        <v>3707</v>
      </c>
      <c r="C542" s="448" t="s">
        <v>48</v>
      </c>
      <c r="D542" s="12">
        <v>44663</v>
      </c>
      <c r="E542" s="286">
        <v>2342</v>
      </c>
      <c r="F542" s="304" t="s">
        <v>3378</v>
      </c>
      <c r="G542" s="291">
        <v>2342</v>
      </c>
      <c r="H542" s="291">
        <f t="shared" si="12"/>
        <v>2096.09</v>
      </c>
      <c r="I542" s="470">
        <v>44673</v>
      </c>
    </row>
    <row r="543" spans="1:9" x14ac:dyDescent="0.25">
      <c r="E543" s="330">
        <f>SUM(E502:E542)</f>
        <v>404043.97999999992</v>
      </c>
      <c r="G543" s="330">
        <f>SUM(G502:G542)</f>
        <v>393390.22</v>
      </c>
      <c r="H543" s="330">
        <f>SUM(H502:H542)</f>
        <v>352084.24689999997</v>
      </c>
    </row>
    <row r="548" spans="1:9" ht="15.75" thickBot="1" x14ac:dyDescent="0.3">
      <c r="D548" s="569" t="s">
        <v>4444</v>
      </c>
      <c r="E548" s="570"/>
      <c r="F548" s="571"/>
    </row>
    <row r="549" spans="1:9" ht="39" thickBot="1" x14ac:dyDescent="0.3">
      <c r="A549" s="413" t="s">
        <v>0</v>
      </c>
      <c r="B549" s="413" t="s">
        <v>3265</v>
      </c>
      <c r="C549" s="413" t="s">
        <v>45</v>
      </c>
      <c r="D549" s="460" t="s">
        <v>3381</v>
      </c>
      <c r="E549" s="461" t="s">
        <v>3380</v>
      </c>
      <c r="F549" s="461" t="s">
        <v>3271</v>
      </c>
      <c r="G549" s="415" t="s">
        <v>309</v>
      </c>
      <c r="H549" s="415" t="s">
        <v>310</v>
      </c>
      <c r="I549" s="415" t="s">
        <v>4405</v>
      </c>
    </row>
    <row r="550" spans="1:9" ht="15.75" thickBot="1" x14ac:dyDescent="0.3">
      <c r="A550" s="2">
        <v>1</v>
      </c>
      <c r="B550" s="319" t="s">
        <v>3716</v>
      </c>
      <c r="C550" s="474" t="s">
        <v>48</v>
      </c>
      <c r="D550" s="470">
        <v>43941</v>
      </c>
      <c r="E550" s="421">
        <v>3604.91</v>
      </c>
      <c r="F550" s="304" t="s">
        <v>3378</v>
      </c>
      <c r="G550" s="291">
        <v>3604.91</v>
      </c>
      <c r="H550" s="291">
        <f t="shared" ref="H550:H565" si="13">G550*0.895</f>
        <v>3226.3944499999998</v>
      </c>
      <c r="I550" s="470">
        <v>44693</v>
      </c>
    </row>
    <row r="551" spans="1:9" ht="15.75" thickBot="1" x14ac:dyDescent="0.3">
      <c r="A551" s="2">
        <v>2</v>
      </c>
      <c r="B551" s="319" t="s">
        <v>3755</v>
      </c>
      <c r="C551" s="474" t="s">
        <v>48</v>
      </c>
      <c r="D551" s="470">
        <v>44663</v>
      </c>
      <c r="E551" s="421">
        <v>3940.04</v>
      </c>
      <c r="F551" s="304" t="s">
        <v>3378</v>
      </c>
      <c r="G551" s="291">
        <v>3594.9</v>
      </c>
      <c r="H551" s="291">
        <f t="shared" si="13"/>
        <v>3217.4355</v>
      </c>
      <c r="I551" s="470">
        <v>44693</v>
      </c>
    </row>
    <row r="552" spans="1:9" ht="15.75" thickBot="1" x14ac:dyDescent="0.3">
      <c r="A552" s="2">
        <v>3</v>
      </c>
      <c r="B552" s="319" t="s">
        <v>4445</v>
      </c>
      <c r="C552" s="474" t="s">
        <v>48</v>
      </c>
      <c r="D552" s="470">
        <v>44671</v>
      </c>
      <c r="E552" s="421">
        <v>2769.94</v>
      </c>
      <c r="F552" s="304" t="s">
        <v>3378</v>
      </c>
      <c r="G552" s="291">
        <v>2769.94</v>
      </c>
      <c r="H552" s="291">
        <f t="shared" si="13"/>
        <v>2479.0963000000002</v>
      </c>
      <c r="I552" s="470">
        <v>44693</v>
      </c>
    </row>
    <row r="553" spans="1:9" ht="15.75" thickBot="1" x14ac:dyDescent="0.3">
      <c r="A553" s="2">
        <v>4</v>
      </c>
      <c r="B553" s="319" t="s">
        <v>3727</v>
      </c>
      <c r="C553" s="474" t="s">
        <v>48</v>
      </c>
      <c r="D553" s="470">
        <v>44677</v>
      </c>
      <c r="E553" s="421">
        <v>10098.86</v>
      </c>
      <c r="F553" s="304" t="s">
        <v>3378</v>
      </c>
      <c r="G553" s="291">
        <v>8199.14</v>
      </c>
      <c r="H553" s="291">
        <f t="shared" si="13"/>
        <v>7338.2302999999993</v>
      </c>
      <c r="I553" s="470">
        <v>44693</v>
      </c>
    </row>
    <row r="554" spans="1:9" ht="15.75" thickBot="1" x14ac:dyDescent="0.3">
      <c r="A554" s="2">
        <v>5</v>
      </c>
      <c r="B554" s="319" t="s">
        <v>3686</v>
      </c>
      <c r="C554" s="474" t="s">
        <v>48</v>
      </c>
      <c r="D554" s="470">
        <v>44671</v>
      </c>
      <c r="E554" s="421">
        <v>13904.25</v>
      </c>
      <c r="F554" s="304" t="s">
        <v>3378</v>
      </c>
      <c r="G554" s="291">
        <v>13211.61</v>
      </c>
      <c r="H554" s="291">
        <f t="shared" si="13"/>
        <v>11824.390950000001</v>
      </c>
      <c r="I554" s="470">
        <v>44693</v>
      </c>
    </row>
    <row r="555" spans="1:9" ht="15.75" thickBot="1" x14ac:dyDescent="0.3">
      <c r="A555" s="2">
        <v>6</v>
      </c>
      <c r="B555" s="319" t="s">
        <v>3710</v>
      </c>
      <c r="C555" s="474" t="s">
        <v>48</v>
      </c>
      <c r="D555" s="470">
        <v>44671</v>
      </c>
      <c r="E555" s="421">
        <v>7339.26</v>
      </c>
      <c r="F555" s="304" t="s">
        <v>3378</v>
      </c>
      <c r="G555" s="291">
        <v>7339.26</v>
      </c>
      <c r="H555" s="291">
        <f t="shared" si="13"/>
        <v>6568.6377000000002</v>
      </c>
      <c r="I555" s="470">
        <v>44693</v>
      </c>
    </row>
    <row r="556" spans="1:9" ht="15.75" thickBot="1" x14ac:dyDescent="0.3">
      <c r="A556" s="2">
        <v>7</v>
      </c>
      <c r="B556" s="319" t="s">
        <v>3669</v>
      </c>
      <c r="C556" s="474" t="s">
        <v>48</v>
      </c>
      <c r="D556" s="470">
        <v>44671</v>
      </c>
      <c r="E556" s="286">
        <v>8455.02</v>
      </c>
      <c r="F556" s="304" t="s">
        <v>3378</v>
      </c>
      <c r="G556" s="291">
        <v>8339.58</v>
      </c>
      <c r="H556" s="291">
        <f t="shared" si="13"/>
        <v>7463.9241000000002</v>
      </c>
      <c r="I556" s="470">
        <v>44693</v>
      </c>
    </row>
    <row r="557" spans="1:9" ht="15.75" thickBot="1" x14ac:dyDescent="0.3">
      <c r="A557" s="2">
        <v>8</v>
      </c>
      <c r="B557" s="319" t="s">
        <v>3676</v>
      </c>
      <c r="C557" s="474" t="s">
        <v>48</v>
      </c>
      <c r="D557" s="470">
        <v>44675</v>
      </c>
      <c r="E557" s="286">
        <v>3350.69</v>
      </c>
      <c r="F557" s="304" t="s">
        <v>3378</v>
      </c>
      <c r="G557" s="291">
        <v>3264.11</v>
      </c>
      <c r="H557" s="291">
        <f t="shared" si="13"/>
        <v>2921.3784500000002</v>
      </c>
      <c r="I557" s="470">
        <v>44693</v>
      </c>
    </row>
    <row r="558" spans="1:9" ht="15.75" thickBot="1" x14ac:dyDescent="0.3">
      <c r="A558" s="2">
        <v>9</v>
      </c>
      <c r="B558" s="319" t="s">
        <v>3738</v>
      </c>
      <c r="C558" s="474" t="s">
        <v>48</v>
      </c>
      <c r="D558" s="12">
        <v>44655</v>
      </c>
      <c r="E558" s="286">
        <v>4680.1099999999997</v>
      </c>
      <c r="F558" s="304" t="s">
        <v>3378</v>
      </c>
      <c r="G558" s="291">
        <v>4593.53</v>
      </c>
      <c r="H558" s="291">
        <f t="shared" si="13"/>
        <v>4111.2093500000001</v>
      </c>
      <c r="I558" s="470">
        <v>44693</v>
      </c>
    </row>
    <row r="559" spans="1:9" ht="15.75" thickBot="1" x14ac:dyDescent="0.3">
      <c r="A559" s="2">
        <v>10</v>
      </c>
      <c r="B559" s="319" t="s">
        <v>3713</v>
      </c>
      <c r="C559" s="474" t="s">
        <v>48</v>
      </c>
      <c r="D559" s="12">
        <v>44656</v>
      </c>
      <c r="E559" s="286">
        <v>3109.32</v>
      </c>
      <c r="F559" s="304" t="s">
        <v>3378</v>
      </c>
      <c r="G559" s="291">
        <v>3109.32</v>
      </c>
      <c r="H559" s="291">
        <f t="shared" si="13"/>
        <v>2782.8414000000002</v>
      </c>
      <c r="I559" s="470">
        <v>44693</v>
      </c>
    </row>
    <row r="560" spans="1:9" ht="15.75" thickBot="1" x14ac:dyDescent="0.3">
      <c r="A560" s="2">
        <v>11</v>
      </c>
      <c r="B560" s="319" t="s">
        <v>3513</v>
      </c>
      <c r="C560" s="474" t="s">
        <v>48</v>
      </c>
      <c r="D560" s="12">
        <v>44645</v>
      </c>
      <c r="E560" s="286">
        <v>20277.46</v>
      </c>
      <c r="F560" s="304" t="s">
        <v>3378</v>
      </c>
      <c r="G560" s="291">
        <v>20005.03</v>
      </c>
      <c r="H560" s="291">
        <f t="shared" si="13"/>
        <v>17904.501850000001</v>
      </c>
      <c r="I560" s="470">
        <v>44693</v>
      </c>
    </row>
    <row r="561" spans="1:9" ht="15.75" thickBot="1" x14ac:dyDescent="0.3">
      <c r="A561" s="2">
        <v>12</v>
      </c>
      <c r="B561" s="319" t="s">
        <v>3668</v>
      </c>
      <c r="C561" s="474" t="s">
        <v>48</v>
      </c>
      <c r="D561" s="12">
        <v>44645</v>
      </c>
      <c r="E561" s="286">
        <v>7321.37</v>
      </c>
      <c r="F561" s="304" t="s">
        <v>3378</v>
      </c>
      <c r="G561" s="291">
        <v>7067.41</v>
      </c>
      <c r="H561" s="291">
        <f t="shared" si="13"/>
        <v>6325.3319499999998</v>
      </c>
      <c r="I561" s="470">
        <v>44693</v>
      </c>
    </row>
    <row r="562" spans="1:9" ht="15.75" thickBot="1" x14ac:dyDescent="0.3">
      <c r="A562" s="2">
        <v>13</v>
      </c>
      <c r="B562" s="319" t="s">
        <v>3631</v>
      </c>
      <c r="C562" s="474" t="s">
        <v>48</v>
      </c>
      <c r="D562" s="12">
        <v>44671</v>
      </c>
      <c r="E562" s="286">
        <v>2512.5329999999999</v>
      </c>
      <c r="F562" s="304" t="s">
        <v>3378</v>
      </c>
      <c r="G562" s="291">
        <v>2281.65</v>
      </c>
      <c r="H562" s="291">
        <f t="shared" si="13"/>
        <v>2042.0767500000002</v>
      </c>
      <c r="I562" s="470">
        <v>44693</v>
      </c>
    </row>
    <row r="563" spans="1:9" ht="15.75" thickBot="1" x14ac:dyDescent="0.3">
      <c r="A563" s="2">
        <v>14</v>
      </c>
      <c r="B563" s="319" t="s">
        <v>3743</v>
      </c>
      <c r="C563" s="474" t="s">
        <v>48</v>
      </c>
      <c r="D563" s="12">
        <v>44658</v>
      </c>
      <c r="E563" s="286">
        <v>21477.94</v>
      </c>
      <c r="F563" s="304" t="s">
        <v>3378</v>
      </c>
      <c r="G563" s="291">
        <v>21477.94</v>
      </c>
      <c r="H563" s="291">
        <f t="shared" si="13"/>
        <v>19222.756300000001</v>
      </c>
      <c r="I563" s="470">
        <v>44693</v>
      </c>
    </row>
    <row r="564" spans="1:9" ht="15.75" thickBot="1" x14ac:dyDescent="0.3">
      <c r="A564" s="2">
        <v>15</v>
      </c>
      <c r="B564" s="319" t="s">
        <v>3656</v>
      </c>
      <c r="C564" s="474" t="s">
        <v>48</v>
      </c>
      <c r="D564" s="12">
        <v>44638</v>
      </c>
      <c r="E564" s="286">
        <v>3925.11</v>
      </c>
      <c r="F564" s="304" t="s">
        <v>3378</v>
      </c>
      <c r="G564" s="291">
        <v>3925.11</v>
      </c>
      <c r="H564" s="291">
        <f t="shared" si="13"/>
        <v>3512.97345</v>
      </c>
      <c r="I564" s="470">
        <v>44693</v>
      </c>
    </row>
    <row r="565" spans="1:9" ht="15.75" thickBot="1" x14ac:dyDescent="0.3">
      <c r="A565" s="2">
        <v>16</v>
      </c>
      <c r="B565" s="319" t="s">
        <v>3672</v>
      </c>
      <c r="C565" s="474" t="s">
        <v>48</v>
      </c>
      <c r="D565" s="12">
        <v>44677</v>
      </c>
      <c r="E565" s="286">
        <v>4840.91</v>
      </c>
      <c r="F565" s="304" t="s">
        <v>3378</v>
      </c>
      <c r="G565" s="291">
        <v>4840.91</v>
      </c>
      <c r="H565" s="291">
        <f t="shared" si="13"/>
        <v>4332.61445</v>
      </c>
      <c r="I565" s="470">
        <v>44693</v>
      </c>
    </row>
    <row r="566" spans="1:9" x14ac:dyDescent="0.25">
      <c r="E566" s="330">
        <f>SUM(E550:E565)</f>
        <v>121607.723</v>
      </c>
      <c r="G566" s="330">
        <f>SUM(G550:G565)</f>
        <v>117624.35</v>
      </c>
      <c r="H566" s="330">
        <f>SUM(H550:H564)</f>
        <v>100941.17880000001</v>
      </c>
    </row>
    <row r="570" spans="1:9" ht="15.75" thickBot="1" x14ac:dyDescent="0.3">
      <c r="D570" s="569" t="s">
        <v>4446</v>
      </c>
      <c r="E570" s="570"/>
      <c r="F570" s="571"/>
    </row>
    <row r="571" spans="1:9" ht="38.25" x14ac:dyDescent="0.25">
      <c r="A571" s="413" t="s">
        <v>0</v>
      </c>
      <c r="B571" s="413" t="s">
        <v>3265</v>
      </c>
      <c r="C571" s="413" t="s">
        <v>45</v>
      </c>
      <c r="D571" s="460" t="s">
        <v>3381</v>
      </c>
      <c r="E571" s="461" t="s">
        <v>3380</v>
      </c>
      <c r="F571" s="461" t="s">
        <v>3271</v>
      </c>
      <c r="G571" s="415" t="s">
        <v>309</v>
      </c>
      <c r="H571" s="415" t="s">
        <v>310</v>
      </c>
      <c r="I571" s="415" t="s">
        <v>4405</v>
      </c>
    </row>
    <row r="572" spans="1:9" x14ac:dyDescent="0.25">
      <c r="A572" s="2">
        <v>11</v>
      </c>
      <c r="B572" s="319" t="s">
        <v>3675</v>
      </c>
      <c r="C572" s="304" t="s">
        <v>48</v>
      </c>
      <c r="D572" s="12">
        <v>44651</v>
      </c>
      <c r="E572" s="286">
        <v>47644.7</v>
      </c>
      <c r="F572" s="304" t="s">
        <v>3378</v>
      </c>
      <c r="G572" s="291">
        <v>55293.440000000002</v>
      </c>
      <c r="H572" s="291">
        <f t="shared" ref="H572:H594" si="14">G572*0.895</f>
        <v>49487.628800000006</v>
      </c>
      <c r="I572" s="470">
        <v>44701</v>
      </c>
    </row>
    <row r="573" spans="1:9" x14ac:dyDescent="0.25">
      <c r="A573" s="2">
        <v>4</v>
      </c>
      <c r="B573" s="319" t="s">
        <v>3703</v>
      </c>
      <c r="C573" s="304" t="s">
        <v>48</v>
      </c>
      <c r="D573" s="470">
        <v>44663</v>
      </c>
      <c r="E573" s="286">
        <v>19696.2</v>
      </c>
      <c r="F573" s="304" t="s">
        <v>3378</v>
      </c>
      <c r="G573" s="291">
        <v>18076.57</v>
      </c>
      <c r="H573" s="291">
        <f t="shared" si="14"/>
        <v>16178.530150000001</v>
      </c>
      <c r="I573" s="470">
        <v>44701</v>
      </c>
    </row>
    <row r="574" spans="1:9" x14ac:dyDescent="0.25">
      <c r="A574" s="2">
        <v>1</v>
      </c>
      <c r="B574" s="319" t="s">
        <v>3711</v>
      </c>
      <c r="C574" s="304" t="s">
        <v>48</v>
      </c>
      <c r="D574" s="470">
        <v>44664</v>
      </c>
      <c r="E574" s="421">
        <v>14778.04</v>
      </c>
      <c r="F574" s="304" t="s">
        <v>3378</v>
      </c>
      <c r="G574" s="291">
        <v>14778.04</v>
      </c>
      <c r="H574" s="291">
        <f t="shared" si="14"/>
        <v>13226.345800000001</v>
      </c>
      <c r="I574" s="470">
        <v>44701</v>
      </c>
    </row>
    <row r="575" spans="1:9" x14ac:dyDescent="0.25">
      <c r="A575" s="2">
        <v>3</v>
      </c>
      <c r="B575" s="319" t="s">
        <v>3756</v>
      </c>
      <c r="C575" s="304" t="s">
        <v>48</v>
      </c>
      <c r="D575" s="470">
        <v>44669</v>
      </c>
      <c r="E575" s="286">
        <v>1358.14</v>
      </c>
      <c r="F575" s="304" t="s">
        <v>3378</v>
      </c>
      <c r="G575" s="291">
        <v>1479.34</v>
      </c>
      <c r="H575" s="291">
        <f t="shared" si="14"/>
        <v>1324.0092999999999</v>
      </c>
      <c r="I575" s="470">
        <v>44701</v>
      </c>
    </row>
    <row r="576" spans="1:9" x14ac:dyDescent="0.25">
      <c r="A576" s="2">
        <v>16</v>
      </c>
      <c r="B576" s="319" t="s">
        <v>3687</v>
      </c>
      <c r="C576" s="304" t="s">
        <v>48</v>
      </c>
      <c r="D576" s="12">
        <v>44669</v>
      </c>
      <c r="E576" s="286">
        <v>3834.84</v>
      </c>
      <c r="F576" s="304" t="s">
        <v>3378</v>
      </c>
      <c r="G576" s="291">
        <v>3808.87</v>
      </c>
      <c r="H576" s="291">
        <f t="shared" si="14"/>
        <v>3408.9386500000001</v>
      </c>
      <c r="I576" s="470">
        <v>44701</v>
      </c>
    </row>
    <row r="577" spans="1:9" x14ac:dyDescent="0.25">
      <c r="A577" s="2">
        <v>2</v>
      </c>
      <c r="B577" s="319" t="s">
        <v>3747</v>
      </c>
      <c r="C577" s="304" t="s">
        <v>48</v>
      </c>
      <c r="D577" s="470">
        <v>44677</v>
      </c>
      <c r="E577" s="286">
        <v>6157.27</v>
      </c>
      <c r="F577" s="304" t="s">
        <v>3378</v>
      </c>
      <c r="G577" s="291">
        <v>6195.83</v>
      </c>
      <c r="H577" s="291">
        <f t="shared" si="14"/>
        <v>5545.2678500000002</v>
      </c>
      <c r="I577" s="470">
        <v>44701</v>
      </c>
    </row>
    <row r="578" spans="1:9" x14ac:dyDescent="0.25">
      <c r="A578" s="2">
        <v>13</v>
      </c>
      <c r="B578" s="319" t="s">
        <v>3762</v>
      </c>
      <c r="C578" s="304" t="s">
        <v>48</v>
      </c>
      <c r="D578" s="12">
        <v>44677</v>
      </c>
      <c r="E578" s="286">
        <v>8249.99</v>
      </c>
      <c r="F578" s="304" t="s">
        <v>3378</v>
      </c>
      <c r="G578" s="291">
        <v>8249.99</v>
      </c>
      <c r="H578" s="291">
        <f t="shared" si="14"/>
        <v>7383.7410499999996</v>
      </c>
      <c r="I578" s="470">
        <v>44701</v>
      </c>
    </row>
    <row r="579" spans="1:9" x14ac:dyDescent="0.25">
      <c r="A579" s="2">
        <v>20</v>
      </c>
      <c r="B579" s="319" t="s">
        <v>3667</v>
      </c>
      <c r="C579" s="304" t="s">
        <v>48</v>
      </c>
      <c r="D579" s="12">
        <v>44677</v>
      </c>
      <c r="E579" s="286">
        <v>4677.1000000000004</v>
      </c>
      <c r="F579" s="304" t="s">
        <v>3378</v>
      </c>
      <c r="G579" s="291">
        <v>2645.36</v>
      </c>
      <c r="H579" s="291">
        <f t="shared" si="14"/>
        <v>2367.5972000000002</v>
      </c>
      <c r="I579" s="470">
        <v>44701</v>
      </c>
    </row>
    <row r="580" spans="1:9" x14ac:dyDescent="0.25">
      <c r="A580" s="2">
        <v>22</v>
      </c>
      <c r="B580" s="319" t="s">
        <v>3712</v>
      </c>
      <c r="C580" s="304" t="s">
        <v>48</v>
      </c>
      <c r="D580" s="12">
        <v>44677</v>
      </c>
      <c r="E580" s="286">
        <v>23742.21</v>
      </c>
      <c r="F580" s="304" t="s">
        <v>3378</v>
      </c>
      <c r="G580" s="291">
        <v>23479.01</v>
      </c>
      <c r="H580" s="291">
        <f t="shared" si="14"/>
        <v>21013.713949999998</v>
      </c>
      <c r="I580" s="470">
        <v>44701</v>
      </c>
    </row>
    <row r="581" spans="1:9" x14ac:dyDescent="0.25">
      <c r="A581" s="2">
        <v>6</v>
      </c>
      <c r="B581" s="319" t="s">
        <v>3691</v>
      </c>
      <c r="C581" s="304" t="s">
        <v>48</v>
      </c>
      <c r="D581" s="470">
        <v>44687</v>
      </c>
      <c r="E581" s="286">
        <v>3454.06</v>
      </c>
      <c r="F581" s="304" t="s">
        <v>3378</v>
      </c>
      <c r="G581" s="291">
        <v>3454.06</v>
      </c>
      <c r="H581" s="291">
        <f t="shared" si="14"/>
        <v>3091.3836999999999</v>
      </c>
      <c r="I581" s="470">
        <v>44701</v>
      </c>
    </row>
    <row r="582" spans="1:9" x14ac:dyDescent="0.25">
      <c r="A582" s="2">
        <v>14</v>
      </c>
      <c r="B582" s="319" t="s">
        <v>3763</v>
      </c>
      <c r="C582" s="304" t="s">
        <v>48</v>
      </c>
      <c r="D582" s="12">
        <v>44687</v>
      </c>
      <c r="E582" s="286">
        <v>34054.42</v>
      </c>
      <c r="F582" s="304" t="s">
        <v>3378</v>
      </c>
      <c r="G582" s="291">
        <v>34054.42</v>
      </c>
      <c r="H582" s="291">
        <f t="shared" si="14"/>
        <v>30478.705900000001</v>
      </c>
      <c r="I582" s="470">
        <v>44701</v>
      </c>
    </row>
    <row r="583" spans="1:9" x14ac:dyDescent="0.25">
      <c r="A583" s="2">
        <v>17</v>
      </c>
      <c r="B583" s="319" t="s">
        <v>3759</v>
      </c>
      <c r="C583" s="304" t="s">
        <v>48</v>
      </c>
      <c r="D583" s="12">
        <v>44687</v>
      </c>
      <c r="E583" s="286">
        <v>1966.19</v>
      </c>
      <c r="F583" s="304" t="s">
        <v>3378</v>
      </c>
      <c r="G583" s="291">
        <v>1966.19</v>
      </c>
      <c r="H583" s="291">
        <f t="shared" si="14"/>
        <v>1759.7400500000001</v>
      </c>
      <c r="I583" s="470">
        <v>44701</v>
      </c>
    </row>
    <row r="584" spans="1:9" x14ac:dyDescent="0.25">
      <c r="A584" s="2">
        <v>18</v>
      </c>
      <c r="B584" s="319" t="s">
        <v>3768</v>
      </c>
      <c r="C584" s="304" t="s">
        <v>48</v>
      </c>
      <c r="D584" s="12">
        <v>44687</v>
      </c>
      <c r="E584" s="286">
        <v>2081.08</v>
      </c>
      <c r="F584" s="304" t="s">
        <v>3378</v>
      </c>
      <c r="G584" s="291">
        <v>2081.08</v>
      </c>
      <c r="H584" s="291">
        <f t="shared" si="14"/>
        <v>1862.5665999999999</v>
      </c>
      <c r="I584" s="470">
        <v>44701</v>
      </c>
    </row>
    <row r="585" spans="1:9" x14ac:dyDescent="0.25">
      <c r="A585" s="2">
        <v>5</v>
      </c>
      <c r="B585" s="319" t="s">
        <v>3677</v>
      </c>
      <c r="C585" s="304" t="s">
        <v>48</v>
      </c>
      <c r="D585" s="470">
        <v>44690</v>
      </c>
      <c r="E585" s="286">
        <v>6183.6</v>
      </c>
      <c r="F585" s="304" t="s">
        <v>3378</v>
      </c>
      <c r="G585" s="291">
        <v>6183.6</v>
      </c>
      <c r="H585" s="291">
        <f t="shared" si="14"/>
        <v>5534.3220000000001</v>
      </c>
      <c r="I585" s="470">
        <v>44701</v>
      </c>
    </row>
    <row r="586" spans="1:9" x14ac:dyDescent="0.25">
      <c r="A586" s="2">
        <v>7</v>
      </c>
      <c r="B586" s="319" t="s">
        <v>3741</v>
      </c>
      <c r="C586" s="304" t="s">
        <v>48</v>
      </c>
      <c r="D586" s="470">
        <v>44690</v>
      </c>
      <c r="E586" s="286">
        <v>31412.37</v>
      </c>
      <c r="F586" s="304" t="s">
        <v>3378</v>
      </c>
      <c r="G586" s="291">
        <v>34589.81</v>
      </c>
      <c r="H586" s="291">
        <f t="shared" si="14"/>
        <v>30957.879949999999</v>
      </c>
      <c r="I586" s="470">
        <v>44701</v>
      </c>
    </row>
    <row r="587" spans="1:9" x14ac:dyDescent="0.25">
      <c r="A587" s="2">
        <v>10</v>
      </c>
      <c r="B587" s="319" t="s">
        <v>3757</v>
      </c>
      <c r="C587" s="304" t="s">
        <v>48</v>
      </c>
      <c r="D587" s="12">
        <v>44690</v>
      </c>
      <c r="E587" s="286">
        <v>11174.88</v>
      </c>
      <c r="F587" s="304" t="s">
        <v>3378</v>
      </c>
      <c r="G587" s="291">
        <v>12049.8</v>
      </c>
      <c r="H587" s="291">
        <f t="shared" si="14"/>
        <v>10784.571</v>
      </c>
      <c r="I587" s="470">
        <v>44701</v>
      </c>
    </row>
    <row r="588" spans="1:9" x14ac:dyDescent="0.25">
      <c r="A588" s="2">
        <v>12</v>
      </c>
      <c r="B588" s="319" t="s">
        <v>3429</v>
      </c>
      <c r="C588" s="304" t="s">
        <v>48</v>
      </c>
      <c r="D588" s="12">
        <v>44690</v>
      </c>
      <c r="E588" s="286">
        <v>10275.5</v>
      </c>
      <c r="F588" s="304" t="s">
        <v>3378</v>
      </c>
      <c r="G588" s="291">
        <v>10275.5</v>
      </c>
      <c r="H588" s="291">
        <f t="shared" si="14"/>
        <v>9196.5725000000002</v>
      </c>
      <c r="I588" s="470">
        <v>44701</v>
      </c>
    </row>
    <row r="589" spans="1:9" x14ac:dyDescent="0.25">
      <c r="A589" s="2">
        <v>15</v>
      </c>
      <c r="B589" s="319" t="s">
        <v>3764</v>
      </c>
      <c r="C589" s="304" t="s">
        <v>48</v>
      </c>
      <c r="D589" s="12">
        <v>44690</v>
      </c>
      <c r="E589" s="286">
        <v>13040.45</v>
      </c>
      <c r="F589" s="304" t="s">
        <v>3378</v>
      </c>
      <c r="G589" s="291">
        <v>12751.85</v>
      </c>
      <c r="H589" s="291">
        <f t="shared" si="14"/>
        <v>11412.90575</v>
      </c>
      <c r="I589" s="470">
        <v>44701</v>
      </c>
    </row>
    <row r="590" spans="1:9" x14ac:dyDescent="0.25">
      <c r="A590" s="2">
        <v>21</v>
      </c>
      <c r="B590" s="319" t="s">
        <v>3718</v>
      </c>
      <c r="C590" s="304" t="s">
        <v>48</v>
      </c>
      <c r="D590" s="12">
        <v>44690</v>
      </c>
      <c r="E590" s="286">
        <v>3098.65</v>
      </c>
      <c r="F590" s="304" t="s">
        <v>3378</v>
      </c>
      <c r="G590" s="291">
        <v>2615.9699999999998</v>
      </c>
      <c r="H590" s="291">
        <f t="shared" si="14"/>
        <v>2341.29315</v>
      </c>
      <c r="I590" s="470">
        <v>44701</v>
      </c>
    </row>
    <row r="591" spans="1:9" x14ac:dyDescent="0.25">
      <c r="A591" s="2">
        <v>8</v>
      </c>
      <c r="B591" s="319" t="s">
        <v>3752</v>
      </c>
      <c r="C591" s="304" t="s">
        <v>48</v>
      </c>
      <c r="D591" s="470">
        <v>44692</v>
      </c>
      <c r="E591" s="286">
        <v>2198.6799999999998</v>
      </c>
      <c r="F591" s="304" t="s">
        <v>3378</v>
      </c>
      <c r="G591" s="291">
        <v>884.49</v>
      </c>
      <c r="H591" s="291">
        <f t="shared" si="14"/>
        <v>791.61855000000003</v>
      </c>
      <c r="I591" s="470">
        <v>44701</v>
      </c>
    </row>
    <row r="592" spans="1:9" x14ac:dyDescent="0.25">
      <c r="A592" s="2">
        <v>23</v>
      </c>
      <c r="B592" s="319" t="s">
        <v>3791</v>
      </c>
      <c r="C592" s="304" t="s">
        <v>48</v>
      </c>
      <c r="D592" s="12">
        <v>44692</v>
      </c>
      <c r="E592" s="286">
        <v>3081.11</v>
      </c>
      <c r="F592" s="304" t="s">
        <v>3378</v>
      </c>
      <c r="G592" s="291">
        <v>3007.23</v>
      </c>
      <c r="H592" s="291">
        <f t="shared" si="14"/>
        <v>2691.4708500000002</v>
      </c>
      <c r="I592" s="470">
        <v>44701</v>
      </c>
    </row>
    <row r="593" spans="1:9" x14ac:dyDescent="0.25">
      <c r="A593" s="2">
        <v>9</v>
      </c>
      <c r="B593" s="319" t="s">
        <v>3758</v>
      </c>
      <c r="C593" s="304" t="s">
        <v>48</v>
      </c>
      <c r="D593" s="470">
        <v>44693</v>
      </c>
      <c r="E593" s="286">
        <v>1944.7</v>
      </c>
      <c r="F593" s="304" t="s">
        <v>3378</v>
      </c>
      <c r="G593" s="291">
        <v>1944.7</v>
      </c>
      <c r="H593" s="291">
        <f t="shared" si="14"/>
        <v>1740.5065000000002</v>
      </c>
      <c r="I593" s="470">
        <v>44701</v>
      </c>
    </row>
    <row r="594" spans="1:9" x14ac:dyDescent="0.25">
      <c r="A594" s="2">
        <v>19</v>
      </c>
      <c r="B594" s="319" t="s">
        <v>3734</v>
      </c>
      <c r="C594" s="304" t="s">
        <v>48</v>
      </c>
      <c r="D594" s="12">
        <v>44693</v>
      </c>
      <c r="E594" s="286">
        <v>6456.15</v>
      </c>
      <c r="F594" s="304" t="s">
        <v>3378</v>
      </c>
      <c r="G594" s="291">
        <v>7742.57</v>
      </c>
      <c r="H594" s="291">
        <f t="shared" si="14"/>
        <v>6929.6001500000002</v>
      </c>
      <c r="I594" s="470">
        <v>44701</v>
      </c>
    </row>
    <row r="595" spans="1:9" x14ac:dyDescent="0.25">
      <c r="E595" s="330">
        <f>SUM(E572:E594)</f>
        <v>260560.33000000002</v>
      </c>
      <c r="G595" s="330">
        <f>SUM(G572:G594)</f>
        <v>267607.71999999997</v>
      </c>
      <c r="H595" s="330">
        <f>SUM(H572:H594)</f>
        <v>239508.90940000003</v>
      </c>
    </row>
    <row r="597" spans="1:9" ht="15.75" thickBot="1" x14ac:dyDescent="0.3">
      <c r="D597" s="569" t="s">
        <v>4447</v>
      </c>
      <c r="E597" s="570"/>
      <c r="F597" s="571"/>
    </row>
    <row r="598" spans="1:9" ht="38.25" x14ac:dyDescent="0.25">
      <c r="A598" s="413" t="s">
        <v>0</v>
      </c>
      <c r="B598" s="413" t="s">
        <v>3265</v>
      </c>
      <c r="C598" s="413" t="s">
        <v>45</v>
      </c>
      <c r="D598" s="460" t="s">
        <v>3381</v>
      </c>
      <c r="E598" s="461" t="s">
        <v>3380</v>
      </c>
      <c r="F598" s="461" t="s">
        <v>3271</v>
      </c>
      <c r="G598" s="415" t="s">
        <v>309</v>
      </c>
      <c r="H598" s="415" t="s">
        <v>310</v>
      </c>
      <c r="I598" s="415" t="s">
        <v>4405</v>
      </c>
    </row>
    <row r="599" spans="1:9" x14ac:dyDescent="0.25">
      <c r="A599" s="2">
        <v>1</v>
      </c>
      <c r="B599" s="319" t="s">
        <v>3813</v>
      </c>
      <c r="C599" s="304" t="s">
        <v>48</v>
      </c>
      <c r="D599" s="12">
        <v>44694</v>
      </c>
      <c r="E599" s="286">
        <v>12652.81</v>
      </c>
      <c r="F599" s="304" t="s">
        <v>3378</v>
      </c>
      <c r="G599" s="421">
        <v>12647.04</v>
      </c>
      <c r="H599" s="291">
        <f t="shared" ref="H599:H623" si="15">G599*0.895</f>
        <v>11319.1008</v>
      </c>
      <c r="I599" s="467">
        <v>44732</v>
      </c>
    </row>
    <row r="600" spans="1:9" x14ac:dyDescent="0.25">
      <c r="A600" s="2">
        <v>2</v>
      </c>
      <c r="B600" s="319" t="s">
        <v>3673</v>
      </c>
      <c r="C600" s="304" t="s">
        <v>48</v>
      </c>
      <c r="D600" s="12">
        <v>44710</v>
      </c>
      <c r="E600" s="286">
        <v>15654.01</v>
      </c>
      <c r="F600" s="304" t="s">
        <v>3378</v>
      </c>
      <c r="G600" s="421">
        <v>14688.99</v>
      </c>
      <c r="H600" s="291">
        <f t="shared" si="15"/>
        <v>13146.646049999999</v>
      </c>
      <c r="I600" s="467">
        <v>44732</v>
      </c>
    </row>
    <row r="601" spans="1:9" x14ac:dyDescent="0.25">
      <c r="A601" s="2">
        <v>3</v>
      </c>
      <c r="B601" s="319" t="s">
        <v>3629</v>
      </c>
      <c r="C601" s="304" t="s">
        <v>48</v>
      </c>
      <c r="D601" s="470">
        <v>44693</v>
      </c>
      <c r="E601" s="421">
        <v>5621.58</v>
      </c>
      <c r="F601" s="304" t="s">
        <v>3378</v>
      </c>
      <c r="G601" s="421">
        <v>4440.63</v>
      </c>
      <c r="H601" s="291">
        <f t="shared" si="15"/>
        <v>3974.3638500000002</v>
      </c>
      <c r="I601" s="467">
        <v>44732</v>
      </c>
    </row>
    <row r="602" spans="1:9" x14ac:dyDescent="0.25">
      <c r="A602" s="2">
        <v>4</v>
      </c>
      <c r="B602" s="319" t="s">
        <v>3717</v>
      </c>
      <c r="C602" s="304" t="s">
        <v>48</v>
      </c>
      <c r="D602" s="470">
        <v>44693</v>
      </c>
      <c r="E602" s="421">
        <v>5299.48</v>
      </c>
      <c r="F602" s="304" t="s">
        <v>3378</v>
      </c>
      <c r="G602" s="421">
        <v>4825.0200000000004</v>
      </c>
      <c r="H602" s="291">
        <f t="shared" si="15"/>
        <v>4318.3929000000007</v>
      </c>
      <c r="I602" s="467">
        <v>44732</v>
      </c>
    </row>
    <row r="603" spans="1:9" x14ac:dyDescent="0.25">
      <c r="A603" s="2">
        <v>5</v>
      </c>
      <c r="B603" s="319" t="s">
        <v>3714</v>
      </c>
      <c r="C603" s="304" t="s">
        <v>48</v>
      </c>
      <c r="D603" s="12">
        <v>44690</v>
      </c>
      <c r="E603" s="286">
        <v>7157.37</v>
      </c>
      <c r="F603" s="304" t="s">
        <v>3378</v>
      </c>
      <c r="G603" s="421">
        <v>5927.91</v>
      </c>
      <c r="H603" s="421">
        <f t="shared" si="15"/>
        <v>5305.4794499999998</v>
      </c>
      <c r="I603" s="467">
        <v>44732</v>
      </c>
    </row>
    <row r="604" spans="1:9" x14ac:dyDescent="0.25">
      <c r="A604" s="2">
        <v>6</v>
      </c>
      <c r="B604" s="319" t="s">
        <v>3760</v>
      </c>
      <c r="C604" s="304" t="s">
        <v>48</v>
      </c>
      <c r="D604" s="470">
        <v>44693</v>
      </c>
      <c r="E604" s="421">
        <v>3209.37</v>
      </c>
      <c r="F604" s="304" t="s">
        <v>3378</v>
      </c>
      <c r="G604" s="291">
        <v>2142.69</v>
      </c>
      <c r="H604" s="291">
        <f t="shared" si="15"/>
        <v>1917.7075500000001</v>
      </c>
      <c r="I604" s="467">
        <v>44732</v>
      </c>
    </row>
    <row r="605" spans="1:9" x14ac:dyDescent="0.25">
      <c r="A605" s="2">
        <v>7</v>
      </c>
      <c r="B605" s="319" t="s">
        <v>3709</v>
      </c>
      <c r="C605" s="304" t="s">
        <v>48</v>
      </c>
      <c r="D605" s="12">
        <v>44688</v>
      </c>
      <c r="E605" s="286">
        <v>10366.11</v>
      </c>
      <c r="F605" s="304" t="s">
        <v>3378</v>
      </c>
      <c r="G605" s="291">
        <v>10135.23</v>
      </c>
      <c r="H605" s="291">
        <f t="shared" si="15"/>
        <v>9071.0308499999992</v>
      </c>
      <c r="I605" s="467">
        <v>44732</v>
      </c>
    </row>
    <row r="606" spans="1:9" x14ac:dyDescent="0.25">
      <c r="A606" s="2">
        <v>8</v>
      </c>
      <c r="B606" s="319" t="s">
        <v>3655</v>
      </c>
      <c r="C606" s="304" t="s">
        <v>48</v>
      </c>
      <c r="D606" s="12">
        <v>44625</v>
      </c>
      <c r="E606" s="286">
        <v>6761.65</v>
      </c>
      <c r="F606" s="304" t="s">
        <v>3378</v>
      </c>
      <c r="G606" s="291">
        <v>4440.71</v>
      </c>
      <c r="H606" s="291">
        <f t="shared" si="15"/>
        <v>3974.4354499999999</v>
      </c>
      <c r="I606" s="467">
        <v>44732</v>
      </c>
    </row>
    <row r="607" spans="1:9" x14ac:dyDescent="0.25">
      <c r="A607" s="2">
        <v>9</v>
      </c>
      <c r="B607" s="319" t="s">
        <v>3765</v>
      </c>
      <c r="C607" s="304" t="s">
        <v>48</v>
      </c>
      <c r="D607" s="12">
        <v>44707</v>
      </c>
      <c r="E607" s="286">
        <v>3880.65</v>
      </c>
      <c r="F607" s="304" t="s">
        <v>3378</v>
      </c>
      <c r="G607" s="291">
        <v>3880.65</v>
      </c>
      <c r="H607" s="291">
        <f t="shared" si="15"/>
        <v>3473.1817500000002</v>
      </c>
      <c r="I607" s="467">
        <v>44732</v>
      </c>
    </row>
    <row r="608" spans="1:9" x14ac:dyDescent="0.25">
      <c r="A608" s="2">
        <v>10</v>
      </c>
      <c r="B608" s="319" t="s">
        <v>4448</v>
      </c>
      <c r="C608" s="304" t="s">
        <v>48</v>
      </c>
      <c r="D608" s="470">
        <v>44707</v>
      </c>
      <c r="E608" s="286">
        <v>3919.36</v>
      </c>
      <c r="F608" s="304" t="s">
        <v>3378</v>
      </c>
      <c r="G608" s="291">
        <v>3780.94</v>
      </c>
      <c r="H608" s="291">
        <f t="shared" si="15"/>
        <v>3383.9413</v>
      </c>
      <c r="I608" s="467">
        <v>44732</v>
      </c>
    </row>
    <row r="609" spans="1:9" x14ac:dyDescent="0.25">
      <c r="A609" s="2">
        <v>11</v>
      </c>
      <c r="B609" s="319" t="s">
        <v>3767</v>
      </c>
      <c r="C609" s="304" t="s">
        <v>48</v>
      </c>
      <c r="D609" s="12">
        <v>44711</v>
      </c>
      <c r="E609" s="286">
        <v>2863.84</v>
      </c>
      <c r="F609" s="304" t="s">
        <v>3378</v>
      </c>
      <c r="G609" s="291">
        <v>2863.84</v>
      </c>
      <c r="H609" s="291">
        <f t="shared" si="15"/>
        <v>2563.1368000000002</v>
      </c>
      <c r="I609" s="467">
        <v>44732</v>
      </c>
    </row>
    <row r="610" spans="1:9" x14ac:dyDescent="0.25">
      <c r="A610" s="2">
        <v>12</v>
      </c>
      <c r="B610" s="319" t="s">
        <v>3785</v>
      </c>
      <c r="C610" s="304" t="s">
        <v>48</v>
      </c>
      <c r="D610" s="12">
        <v>44708</v>
      </c>
      <c r="E610" s="286">
        <v>4200.4399999999996</v>
      </c>
      <c r="F610" s="304" t="s">
        <v>3378</v>
      </c>
      <c r="G610" s="291">
        <v>4200.4399999999996</v>
      </c>
      <c r="H610" s="291">
        <f t="shared" si="15"/>
        <v>3759.3937999999998</v>
      </c>
      <c r="I610" s="467">
        <v>44732</v>
      </c>
    </row>
    <row r="611" spans="1:9" x14ac:dyDescent="0.25">
      <c r="A611" s="2">
        <v>13</v>
      </c>
      <c r="B611" s="319" t="s">
        <v>3779</v>
      </c>
      <c r="C611" s="304" t="s">
        <v>48</v>
      </c>
      <c r="D611" s="12">
        <v>44711</v>
      </c>
      <c r="E611" s="286">
        <v>3471.94</v>
      </c>
      <c r="F611" s="304" t="s">
        <v>3378</v>
      </c>
      <c r="G611" s="291">
        <v>3061.06</v>
      </c>
      <c r="H611" s="291">
        <f t="shared" si="15"/>
        <v>2739.6487000000002</v>
      </c>
      <c r="I611" s="467">
        <v>44732</v>
      </c>
    </row>
    <row r="612" spans="1:9" x14ac:dyDescent="0.25">
      <c r="A612" s="2">
        <v>14</v>
      </c>
      <c r="B612" s="319" t="s">
        <v>3812</v>
      </c>
      <c r="C612" s="304" t="s">
        <v>48</v>
      </c>
      <c r="D612" s="12">
        <v>44719</v>
      </c>
      <c r="E612" s="286">
        <v>4840.78</v>
      </c>
      <c r="F612" s="304" t="s">
        <v>3378</v>
      </c>
      <c r="G612" s="291">
        <v>4288.96</v>
      </c>
      <c r="H612" s="291">
        <f t="shared" si="15"/>
        <v>3838.6192000000001</v>
      </c>
      <c r="I612" s="467">
        <v>44732</v>
      </c>
    </row>
    <row r="613" spans="1:9" x14ac:dyDescent="0.25">
      <c r="A613" s="2">
        <v>15</v>
      </c>
      <c r="B613" s="319" t="s">
        <v>3511</v>
      </c>
      <c r="C613" s="304" t="s">
        <v>48</v>
      </c>
      <c r="D613" s="12">
        <v>44707</v>
      </c>
      <c r="E613" s="286">
        <v>201745.35</v>
      </c>
      <c r="F613" s="304" t="s">
        <v>3378</v>
      </c>
      <c r="G613" s="421">
        <v>139477.1</v>
      </c>
      <c r="H613" s="421">
        <f t="shared" si="15"/>
        <v>124832.00450000001</v>
      </c>
      <c r="I613" s="467">
        <v>44732</v>
      </c>
    </row>
    <row r="614" spans="1:9" x14ac:dyDescent="0.25">
      <c r="A614" s="2">
        <v>16</v>
      </c>
      <c r="B614" s="319" t="s">
        <v>3796</v>
      </c>
      <c r="C614" s="304" t="s">
        <v>48</v>
      </c>
      <c r="D614" s="12">
        <v>44719</v>
      </c>
      <c r="E614" s="286">
        <v>5336.96</v>
      </c>
      <c r="F614" s="304" t="s">
        <v>3378</v>
      </c>
      <c r="G614" s="291">
        <v>3143.02</v>
      </c>
      <c r="H614" s="291">
        <f t="shared" si="15"/>
        <v>2813.0029</v>
      </c>
      <c r="I614" s="467">
        <v>44732</v>
      </c>
    </row>
    <row r="615" spans="1:9" x14ac:dyDescent="0.25">
      <c r="A615" s="2">
        <v>17</v>
      </c>
      <c r="B615" s="319" t="s">
        <v>3776</v>
      </c>
      <c r="C615" s="304" t="s">
        <v>48</v>
      </c>
      <c r="D615" s="12">
        <v>44719</v>
      </c>
      <c r="E615" s="286">
        <v>4083.36</v>
      </c>
      <c r="F615" s="304" t="s">
        <v>3378</v>
      </c>
      <c r="G615" s="291">
        <v>3985.24</v>
      </c>
      <c r="H615" s="291">
        <f t="shared" si="15"/>
        <v>3566.7898</v>
      </c>
      <c r="I615" s="467">
        <v>44732</v>
      </c>
    </row>
    <row r="616" spans="1:9" x14ac:dyDescent="0.25">
      <c r="A616" s="2">
        <v>18</v>
      </c>
      <c r="B616" s="319" t="s">
        <v>3797</v>
      </c>
      <c r="C616" s="304" t="s">
        <v>48</v>
      </c>
      <c r="D616" s="12">
        <v>44719</v>
      </c>
      <c r="E616" s="286">
        <v>2605.3000000000002</v>
      </c>
      <c r="F616" s="304" t="s">
        <v>3378</v>
      </c>
      <c r="G616" s="291">
        <v>2302.84</v>
      </c>
      <c r="H616" s="291">
        <f t="shared" si="15"/>
        <v>2061.0418</v>
      </c>
      <c r="I616" s="467">
        <v>44732</v>
      </c>
    </row>
    <row r="617" spans="1:9" x14ac:dyDescent="0.25">
      <c r="A617" s="2">
        <v>19</v>
      </c>
      <c r="B617" s="319" t="s">
        <v>3809</v>
      </c>
      <c r="C617" s="304" t="s">
        <v>48</v>
      </c>
      <c r="D617" s="12">
        <v>44719</v>
      </c>
      <c r="E617" s="286">
        <v>4467.1000000000004</v>
      </c>
      <c r="F617" s="304" t="s">
        <v>3378</v>
      </c>
      <c r="G617" s="291">
        <v>4412.25</v>
      </c>
      <c r="H617" s="291">
        <f t="shared" si="15"/>
        <v>3948.9637499999999</v>
      </c>
      <c r="I617" s="467">
        <v>44732</v>
      </c>
    </row>
    <row r="618" spans="1:9" x14ac:dyDescent="0.25">
      <c r="A618" s="2">
        <v>20</v>
      </c>
      <c r="B618" s="319" t="s">
        <v>3781</v>
      </c>
      <c r="C618" s="304" t="s">
        <v>48</v>
      </c>
      <c r="D618" s="12">
        <v>44711</v>
      </c>
      <c r="E618" s="286">
        <v>3863.16</v>
      </c>
      <c r="F618" s="304" t="s">
        <v>3378</v>
      </c>
      <c r="G618" s="291">
        <v>3812.37</v>
      </c>
      <c r="H618" s="291">
        <f t="shared" si="15"/>
        <v>3412.0711499999998</v>
      </c>
      <c r="I618" s="467">
        <v>44732</v>
      </c>
    </row>
    <row r="619" spans="1:9" x14ac:dyDescent="0.25">
      <c r="A619" s="2">
        <v>21</v>
      </c>
      <c r="B619" s="319" t="s">
        <v>3585</v>
      </c>
      <c r="C619" s="304" t="s">
        <v>48</v>
      </c>
      <c r="D619" s="12">
        <v>44708</v>
      </c>
      <c r="E619" s="286">
        <v>7924.45</v>
      </c>
      <c r="F619" s="304" t="s">
        <v>3378</v>
      </c>
      <c r="G619" s="291">
        <v>8270.77</v>
      </c>
      <c r="H619" s="291">
        <f t="shared" si="15"/>
        <v>7402.3391500000007</v>
      </c>
      <c r="I619" s="467">
        <v>44732</v>
      </c>
    </row>
    <row r="620" spans="1:9" x14ac:dyDescent="0.25">
      <c r="A620" s="2">
        <v>22</v>
      </c>
      <c r="B620" s="319" t="s">
        <v>3787</v>
      </c>
      <c r="C620" s="304" t="s">
        <v>48</v>
      </c>
      <c r="D620" s="12">
        <v>44707</v>
      </c>
      <c r="E620" s="286">
        <v>4109.67</v>
      </c>
      <c r="F620" s="304" t="s">
        <v>3378</v>
      </c>
      <c r="G620" s="291">
        <v>4109.67</v>
      </c>
      <c r="H620" s="291">
        <f t="shared" si="15"/>
        <v>3678.1546499999999</v>
      </c>
      <c r="I620" s="467">
        <v>44732</v>
      </c>
    </row>
    <row r="621" spans="1:9" x14ac:dyDescent="0.25">
      <c r="A621" s="2">
        <v>23</v>
      </c>
      <c r="B621" s="319" t="s">
        <v>3784</v>
      </c>
      <c r="C621" s="304" t="s">
        <v>48</v>
      </c>
      <c r="D621" s="470">
        <v>44693</v>
      </c>
      <c r="E621" s="286">
        <v>1895.53</v>
      </c>
      <c r="F621" s="304" t="s">
        <v>3378</v>
      </c>
      <c r="G621" s="291">
        <v>1829.71</v>
      </c>
      <c r="H621" s="291">
        <f t="shared" si="15"/>
        <v>1637.5904500000001</v>
      </c>
      <c r="I621" s="467">
        <v>44732</v>
      </c>
    </row>
    <row r="622" spans="1:9" x14ac:dyDescent="0.25">
      <c r="A622" s="2">
        <v>24</v>
      </c>
      <c r="B622" s="319" t="s">
        <v>3780</v>
      </c>
      <c r="C622" s="304" t="s">
        <v>48</v>
      </c>
      <c r="D622" s="12">
        <v>44711</v>
      </c>
      <c r="E622" s="286">
        <v>2246.5300000000002</v>
      </c>
      <c r="F622" s="304" t="s">
        <v>3378</v>
      </c>
      <c r="G622" s="291">
        <v>2184.77</v>
      </c>
      <c r="H622" s="291">
        <f t="shared" si="15"/>
        <v>1955.36915</v>
      </c>
      <c r="I622" s="467">
        <v>44732</v>
      </c>
    </row>
    <row r="623" spans="1:9" x14ac:dyDescent="0.25">
      <c r="A623" s="2">
        <v>25</v>
      </c>
      <c r="B623" s="319" t="s">
        <v>3777</v>
      </c>
      <c r="C623" s="304" t="s">
        <v>48</v>
      </c>
      <c r="D623" s="12">
        <v>44719</v>
      </c>
      <c r="E623" s="286">
        <v>2174.58</v>
      </c>
      <c r="F623" s="304" t="s">
        <v>3378</v>
      </c>
      <c r="G623" s="291">
        <v>2076.46</v>
      </c>
      <c r="H623" s="291">
        <f t="shared" si="15"/>
        <v>1858.4317000000001</v>
      </c>
      <c r="I623" s="467">
        <v>44732</v>
      </c>
    </row>
    <row r="624" spans="1:9" x14ac:dyDescent="0.25">
      <c r="E624" s="330">
        <f>SUM(E599:E623)</f>
        <v>330351.38</v>
      </c>
      <c r="G624" s="330">
        <f>SUM(G599:G623)</f>
        <v>256928.30999999997</v>
      </c>
      <c r="H624" s="330">
        <f>SUM(H599:H623)</f>
        <v>229950.83745000002</v>
      </c>
    </row>
    <row r="628" spans="1:9" ht="15.75" thickBot="1" x14ac:dyDescent="0.3">
      <c r="D628" s="569" t="s">
        <v>4449</v>
      </c>
      <c r="E628" s="570"/>
      <c r="F628" s="571"/>
    </row>
    <row r="629" spans="1:9" ht="38.25" x14ac:dyDescent="0.25">
      <c r="A629" s="413" t="s">
        <v>0</v>
      </c>
      <c r="B629" s="413" t="s">
        <v>3265</v>
      </c>
      <c r="C629" s="413" t="s">
        <v>45</v>
      </c>
      <c r="D629" s="460" t="s">
        <v>3381</v>
      </c>
      <c r="E629" s="461" t="s">
        <v>3380</v>
      </c>
      <c r="F629" s="461" t="s">
        <v>3271</v>
      </c>
      <c r="G629" s="415" t="s">
        <v>309</v>
      </c>
      <c r="H629" s="415" t="s">
        <v>310</v>
      </c>
      <c r="I629" s="415" t="s">
        <v>4405</v>
      </c>
    </row>
    <row r="630" spans="1:9" x14ac:dyDescent="0.25">
      <c r="A630" s="2">
        <v>1</v>
      </c>
      <c r="B630" s="319" t="s">
        <v>3674</v>
      </c>
      <c r="C630" s="304" t="s">
        <v>48</v>
      </c>
      <c r="D630" s="12">
        <v>44690</v>
      </c>
      <c r="E630" s="286">
        <v>22161.42</v>
      </c>
      <c r="F630" s="304" t="s">
        <v>3378</v>
      </c>
      <c r="G630" s="291">
        <v>22482.92</v>
      </c>
      <c r="H630" s="291">
        <f t="shared" ref="H630:H644" si="16">G630*0.895</f>
        <v>20122.213400000001</v>
      </c>
      <c r="I630" s="470">
        <v>44734</v>
      </c>
    </row>
    <row r="631" spans="1:9" x14ac:dyDescent="0.25">
      <c r="A631" s="2">
        <v>2</v>
      </c>
      <c r="B631" s="319" t="s">
        <v>3746</v>
      </c>
      <c r="C631" s="304" t="s">
        <v>48</v>
      </c>
      <c r="D631" s="12">
        <v>44720</v>
      </c>
      <c r="E631" s="286">
        <v>102807.9</v>
      </c>
      <c r="F631" s="304" t="s">
        <v>3378</v>
      </c>
      <c r="G631" s="291">
        <v>98255.21</v>
      </c>
      <c r="H631" s="291">
        <f t="shared" si="16"/>
        <v>87938.412950000013</v>
      </c>
      <c r="I631" s="470">
        <v>44734</v>
      </c>
    </row>
    <row r="632" spans="1:9" x14ac:dyDescent="0.25">
      <c r="A632" s="2">
        <v>3</v>
      </c>
      <c r="B632" s="319" t="s">
        <v>3802</v>
      </c>
      <c r="C632" s="304" t="s">
        <v>48</v>
      </c>
      <c r="D632" s="12">
        <v>44723</v>
      </c>
      <c r="E632" s="286">
        <v>4654.49</v>
      </c>
      <c r="F632" s="304" t="s">
        <v>3378</v>
      </c>
      <c r="G632" s="291">
        <v>4654.49</v>
      </c>
      <c r="H632" s="291">
        <f t="shared" si="16"/>
        <v>4165.7685499999998</v>
      </c>
      <c r="I632" s="470">
        <v>44734</v>
      </c>
    </row>
    <row r="633" spans="1:9" x14ac:dyDescent="0.25">
      <c r="A633" s="2">
        <v>4</v>
      </c>
      <c r="B633" s="319" t="s">
        <v>3811</v>
      </c>
      <c r="C633" s="304" t="s">
        <v>48</v>
      </c>
      <c r="D633" s="12">
        <v>44719</v>
      </c>
      <c r="E633" s="286">
        <v>3959.64</v>
      </c>
      <c r="F633" s="304" t="s">
        <v>3378</v>
      </c>
      <c r="G633" s="291">
        <v>3581.57</v>
      </c>
      <c r="H633" s="291">
        <f t="shared" si="16"/>
        <v>3205.5051500000004</v>
      </c>
      <c r="I633" s="470">
        <v>44734</v>
      </c>
    </row>
    <row r="634" spans="1:9" x14ac:dyDescent="0.25">
      <c r="A634" s="2">
        <v>5</v>
      </c>
      <c r="B634" s="319" t="s">
        <v>3801</v>
      </c>
      <c r="C634" s="304" t="s">
        <v>48</v>
      </c>
      <c r="D634" s="12">
        <v>44720</v>
      </c>
      <c r="E634" s="286">
        <v>3867.65</v>
      </c>
      <c r="F634" s="304" t="s">
        <v>3378</v>
      </c>
      <c r="G634" s="291">
        <v>3867.65</v>
      </c>
      <c r="H634" s="291">
        <f t="shared" si="16"/>
        <v>3461.54675</v>
      </c>
      <c r="I634" s="470">
        <v>44734</v>
      </c>
    </row>
    <row r="635" spans="1:9" x14ac:dyDescent="0.25">
      <c r="A635" s="2">
        <v>6</v>
      </c>
      <c r="B635" s="319" t="s">
        <v>3783</v>
      </c>
      <c r="C635" s="304" t="s">
        <v>48</v>
      </c>
      <c r="D635" s="12">
        <v>44711</v>
      </c>
      <c r="E635" s="286">
        <v>6140.06</v>
      </c>
      <c r="F635" s="304" t="s">
        <v>3378</v>
      </c>
      <c r="G635" s="291">
        <v>5966.9</v>
      </c>
      <c r="H635" s="291">
        <f t="shared" si="16"/>
        <v>5340.3755000000001</v>
      </c>
      <c r="I635" s="470">
        <v>44734</v>
      </c>
    </row>
    <row r="636" spans="1:9" x14ac:dyDescent="0.25">
      <c r="A636" s="2">
        <v>7</v>
      </c>
      <c r="B636" s="319" t="s">
        <v>3782</v>
      </c>
      <c r="C636" s="304" t="s">
        <v>48</v>
      </c>
      <c r="D636" s="12">
        <v>44711</v>
      </c>
      <c r="E636" s="286">
        <v>1895.64</v>
      </c>
      <c r="F636" s="304" t="s">
        <v>3378</v>
      </c>
      <c r="G636" s="291">
        <v>1843.68</v>
      </c>
      <c r="H636" s="291">
        <f t="shared" si="16"/>
        <v>1650.0936000000002</v>
      </c>
      <c r="I636" s="470">
        <v>44734</v>
      </c>
    </row>
    <row r="637" spans="1:9" x14ac:dyDescent="0.25">
      <c r="A637" s="2">
        <v>8</v>
      </c>
      <c r="B637" s="319" t="s">
        <v>3798</v>
      </c>
      <c r="C637" s="304" t="s">
        <v>48</v>
      </c>
      <c r="D637" s="12">
        <v>44719</v>
      </c>
      <c r="E637" s="286">
        <v>3260.79</v>
      </c>
      <c r="F637" s="304" t="s">
        <v>3378</v>
      </c>
      <c r="G637" s="291">
        <v>3136.12</v>
      </c>
      <c r="H637" s="291">
        <f t="shared" si="16"/>
        <v>2806.8274000000001</v>
      </c>
      <c r="I637" s="470">
        <v>44734</v>
      </c>
    </row>
    <row r="638" spans="1:9" x14ac:dyDescent="0.25">
      <c r="A638" s="2">
        <v>9</v>
      </c>
      <c r="B638" s="319" t="s">
        <v>3775</v>
      </c>
      <c r="C638" s="304" t="s">
        <v>48</v>
      </c>
      <c r="D638" s="12">
        <v>44719</v>
      </c>
      <c r="E638" s="286">
        <v>2832.78</v>
      </c>
      <c r="F638" s="304" t="s">
        <v>3378</v>
      </c>
      <c r="G638" s="291">
        <v>2734.66</v>
      </c>
      <c r="H638" s="291">
        <f t="shared" si="16"/>
        <v>2447.5207</v>
      </c>
      <c r="I638" s="470">
        <v>44734</v>
      </c>
    </row>
    <row r="639" spans="1:9" x14ac:dyDescent="0.25">
      <c r="A639" s="2">
        <v>10</v>
      </c>
      <c r="B639" s="319" t="s">
        <v>3808</v>
      </c>
      <c r="C639" s="304" t="s">
        <v>48</v>
      </c>
      <c r="D639" s="12">
        <v>44721</v>
      </c>
      <c r="E639" s="286">
        <v>4400.04</v>
      </c>
      <c r="F639" s="304" t="s">
        <v>3378</v>
      </c>
      <c r="G639" s="291">
        <v>4400.04</v>
      </c>
      <c r="H639" s="291">
        <f t="shared" si="16"/>
        <v>3938.0358000000001</v>
      </c>
      <c r="I639" s="470">
        <v>44734</v>
      </c>
    </row>
    <row r="640" spans="1:9" x14ac:dyDescent="0.25">
      <c r="A640" s="2">
        <v>11</v>
      </c>
      <c r="B640" s="475" t="s">
        <v>3617</v>
      </c>
      <c r="C640" s="304" t="s">
        <v>48</v>
      </c>
      <c r="D640" s="302">
        <v>44712</v>
      </c>
      <c r="E640" s="286">
        <v>2452.5300000000002</v>
      </c>
      <c r="F640" s="304" t="s">
        <v>3378</v>
      </c>
      <c r="G640" s="291">
        <v>2163.9299999999998</v>
      </c>
      <c r="H640" s="291">
        <f t="shared" si="16"/>
        <v>1936.7173499999999</v>
      </c>
      <c r="I640" s="470">
        <v>44734</v>
      </c>
    </row>
    <row r="641" spans="1:9" x14ac:dyDescent="0.25">
      <c r="A641" s="2">
        <v>12</v>
      </c>
      <c r="B641" s="319" t="s">
        <v>3723</v>
      </c>
      <c r="C641" s="304" t="s">
        <v>48</v>
      </c>
      <c r="D641" s="12">
        <v>44721</v>
      </c>
      <c r="E641" s="286">
        <v>95135.19</v>
      </c>
      <c r="F641" s="304" t="s">
        <v>3378</v>
      </c>
      <c r="G641" s="291">
        <v>68072.53</v>
      </c>
      <c r="H641" s="291">
        <f t="shared" si="16"/>
        <v>60924.914349999999</v>
      </c>
      <c r="I641" s="470">
        <v>44734</v>
      </c>
    </row>
    <row r="642" spans="1:9" x14ac:dyDescent="0.25">
      <c r="A642" s="2">
        <v>13</v>
      </c>
      <c r="B642" s="319" t="s">
        <v>3795</v>
      </c>
      <c r="C642" s="304" t="s">
        <v>48</v>
      </c>
      <c r="D642" s="12">
        <v>44719</v>
      </c>
      <c r="E642" s="286">
        <v>2866.48</v>
      </c>
      <c r="F642" s="304" t="s">
        <v>3378</v>
      </c>
      <c r="G642" s="291">
        <v>2866.48</v>
      </c>
      <c r="H642" s="291">
        <f t="shared" si="16"/>
        <v>2565.4996000000001</v>
      </c>
      <c r="I642" s="470">
        <v>44734</v>
      </c>
    </row>
    <row r="643" spans="1:9" x14ac:dyDescent="0.25">
      <c r="A643" s="2">
        <v>14</v>
      </c>
      <c r="B643" s="319" t="s">
        <v>3826</v>
      </c>
      <c r="C643" s="304" t="s">
        <v>48</v>
      </c>
      <c r="D643" s="12">
        <v>44723</v>
      </c>
      <c r="E643" s="286">
        <v>1940.77</v>
      </c>
      <c r="F643" s="304" t="s">
        <v>3378</v>
      </c>
      <c r="G643" s="291">
        <v>5670.87</v>
      </c>
      <c r="H643" s="291">
        <f t="shared" si="16"/>
        <v>5075.4286499999998</v>
      </c>
      <c r="I643" s="470">
        <v>44734</v>
      </c>
    </row>
    <row r="644" spans="1:9" x14ac:dyDescent="0.25">
      <c r="A644" s="2">
        <v>15</v>
      </c>
      <c r="B644" s="319" t="s">
        <v>3772</v>
      </c>
      <c r="C644" s="304" t="s">
        <v>48</v>
      </c>
      <c r="D644" s="12">
        <v>44720</v>
      </c>
      <c r="E644" s="286">
        <v>3821.12</v>
      </c>
      <c r="F644" s="304" t="s">
        <v>3378</v>
      </c>
      <c r="G644" s="291">
        <v>3821.12</v>
      </c>
      <c r="H644" s="291">
        <f t="shared" si="16"/>
        <v>3419.9023999999999</v>
      </c>
      <c r="I644" s="470">
        <v>44734</v>
      </c>
    </row>
    <row r="645" spans="1:9" x14ac:dyDescent="0.25">
      <c r="E645" s="330">
        <f>SUM(E630:E644)</f>
        <v>262196.50000000006</v>
      </c>
      <c r="G645" s="476">
        <f>SUM(G630:G644)</f>
        <v>233518.17</v>
      </c>
      <c r="H645" s="476">
        <f>SUM(H630:H644)</f>
        <v>208998.76215</v>
      </c>
    </row>
    <row r="649" spans="1:9" ht="15.75" thickBot="1" x14ac:dyDescent="0.3">
      <c r="D649" s="569" t="s">
        <v>4450</v>
      </c>
      <c r="E649" s="570"/>
      <c r="F649" s="571"/>
    </row>
    <row r="650" spans="1:9" ht="38.25" x14ac:dyDescent="0.25">
      <c r="A650" s="413" t="s">
        <v>0</v>
      </c>
      <c r="B650" s="413" t="s">
        <v>3265</v>
      </c>
      <c r="C650" s="413" t="s">
        <v>45</v>
      </c>
      <c r="D650" s="460" t="s">
        <v>3381</v>
      </c>
      <c r="E650" s="461" t="s">
        <v>3380</v>
      </c>
      <c r="F650" s="461" t="s">
        <v>3271</v>
      </c>
      <c r="G650" s="415" t="s">
        <v>309</v>
      </c>
      <c r="H650" s="415" t="s">
        <v>310</v>
      </c>
      <c r="I650" s="415" t="s">
        <v>4405</v>
      </c>
    </row>
    <row r="651" spans="1:9" x14ac:dyDescent="0.25">
      <c r="A651" s="2">
        <v>1</v>
      </c>
      <c r="B651" s="319" t="s">
        <v>3803</v>
      </c>
      <c r="C651" s="304" t="s">
        <v>48</v>
      </c>
      <c r="D651" s="12">
        <v>44732</v>
      </c>
      <c r="E651" s="286">
        <v>5249.81</v>
      </c>
      <c r="F651" s="304" t="s">
        <v>3378</v>
      </c>
      <c r="G651" s="291">
        <v>5394.11</v>
      </c>
      <c r="H651" s="291">
        <f t="shared" ref="H651:H668" si="17">G651*0.895</f>
        <v>4827.7284499999996</v>
      </c>
      <c r="I651" s="470">
        <v>44753</v>
      </c>
    </row>
    <row r="652" spans="1:9" x14ac:dyDescent="0.25">
      <c r="A652" s="2">
        <v>2</v>
      </c>
      <c r="B652" s="319" t="s">
        <v>3618</v>
      </c>
      <c r="C652" s="304" t="s">
        <v>48</v>
      </c>
      <c r="D652" s="12">
        <v>44721</v>
      </c>
      <c r="E652" s="286">
        <v>5063.3599999999997</v>
      </c>
      <c r="F652" s="304" t="s">
        <v>3378</v>
      </c>
      <c r="G652" s="291">
        <v>5063.3599999999997</v>
      </c>
      <c r="H652" s="291">
        <f t="shared" si="17"/>
        <v>4531.7071999999998</v>
      </c>
      <c r="I652" s="470">
        <v>44753</v>
      </c>
    </row>
    <row r="653" spans="1:9" x14ac:dyDescent="0.25">
      <c r="A653" s="2">
        <v>3</v>
      </c>
      <c r="B653" s="319" t="s">
        <v>3790</v>
      </c>
      <c r="C653" s="304" t="s">
        <v>48</v>
      </c>
      <c r="D653" s="12">
        <v>44732</v>
      </c>
      <c r="E653" s="286">
        <v>6108.02</v>
      </c>
      <c r="F653" s="304" t="s">
        <v>3378</v>
      </c>
      <c r="G653" s="291">
        <v>5299.94</v>
      </c>
      <c r="H653" s="291">
        <f t="shared" si="17"/>
        <v>4743.4462999999996</v>
      </c>
      <c r="I653" s="470">
        <v>44753</v>
      </c>
    </row>
    <row r="654" spans="1:9" x14ac:dyDescent="0.25">
      <c r="A654" s="2">
        <v>4</v>
      </c>
      <c r="B654" s="319" t="s">
        <v>3751</v>
      </c>
      <c r="C654" s="304" t="s">
        <v>48</v>
      </c>
      <c r="D654" s="470">
        <v>44693</v>
      </c>
      <c r="E654" s="319">
        <v>38617.78</v>
      </c>
      <c r="F654" s="304" t="s">
        <v>3378</v>
      </c>
      <c r="G654" s="291">
        <v>37867.42</v>
      </c>
      <c r="H654" s="291">
        <f t="shared" si="17"/>
        <v>33891.340899999996</v>
      </c>
      <c r="I654" s="470">
        <v>44753</v>
      </c>
    </row>
    <row r="655" spans="1:9" x14ac:dyDescent="0.25">
      <c r="A655" s="2">
        <v>5</v>
      </c>
      <c r="B655" s="319" t="s">
        <v>3800</v>
      </c>
      <c r="C655" s="304" t="s">
        <v>48</v>
      </c>
      <c r="D655" s="470">
        <v>44732</v>
      </c>
      <c r="E655" s="319">
        <v>7330.02</v>
      </c>
      <c r="F655" s="304" t="s">
        <v>3378</v>
      </c>
      <c r="G655" s="291">
        <v>6611.4</v>
      </c>
      <c r="H655" s="291">
        <f t="shared" si="17"/>
        <v>5917.2029999999995</v>
      </c>
      <c r="I655" s="470">
        <v>44753</v>
      </c>
    </row>
    <row r="656" spans="1:9" x14ac:dyDescent="0.25">
      <c r="A656" s="2">
        <v>6</v>
      </c>
      <c r="B656" s="319" t="s">
        <v>3792</v>
      </c>
      <c r="C656" s="304" t="s">
        <v>48</v>
      </c>
      <c r="D656" s="470">
        <v>44730</v>
      </c>
      <c r="E656" s="319">
        <v>4190.57</v>
      </c>
      <c r="F656" s="304" t="s">
        <v>3378</v>
      </c>
      <c r="G656" s="291">
        <v>4075.13</v>
      </c>
      <c r="H656" s="291">
        <f t="shared" si="17"/>
        <v>3647.2413500000002</v>
      </c>
      <c r="I656" s="470">
        <v>44753</v>
      </c>
    </row>
    <row r="657" spans="1:9" x14ac:dyDescent="0.25">
      <c r="A657" s="2">
        <v>7</v>
      </c>
      <c r="B657" s="319" t="s">
        <v>3766</v>
      </c>
      <c r="C657" s="304" t="s">
        <v>48</v>
      </c>
      <c r="D657" s="470">
        <v>44707</v>
      </c>
      <c r="E657" s="319">
        <v>13186.72</v>
      </c>
      <c r="F657" s="304" t="s">
        <v>3378</v>
      </c>
      <c r="G657" s="291">
        <v>13018.18</v>
      </c>
      <c r="H657" s="291">
        <f t="shared" si="17"/>
        <v>11651.2711</v>
      </c>
      <c r="I657" s="470">
        <v>44753</v>
      </c>
    </row>
    <row r="658" spans="1:9" x14ac:dyDescent="0.25">
      <c r="A658" s="2">
        <v>8</v>
      </c>
      <c r="B658" s="319" t="s">
        <v>3682</v>
      </c>
      <c r="C658" s="304" t="s">
        <v>48</v>
      </c>
      <c r="D658" s="12">
        <v>44719</v>
      </c>
      <c r="E658" s="286">
        <v>11047.1</v>
      </c>
      <c r="F658" s="304" t="s">
        <v>3378</v>
      </c>
      <c r="G658" s="291">
        <v>11460.41</v>
      </c>
      <c r="H658" s="291">
        <f t="shared" si="17"/>
        <v>10257.06695</v>
      </c>
      <c r="I658" s="470">
        <v>44753</v>
      </c>
    </row>
    <row r="659" spans="1:9" x14ac:dyDescent="0.25">
      <c r="A659" s="2">
        <v>9</v>
      </c>
      <c r="B659" s="319" t="s">
        <v>3761</v>
      </c>
      <c r="C659" s="304" t="s">
        <v>48</v>
      </c>
      <c r="D659" s="470">
        <v>44730</v>
      </c>
      <c r="E659" s="319">
        <v>6250.58</v>
      </c>
      <c r="F659" s="304" t="s">
        <v>3378</v>
      </c>
      <c r="G659" s="291">
        <v>4847.3900000000003</v>
      </c>
      <c r="H659" s="291">
        <f t="shared" si="17"/>
        <v>4338.4140500000003</v>
      </c>
      <c r="I659" s="470">
        <v>44753</v>
      </c>
    </row>
    <row r="660" spans="1:9" x14ac:dyDescent="0.25">
      <c r="A660" s="2">
        <v>10</v>
      </c>
      <c r="B660" s="319" t="s">
        <v>3799</v>
      </c>
      <c r="C660" s="304" t="s">
        <v>48</v>
      </c>
      <c r="D660" s="470">
        <v>44732</v>
      </c>
      <c r="E660" s="319">
        <v>4277.13</v>
      </c>
      <c r="F660" s="304" t="s">
        <v>3378</v>
      </c>
      <c r="G660" s="291">
        <v>4277.13</v>
      </c>
      <c r="H660" s="291">
        <f t="shared" si="17"/>
        <v>3828.0313500000002</v>
      </c>
      <c r="I660" s="470">
        <v>44753</v>
      </c>
    </row>
    <row r="661" spans="1:9" x14ac:dyDescent="0.25">
      <c r="A661" s="2">
        <v>11</v>
      </c>
      <c r="B661" s="319" t="s">
        <v>3805</v>
      </c>
      <c r="C661" s="304" t="s">
        <v>48</v>
      </c>
      <c r="D661" s="470">
        <v>44732</v>
      </c>
      <c r="E661" s="319">
        <v>2161.86</v>
      </c>
      <c r="F661" s="304" t="s">
        <v>3378</v>
      </c>
      <c r="G661" s="291">
        <v>2196.4899999999998</v>
      </c>
      <c r="H661" s="291">
        <f t="shared" si="17"/>
        <v>1965.8585499999999</v>
      </c>
      <c r="I661" s="470">
        <v>44753</v>
      </c>
    </row>
    <row r="662" spans="1:9" x14ac:dyDescent="0.25">
      <c r="A662" s="2">
        <v>12</v>
      </c>
      <c r="B662" s="319" t="s">
        <v>3804</v>
      </c>
      <c r="C662" s="304" t="s">
        <v>48</v>
      </c>
      <c r="D662" s="12">
        <v>44721</v>
      </c>
      <c r="E662" s="286">
        <v>5847.68</v>
      </c>
      <c r="F662" s="304" t="s">
        <v>3378</v>
      </c>
      <c r="G662" s="291">
        <v>5847.68</v>
      </c>
      <c r="H662" s="291">
        <f t="shared" si="17"/>
        <v>5233.6736000000001</v>
      </c>
      <c r="I662" s="470">
        <v>44753</v>
      </c>
    </row>
    <row r="663" spans="1:9" x14ac:dyDescent="0.25">
      <c r="A663" s="2">
        <v>13</v>
      </c>
      <c r="B663" s="319" t="s">
        <v>3789</v>
      </c>
      <c r="C663" s="304" t="s">
        <v>48</v>
      </c>
      <c r="D663" s="12">
        <v>44732</v>
      </c>
      <c r="E663" s="286">
        <v>7169.86</v>
      </c>
      <c r="F663" s="304" t="s">
        <v>3378</v>
      </c>
      <c r="G663" s="291">
        <v>6546.47</v>
      </c>
      <c r="H663" s="291">
        <f t="shared" si="17"/>
        <v>5859.0906500000001</v>
      </c>
      <c r="I663" s="470">
        <v>44753</v>
      </c>
    </row>
    <row r="664" spans="1:9" x14ac:dyDescent="0.25">
      <c r="A664" s="2">
        <v>14</v>
      </c>
      <c r="B664" s="319" t="s">
        <v>3723</v>
      </c>
      <c r="C664" s="304" t="s">
        <v>48</v>
      </c>
      <c r="D664" s="319"/>
      <c r="E664" s="319"/>
      <c r="F664" s="304" t="s">
        <v>3378</v>
      </c>
      <c r="G664" s="291">
        <v>17169.599999999999</v>
      </c>
      <c r="H664" s="291">
        <f t="shared" si="17"/>
        <v>15366.791999999999</v>
      </c>
      <c r="I664" s="470">
        <v>44753</v>
      </c>
    </row>
    <row r="665" spans="1:9" x14ac:dyDescent="0.25">
      <c r="A665" s="2">
        <v>15</v>
      </c>
      <c r="B665" s="319" t="s">
        <v>3807</v>
      </c>
      <c r="C665" s="304" t="s">
        <v>48</v>
      </c>
      <c r="D665" s="12">
        <v>44721</v>
      </c>
      <c r="E665" s="286">
        <v>2880.04</v>
      </c>
      <c r="F665" s="304" t="s">
        <v>3378</v>
      </c>
      <c r="G665" s="291">
        <v>2880.04</v>
      </c>
      <c r="H665" s="291">
        <f t="shared" si="17"/>
        <v>2577.6358</v>
      </c>
      <c r="I665" s="470">
        <v>44753</v>
      </c>
    </row>
    <row r="666" spans="1:9" x14ac:dyDescent="0.25">
      <c r="A666" s="2">
        <v>16</v>
      </c>
      <c r="B666" s="319" t="s">
        <v>3806</v>
      </c>
      <c r="C666" s="304" t="s">
        <v>48</v>
      </c>
      <c r="D666" s="12">
        <v>44730</v>
      </c>
      <c r="E666" s="286">
        <v>10159.75</v>
      </c>
      <c r="F666" s="304" t="s">
        <v>3378</v>
      </c>
      <c r="G666" s="291">
        <v>10027.09</v>
      </c>
      <c r="H666" s="291">
        <f t="shared" si="17"/>
        <v>8974.2455499999996</v>
      </c>
      <c r="I666" s="470">
        <v>44753</v>
      </c>
    </row>
    <row r="667" spans="1:9" x14ac:dyDescent="0.25">
      <c r="A667" s="2">
        <v>17</v>
      </c>
      <c r="B667" s="319" t="s">
        <v>3788</v>
      </c>
      <c r="C667" s="304" t="s">
        <v>48</v>
      </c>
      <c r="D667" s="12">
        <v>44746</v>
      </c>
      <c r="E667" s="286">
        <v>6041.57</v>
      </c>
      <c r="F667" s="304" t="s">
        <v>3378</v>
      </c>
      <c r="G667" s="291">
        <v>5320.07</v>
      </c>
      <c r="H667" s="291">
        <f t="shared" si="17"/>
        <v>4761.4626499999995</v>
      </c>
      <c r="I667" s="470">
        <v>44753</v>
      </c>
    </row>
    <row r="668" spans="1:9" x14ac:dyDescent="0.25">
      <c r="A668" s="2">
        <v>18</v>
      </c>
      <c r="B668" s="319" t="s">
        <v>3619</v>
      </c>
      <c r="C668" s="304" t="s">
        <v>48</v>
      </c>
      <c r="D668" s="12">
        <v>44719</v>
      </c>
      <c r="E668" s="286">
        <v>12758.62</v>
      </c>
      <c r="F668" s="304" t="s">
        <v>3378</v>
      </c>
      <c r="G668" s="291">
        <v>12741.31</v>
      </c>
      <c r="H668" s="291">
        <f t="shared" si="17"/>
        <v>11403.472449999999</v>
      </c>
      <c r="I668" s="470">
        <v>44753</v>
      </c>
    </row>
    <row r="669" spans="1:9" x14ac:dyDescent="0.25">
      <c r="E669" s="330">
        <f>SUM(E651:E668)</f>
        <v>148340.47</v>
      </c>
      <c r="G669" s="330">
        <f>SUM(G651:G668)</f>
        <v>160643.22000000003</v>
      </c>
      <c r="H669" s="330">
        <f>SUM(H651:H668)</f>
        <v>143775.6819</v>
      </c>
    </row>
    <row r="670" spans="1:9" x14ac:dyDescent="0.25">
      <c r="G670" s="582" t="s">
        <v>4434</v>
      </c>
      <c r="H670" s="582"/>
    </row>
    <row r="674" spans="1:9" ht="15.75" thickBot="1" x14ac:dyDescent="0.3">
      <c r="D674" s="569" t="s">
        <v>4451</v>
      </c>
      <c r="E674" s="570"/>
      <c r="F674" s="571"/>
    </row>
    <row r="675" spans="1:9" ht="38.25" x14ac:dyDescent="0.25">
      <c r="A675" s="413" t="s">
        <v>0</v>
      </c>
      <c r="B675" s="413" t="s">
        <v>3265</v>
      </c>
      <c r="C675" s="413" t="s">
        <v>45</v>
      </c>
      <c r="D675" s="460" t="s">
        <v>3381</v>
      </c>
      <c r="E675" s="461" t="s">
        <v>3380</v>
      </c>
      <c r="F675" s="461" t="s">
        <v>3271</v>
      </c>
      <c r="G675" s="415" t="s">
        <v>309</v>
      </c>
      <c r="H675" s="415" t="s">
        <v>310</v>
      </c>
      <c r="I675" s="415" t="s">
        <v>4405</v>
      </c>
    </row>
    <row r="676" spans="1:9" x14ac:dyDescent="0.25">
      <c r="A676" s="2">
        <v>1</v>
      </c>
      <c r="B676" s="319" t="s">
        <v>3769</v>
      </c>
      <c r="C676" s="304" t="s">
        <v>48</v>
      </c>
      <c r="D676" s="303">
        <v>44708</v>
      </c>
      <c r="E676" s="286">
        <v>23736.09</v>
      </c>
      <c r="F676" s="477" t="s">
        <v>3378</v>
      </c>
      <c r="G676" s="291">
        <v>23288.18</v>
      </c>
      <c r="H676" s="291">
        <f>G676*0.895</f>
        <v>20842.9211</v>
      </c>
      <c r="I676" s="470">
        <v>44754</v>
      </c>
    </row>
    <row r="677" spans="1:9" x14ac:dyDescent="0.25">
      <c r="A677" s="2">
        <v>2</v>
      </c>
      <c r="B677" s="319" t="s">
        <v>3842</v>
      </c>
      <c r="C677" s="304" t="s">
        <v>48</v>
      </c>
      <c r="D677" s="303">
        <v>44747</v>
      </c>
      <c r="E677" s="286">
        <v>8706</v>
      </c>
      <c r="F677" s="477" t="s">
        <v>3378</v>
      </c>
      <c r="G677" s="291">
        <v>8706</v>
      </c>
      <c r="H677" s="291">
        <f>G677*0.895</f>
        <v>7791.87</v>
      </c>
      <c r="I677" s="470">
        <v>44754</v>
      </c>
    </row>
    <row r="678" spans="1:9" x14ac:dyDescent="0.25">
      <c r="A678" s="2">
        <v>3</v>
      </c>
      <c r="B678" s="319" t="s">
        <v>3793</v>
      </c>
      <c r="C678" s="304" t="s">
        <v>48</v>
      </c>
      <c r="D678" s="303">
        <v>44732</v>
      </c>
      <c r="E678" s="286">
        <v>4029.6</v>
      </c>
      <c r="F678" s="477" t="s">
        <v>3378</v>
      </c>
      <c r="G678" s="291">
        <v>3529.74</v>
      </c>
      <c r="H678" s="291">
        <f>G678*0.895</f>
        <v>3159.1172999999999</v>
      </c>
      <c r="I678" s="470">
        <v>44754</v>
      </c>
    </row>
    <row r="679" spans="1:9" x14ac:dyDescent="0.25">
      <c r="A679" s="2">
        <v>4</v>
      </c>
      <c r="B679" s="319" t="s">
        <v>3786</v>
      </c>
      <c r="C679" s="304" t="s">
        <v>48</v>
      </c>
      <c r="D679" s="478">
        <v>44732</v>
      </c>
      <c r="E679" s="421">
        <v>4491.76</v>
      </c>
      <c r="F679" s="477" t="s">
        <v>3378</v>
      </c>
      <c r="G679" s="291">
        <v>4481.76</v>
      </c>
      <c r="H679" s="291">
        <f>G679*0.895</f>
        <v>4011.1752000000001</v>
      </c>
      <c r="I679" s="470">
        <v>44754</v>
      </c>
    </row>
    <row r="680" spans="1:9" x14ac:dyDescent="0.25">
      <c r="E680" s="330">
        <f>SUM(E676:E679)</f>
        <v>40963.450000000004</v>
      </c>
      <c r="G680" s="330">
        <f>SUM(G676:G679)</f>
        <v>40005.68</v>
      </c>
      <c r="H680" s="330">
        <f>SUM(H676:H679)</f>
        <v>35805.083599999998</v>
      </c>
    </row>
    <row r="684" spans="1:9" ht="15.75" thickBot="1" x14ac:dyDescent="0.3">
      <c r="D684" s="569" t="s">
        <v>4451</v>
      </c>
      <c r="E684" s="570"/>
      <c r="F684" s="571"/>
    </row>
    <row r="685" spans="1:9" ht="38.25" x14ac:dyDescent="0.25">
      <c r="A685" s="413" t="s">
        <v>0</v>
      </c>
      <c r="B685" s="413" t="s">
        <v>3265</v>
      </c>
      <c r="C685" s="413" t="s">
        <v>45</v>
      </c>
      <c r="D685" s="460" t="s">
        <v>3381</v>
      </c>
      <c r="E685" s="461" t="s">
        <v>3380</v>
      </c>
      <c r="F685" s="461" t="s">
        <v>3271</v>
      </c>
      <c r="G685" s="415" t="s">
        <v>309</v>
      </c>
      <c r="H685" s="415" t="s">
        <v>310</v>
      </c>
      <c r="I685" s="415" t="s">
        <v>4405</v>
      </c>
    </row>
    <row r="686" spans="1:9" x14ac:dyDescent="0.25">
      <c r="A686" s="2">
        <v>1</v>
      </c>
      <c r="B686" s="319" t="s">
        <v>3726</v>
      </c>
      <c r="C686" s="304" t="s">
        <v>48</v>
      </c>
      <c r="D686" s="303">
        <v>44746</v>
      </c>
      <c r="E686" s="290">
        <v>8963.4500000000007</v>
      </c>
      <c r="F686" s="479" t="s">
        <v>3378</v>
      </c>
      <c r="G686" s="9">
        <v>6577.31</v>
      </c>
      <c r="H686" s="9">
        <f>G686*0.895</f>
        <v>5886.6924500000005</v>
      </c>
      <c r="I686" s="470">
        <v>44760</v>
      </c>
    </row>
    <row r="687" spans="1:9" x14ac:dyDescent="0.25">
      <c r="A687" s="2">
        <v>2</v>
      </c>
      <c r="B687" s="319" t="s">
        <v>3730</v>
      </c>
      <c r="C687" s="304" t="s">
        <v>48</v>
      </c>
      <c r="D687" s="303">
        <v>44748</v>
      </c>
      <c r="E687" s="290">
        <v>2292.2199999999998</v>
      </c>
      <c r="F687" s="479" t="s">
        <v>3378</v>
      </c>
      <c r="G687" s="9">
        <v>2292.2199999999998</v>
      </c>
      <c r="H687" s="9">
        <f>G687*0.895</f>
        <v>2051.5369000000001</v>
      </c>
      <c r="I687" s="470">
        <v>44760</v>
      </c>
    </row>
    <row r="688" spans="1:9" x14ac:dyDescent="0.25">
      <c r="E688" s="330">
        <f>SUM(E686:E687)</f>
        <v>11255.67</v>
      </c>
      <c r="G688" s="330">
        <f>SUM(G686:G687)</f>
        <v>8869.5300000000007</v>
      </c>
      <c r="H688" s="330">
        <f>SUM(H686:H687)</f>
        <v>7938.2293500000005</v>
      </c>
      <c r="I688" s="319"/>
    </row>
    <row r="692" spans="1:9" ht="15.75" thickBot="1" x14ac:dyDescent="0.3">
      <c r="D692" s="569" t="s">
        <v>4452</v>
      </c>
      <c r="E692" s="570"/>
      <c r="F692" s="571"/>
    </row>
    <row r="693" spans="1:9" ht="38.25" x14ac:dyDescent="0.25">
      <c r="A693" s="413" t="s">
        <v>0</v>
      </c>
      <c r="B693" s="413" t="s">
        <v>3265</v>
      </c>
      <c r="C693" s="413" t="s">
        <v>45</v>
      </c>
      <c r="D693" s="460" t="s">
        <v>3381</v>
      </c>
      <c r="E693" s="461" t="s">
        <v>3380</v>
      </c>
      <c r="F693" s="461" t="s">
        <v>3271</v>
      </c>
      <c r="G693" s="415" t="s">
        <v>309</v>
      </c>
      <c r="H693" s="415" t="s">
        <v>310</v>
      </c>
      <c r="I693" s="415" t="s">
        <v>4405</v>
      </c>
    </row>
    <row r="694" spans="1:9" x14ac:dyDescent="0.25">
      <c r="A694" s="2">
        <v>1</v>
      </c>
      <c r="B694" s="319" t="s">
        <v>3505</v>
      </c>
      <c r="C694" s="304" t="s">
        <v>48</v>
      </c>
      <c r="D694" s="12">
        <v>44756</v>
      </c>
      <c r="E694" s="286">
        <v>147107.79999999999</v>
      </c>
      <c r="F694" s="479" t="s">
        <v>3378</v>
      </c>
      <c r="G694" s="291">
        <v>147107.79999999999</v>
      </c>
      <c r="H694" s="291">
        <f t="shared" ref="H694:H715" si="18">G694*0.895</f>
        <v>131661.481</v>
      </c>
      <c r="I694" s="470">
        <v>44763</v>
      </c>
    </row>
    <row r="695" spans="1:9" x14ac:dyDescent="0.25">
      <c r="A695" s="2">
        <v>2</v>
      </c>
      <c r="B695" s="319" t="s">
        <v>3859</v>
      </c>
      <c r="C695" s="304" t="s">
        <v>48</v>
      </c>
      <c r="D695" s="12">
        <v>44757</v>
      </c>
      <c r="E695" s="286">
        <v>5517.2</v>
      </c>
      <c r="F695" s="479" t="s">
        <v>3378</v>
      </c>
      <c r="G695" s="291">
        <v>5517.2</v>
      </c>
      <c r="H695" s="291">
        <f t="shared" si="18"/>
        <v>4937.8940000000002</v>
      </c>
      <c r="I695" s="470">
        <v>44763</v>
      </c>
    </row>
    <row r="696" spans="1:9" x14ac:dyDescent="0.25">
      <c r="A696" s="2">
        <v>3</v>
      </c>
      <c r="B696" s="319" t="s">
        <v>3846</v>
      </c>
      <c r="C696" s="304" t="s">
        <v>48</v>
      </c>
      <c r="D696" s="12">
        <v>44746</v>
      </c>
      <c r="E696" s="286">
        <v>3071.35</v>
      </c>
      <c r="F696" s="479" t="s">
        <v>3378</v>
      </c>
      <c r="G696" s="291">
        <v>2782.75</v>
      </c>
      <c r="H696" s="291">
        <f t="shared" si="18"/>
        <v>2490.5612500000002</v>
      </c>
      <c r="I696" s="470">
        <v>44763</v>
      </c>
    </row>
    <row r="697" spans="1:9" x14ac:dyDescent="0.25">
      <c r="A697" s="2">
        <v>4</v>
      </c>
      <c r="B697" s="319" t="s">
        <v>3830</v>
      </c>
      <c r="C697" s="304" t="s">
        <v>48</v>
      </c>
      <c r="D697" s="12">
        <v>44750</v>
      </c>
      <c r="E697" s="286">
        <v>3837.9</v>
      </c>
      <c r="F697" s="479" t="s">
        <v>3378</v>
      </c>
      <c r="G697" s="291">
        <v>3924.48</v>
      </c>
      <c r="H697" s="291">
        <f t="shared" si="18"/>
        <v>3512.4096</v>
      </c>
      <c r="I697" s="470">
        <v>44763</v>
      </c>
    </row>
    <row r="698" spans="1:9" x14ac:dyDescent="0.25">
      <c r="A698" s="2">
        <v>5</v>
      </c>
      <c r="B698" s="319" t="s">
        <v>3588</v>
      </c>
      <c r="C698" s="304" t="s">
        <v>48</v>
      </c>
      <c r="D698" s="12">
        <v>44757</v>
      </c>
      <c r="E698" s="286">
        <v>5898.68</v>
      </c>
      <c r="F698" s="479" t="s">
        <v>3378</v>
      </c>
      <c r="G698" s="291">
        <v>5864.04</v>
      </c>
      <c r="H698" s="291">
        <f t="shared" si="18"/>
        <v>5248.3158000000003</v>
      </c>
      <c r="I698" s="470">
        <v>44763</v>
      </c>
    </row>
    <row r="699" spans="1:9" x14ac:dyDescent="0.25">
      <c r="A699" s="2">
        <v>6</v>
      </c>
      <c r="B699" s="319" t="s">
        <v>3847</v>
      </c>
      <c r="C699" s="304" t="s">
        <v>48</v>
      </c>
      <c r="D699" s="12">
        <v>44746</v>
      </c>
      <c r="E699" s="286">
        <v>25078.28</v>
      </c>
      <c r="F699" s="479" t="s">
        <v>3378</v>
      </c>
      <c r="G699" s="291">
        <v>23912.39</v>
      </c>
      <c r="H699" s="291">
        <f t="shared" si="18"/>
        <v>21401.589049999999</v>
      </c>
      <c r="I699" s="470">
        <v>44763</v>
      </c>
    </row>
    <row r="700" spans="1:9" x14ac:dyDescent="0.25">
      <c r="A700" s="2">
        <v>7</v>
      </c>
      <c r="B700" s="319" t="s">
        <v>3778</v>
      </c>
      <c r="C700" s="304" t="s">
        <v>48</v>
      </c>
      <c r="D700" s="12">
        <v>44747</v>
      </c>
      <c r="E700" s="286">
        <v>9293.42</v>
      </c>
      <c r="F700" s="479" t="s">
        <v>3378</v>
      </c>
      <c r="G700" s="291">
        <v>8196.42</v>
      </c>
      <c r="H700" s="291">
        <f t="shared" si="18"/>
        <v>7335.7959000000001</v>
      </c>
      <c r="I700" s="470">
        <v>44763</v>
      </c>
    </row>
    <row r="701" spans="1:9" x14ac:dyDescent="0.25">
      <c r="A701" s="2">
        <v>8</v>
      </c>
      <c r="B701" s="319" t="s">
        <v>3845</v>
      </c>
      <c r="C701" s="304" t="s">
        <v>48</v>
      </c>
      <c r="D701" s="12">
        <v>44747</v>
      </c>
      <c r="E701" s="286">
        <v>6408.36</v>
      </c>
      <c r="F701" s="479" t="s">
        <v>3378</v>
      </c>
      <c r="G701" s="291">
        <v>6177.48</v>
      </c>
      <c r="H701" s="291">
        <f t="shared" si="18"/>
        <v>5528.8445999999994</v>
      </c>
      <c r="I701" s="470">
        <v>44763</v>
      </c>
    </row>
    <row r="702" spans="1:9" x14ac:dyDescent="0.25">
      <c r="A702" s="2">
        <v>9</v>
      </c>
      <c r="B702" s="319" t="s">
        <v>3810</v>
      </c>
      <c r="C702" s="304" t="s">
        <v>48</v>
      </c>
      <c r="D702" s="12">
        <v>44757</v>
      </c>
      <c r="E702" s="286">
        <v>189661.59</v>
      </c>
      <c r="F702" s="479" t="s">
        <v>3378</v>
      </c>
      <c r="G702" s="291">
        <v>147124.63</v>
      </c>
      <c r="H702" s="291">
        <f t="shared" si="18"/>
        <v>131676.54385000002</v>
      </c>
      <c r="I702" s="470">
        <v>44763</v>
      </c>
    </row>
    <row r="703" spans="1:9" x14ac:dyDescent="0.25">
      <c r="A703" s="2">
        <v>10</v>
      </c>
      <c r="B703" s="319" t="s">
        <v>3815</v>
      </c>
      <c r="C703" s="304" t="s">
        <v>48</v>
      </c>
      <c r="D703" s="12">
        <v>44747</v>
      </c>
      <c r="E703" s="286">
        <v>4037.86</v>
      </c>
      <c r="F703" s="479" t="s">
        <v>3378</v>
      </c>
      <c r="G703" s="291">
        <v>3472.26</v>
      </c>
      <c r="H703" s="291">
        <f t="shared" si="18"/>
        <v>3107.6727000000001</v>
      </c>
      <c r="I703" s="470">
        <v>44763</v>
      </c>
    </row>
    <row r="704" spans="1:9" x14ac:dyDescent="0.25">
      <c r="A704" s="2">
        <v>11</v>
      </c>
      <c r="B704" s="319" t="s">
        <v>3794</v>
      </c>
      <c r="C704" s="304" t="s">
        <v>48</v>
      </c>
      <c r="D704" s="12">
        <v>44732</v>
      </c>
      <c r="E704" s="286">
        <v>2075.16</v>
      </c>
      <c r="F704" s="479" t="s">
        <v>3378</v>
      </c>
      <c r="G704" s="291">
        <v>2075.16</v>
      </c>
      <c r="H704" s="291">
        <f t="shared" si="18"/>
        <v>1857.2682</v>
      </c>
      <c r="I704" s="470">
        <v>44763</v>
      </c>
    </row>
    <row r="705" spans="1:9" x14ac:dyDescent="0.25">
      <c r="A705" s="2">
        <v>12</v>
      </c>
      <c r="B705" s="319" t="s">
        <v>3754</v>
      </c>
      <c r="C705" s="304" t="s">
        <v>48</v>
      </c>
      <c r="D705" s="12">
        <v>44747</v>
      </c>
      <c r="E705" s="286">
        <v>5093.2299999999996</v>
      </c>
      <c r="F705" s="479" t="s">
        <v>3378</v>
      </c>
      <c r="G705" s="291">
        <v>4746.91</v>
      </c>
      <c r="H705" s="291">
        <f t="shared" si="18"/>
        <v>4248.4844499999999</v>
      </c>
      <c r="I705" s="470">
        <v>44763</v>
      </c>
    </row>
    <row r="706" spans="1:9" x14ac:dyDescent="0.25">
      <c r="A706" s="2">
        <v>13</v>
      </c>
      <c r="B706" s="319" t="s">
        <v>3840</v>
      </c>
      <c r="C706" s="304" t="s">
        <v>48</v>
      </c>
      <c r="D706" s="12">
        <v>44746</v>
      </c>
      <c r="E706" s="286">
        <v>9107.9</v>
      </c>
      <c r="F706" s="479" t="s">
        <v>3378</v>
      </c>
      <c r="G706" s="291">
        <v>9050.18</v>
      </c>
      <c r="H706" s="291">
        <f t="shared" si="18"/>
        <v>8099.9111000000003</v>
      </c>
      <c r="I706" s="470">
        <v>44763</v>
      </c>
    </row>
    <row r="707" spans="1:9" x14ac:dyDescent="0.25">
      <c r="A707" s="2">
        <v>14</v>
      </c>
      <c r="B707" s="319" t="s">
        <v>3848</v>
      </c>
      <c r="C707" s="304" t="s">
        <v>48</v>
      </c>
      <c r="D707" s="12">
        <v>44746</v>
      </c>
      <c r="E707" s="286">
        <v>11844.45</v>
      </c>
      <c r="F707" s="479" t="s">
        <v>3378</v>
      </c>
      <c r="G707" s="291">
        <v>11719.31</v>
      </c>
      <c r="H707" s="291">
        <f t="shared" si="18"/>
        <v>10488.782450000001</v>
      </c>
      <c r="I707" s="470">
        <v>44763</v>
      </c>
    </row>
    <row r="708" spans="1:9" x14ac:dyDescent="0.25">
      <c r="A708" s="2">
        <v>15</v>
      </c>
      <c r="B708" s="319" t="s">
        <v>3834</v>
      </c>
      <c r="C708" s="304" t="s">
        <v>48</v>
      </c>
      <c r="D708" s="12">
        <v>44743</v>
      </c>
      <c r="E708" s="286">
        <v>5422.33</v>
      </c>
      <c r="F708" s="479" t="s">
        <v>3378</v>
      </c>
      <c r="G708" s="291">
        <v>5422.33</v>
      </c>
      <c r="H708" s="291">
        <f t="shared" si="18"/>
        <v>4852.9853499999999</v>
      </c>
      <c r="I708" s="470">
        <v>44763</v>
      </c>
    </row>
    <row r="709" spans="1:9" x14ac:dyDescent="0.25">
      <c r="A709" s="2">
        <v>16</v>
      </c>
      <c r="B709" s="319" t="s">
        <v>3820</v>
      </c>
      <c r="C709" s="304" t="s">
        <v>48</v>
      </c>
      <c r="D709" s="12">
        <v>44747</v>
      </c>
      <c r="E709" s="286">
        <v>7047.83</v>
      </c>
      <c r="F709" s="479" t="s">
        <v>3378</v>
      </c>
      <c r="G709" s="291">
        <v>6822.72</v>
      </c>
      <c r="H709" s="291">
        <f t="shared" si="18"/>
        <v>6106.3344000000006</v>
      </c>
      <c r="I709" s="470">
        <v>44763</v>
      </c>
    </row>
    <row r="710" spans="1:9" x14ac:dyDescent="0.25">
      <c r="A710" s="2">
        <v>17</v>
      </c>
      <c r="B710" s="319" t="s">
        <v>3855</v>
      </c>
      <c r="C710" s="304" t="s">
        <v>48</v>
      </c>
      <c r="D710" s="12">
        <v>44750</v>
      </c>
      <c r="E710" s="286">
        <v>3986.25</v>
      </c>
      <c r="F710" s="479" t="s">
        <v>3378</v>
      </c>
      <c r="G710" s="291">
        <v>3662.42</v>
      </c>
      <c r="H710" s="291">
        <f t="shared" si="18"/>
        <v>3277.8659000000002</v>
      </c>
      <c r="I710" s="470">
        <v>44763</v>
      </c>
    </row>
    <row r="711" spans="1:9" x14ac:dyDescent="0.25">
      <c r="A711" s="2">
        <v>18</v>
      </c>
      <c r="B711" s="319" t="s">
        <v>3750</v>
      </c>
      <c r="C711" s="304" t="s">
        <v>48</v>
      </c>
      <c r="D711" s="12">
        <v>44757</v>
      </c>
      <c r="E711" s="286">
        <v>95665.12</v>
      </c>
      <c r="F711" s="479" t="s">
        <v>3378</v>
      </c>
      <c r="G711" s="291">
        <v>91509.28</v>
      </c>
      <c r="H711" s="291">
        <f t="shared" si="18"/>
        <v>81900.805600000007</v>
      </c>
      <c r="I711" s="470">
        <v>44763</v>
      </c>
    </row>
    <row r="712" spans="1:9" x14ac:dyDescent="0.25">
      <c r="A712" s="2">
        <v>19</v>
      </c>
      <c r="B712" s="319" t="s">
        <v>3818</v>
      </c>
      <c r="C712" s="304" t="s">
        <v>48</v>
      </c>
      <c r="D712" s="12">
        <v>44757</v>
      </c>
      <c r="E712" s="286">
        <v>4266.67</v>
      </c>
      <c r="F712" s="479" t="s">
        <v>3378</v>
      </c>
      <c r="G712" s="291">
        <v>4617.71</v>
      </c>
      <c r="H712" s="291">
        <f t="shared" si="18"/>
        <v>4132.8504499999999</v>
      </c>
      <c r="I712" s="470">
        <v>44763</v>
      </c>
    </row>
    <row r="713" spans="1:9" x14ac:dyDescent="0.25">
      <c r="A713" s="2">
        <v>20</v>
      </c>
      <c r="B713" s="319" t="s">
        <v>3852</v>
      </c>
      <c r="C713" s="304" t="s">
        <v>48</v>
      </c>
      <c r="D713" s="12">
        <v>44757</v>
      </c>
      <c r="E713" s="286">
        <v>1996.79</v>
      </c>
      <c r="F713" s="479" t="s">
        <v>3378</v>
      </c>
      <c r="G713" s="291">
        <v>1996.79</v>
      </c>
      <c r="H713" s="291">
        <f t="shared" si="18"/>
        <v>1787.1270500000001</v>
      </c>
      <c r="I713" s="470">
        <v>44763</v>
      </c>
    </row>
    <row r="714" spans="1:9" x14ac:dyDescent="0.25">
      <c r="A714" s="2">
        <v>21</v>
      </c>
      <c r="B714" s="319" t="s">
        <v>4453</v>
      </c>
      <c r="C714" s="304" t="s">
        <v>48</v>
      </c>
      <c r="D714" s="12">
        <v>44732</v>
      </c>
      <c r="E714" s="286">
        <v>3983.94</v>
      </c>
      <c r="F714" s="479" t="s">
        <v>3378</v>
      </c>
      <c r="G714" s="291">
        <v>3983.94</v>
      </c>
      <c r="H714" s="291">
        <f t="shared" si="18"/>
        <v>3565.6262999999999</v>
      </c>
      <c r="I714" s="470">
        <v>44763</v>
      </c>
    </row>
    <row r="715" spans="1:9" x14ac:dyDescent="0.25">
      <c r="A715" s="2">
        <v>22</v>
      </c>
      <c r="B715" s="319" t="s">
        <v>3774</v>
      </c>
      <c r="C715" s="304" t="s">
        <v>48</v>
      </c>
      <c r="D715" s="12">
        <v>44750</v>
      </c>
      <c r="E715" s="286">
        <v>30594.38</v>
      </c>
      <c r="F715" s="479" t="s">
        <v>3378</v>
      </c>
      <c r="G715" s="291">
        <v>29434.21</v>
      </c>
      <c r="H715" s="291">
        <f t="shared" si="18"/>
        <v>26343.61795</v>
      </c>
      <c r="I715" s="470">
        <v>44763</v>
      </c>
    </row>
    <row r="716" spans="1:9" x14ac:dyDescent="0.25">
      <c r="E716" s="330">
        <f>SUM(E694:E715)</f>
        <v>580996.49</v>
      </c>
      <c r="G716" s="330">
        <f>SUM(G694:G715)</f>
        <v>529120.41</v>
      </c>
      <c r="H716" s="330">
        <f>SUM(H694:H715)</f>
        <v>473562.76695000008</v>
      </c>
    </row>
    <row r="720" spans="1:9" ht="15.75" thickBot="1" x14ac:dyDescent="0.3">
      <c r="D720" s="569" t="s">
        <v>4454</v>
      </c>
      <c r="E720" s="570"/>
      <c r="F720" s="571"/>
    </row>
    <row r="721" spans="1:9" ht="38.25" x14ac:dyDescent="0.25">
      <c r="A721" s="413" t="s">
        <v>0</v>
      </c>
      <c r="B721" s="413" t="s">
        <v>3265</v>
      </c>
      <c r="C721" s="413" t="s">
        <v>45</v>
      </c>
      <c r="D721" s="460" t="s">
        <v>3381</v>
      </c>
      <c r="E721" s="461" t="s">
        <v>3380</v>
      </c>
      <c r="F721" s="461" t="s">
        <v>3271</v>
      </c>
      <c r="G721" s="415" t="s">
        <v>309</v>
      </c>
      <c r="H721" s="415" t="s">
        <v>310</v>
      </c>
      <c r="I721" s="415" t="s">
        <v>4405</v>
      </c>
    </row>
    <row r="722" spans="1:9" x14ac:dyDescent="0.25">
      <c r="A722" s="2">
        <v>1</v>
      </c>
      <c r="B722" s="319" t="s">
        <v>3770</v>
      </c>
      <c r="C722" s="304" t="s">
        <v>48</v>
      </c>
      <c r="D722" s="12">
        <v>44746</v>
      </c>
      <c r="E722" s="286">
        <v>10548.52</v>
      </c>
      <c r="F722" s="304" t="s">
        <v>3378</v>
      </c>
      <c r="G722" s="291">
        <v>11837.98</v>
      </c>
      <c r="H722" s="291">
        <f t="shared" ref="H722:H730" si="19">G722*0.895</f>
        <v>10594.992099999999</v>
      </c>
      <c r="I722" s="470">
        <v>44777</v>
      </c>
    </row>
    <row r="723" spans="1:9" x14ac:dyDescent="0.25">
      <c r="A723" s="2">
        <v>2</v>
      </c>
      <c r="B723" s="319" t="s">
        <v>3857</v>
      </c>
      <c r="C723" s="304" t="s">
        <v>48</v>
      </c>
      <c r="D723" s="12">
        <v>44762</v>
      </c>
      <c r="E723" s="286">
        <v>10518.18</v>
      </c>
      <c r="F723" s="304" t="s">
        <v>3378</v>
      </c>
      <c r="G723" s="291">
        <v>8881.1200000000008</v>
      </c>
      <c r="H723" s="291">
        <f t="shared" si="19"/>
        <v>7948.6024000000007</v>
      </c>
      <c r="I723" s="470">
        <v>44777</v>
      </c>
    </row>
    <row r="724" spans="1:9" x14ac:dyDescent="0.25">
      <c r="A724" s="2">
        <v>3</v>
      </c>
      <c r="B724" s="319" t="s">
        <v>3833</v>
      </c>
      <c r="C724" s="304" t="s">
        <v>48</v>
      </c>
      <c r="D724" s="12">
        <v>44764</v>
      </c>
      <c r="E724" s="286">
        <v>2280.21</v>
      </c>
      <c r="F724" s="304" t="s">
        <v>3378</v>
      </c>
      <c r="G724" s="291">
        <v>2280.21</v>
      </c>
      <c r="H724" s="291">
        <f t="shared" si="19"/>
        <v>2040.7879500000001</v>
      </c>
      <c r="I724" s="470">
        <v>44777</v>
      </c>
    </row>
    <row r="725" spans="1:9" x14ac:dyDescent="0.25">
      <c r="A725" s="2">
        <v>4</v>
      </c>
      <c r="B725" s="319" t="s">
        <v>3851</v>
      </c>
      <c r="C725" s="304" t="s">
        <v>48</v>
      </c>
      <c r="D725" s="12">
        <v>44764</v>
      </c>
      <c r="E725" s="286">
        <v>8179.34</v>
      </c>
      <c r="F725" s="304" t="s">
        <v>3378</v>
      </c>
      <c r="G725" s="291">
        <v>8179.34</v>
      </c>
      <c r="H725" s="291">
        <f t="shared" si="19"/>
        <v>7320.5093000000006</v>
      </c>
      <c r="I725" s="470">
        <v>44777</v>
      </c>
    </row>
    <row r="726" spans="1:9" x14ac:dyDescent="0.25">
      <c r="A726" s="2">
        <v>5</v>
      </c>
      <c r="B726" s="319" t="s">
        <v>3860</v>
      </c>
      <c r="C726" s="304" t="s">
        <v>48</v>
      </c>
      <c r="D726" s="12">
        <v>44764</v>
      </c>
      <c r="E726" s="286">
        <v>8407.0300000000007</v>
      </c>
      <c r="F726" s="304" t="s">
        <v>3378</v>
      </c>
      <c r="G726" s="291">
        <v>7598.95</v>
      </c>
      <c r="H726" s="291">
        <f t="shared" si="19"/>
        <v>6801.0602499999995</v>
      </c>
      <c r="I726" s="470">
        <v>44777</v>
      </c>
    </row>
    <row r="727" spans="1:9" x14ac:dyDescent="0.25">
      <c r="A727" s="2">
        <v>6</v>
      </c>
      <c r="B727" s="319" t="s">
        <v>3856</v>
      </c>
      <c r="C727" s="304" t="s">
        <v>48</v>
      </c>
      <c r="D727" s="12">
        <v>44770</v>
      </c>
      <c r="E727" s="286">
        <v>17478.82</v>
      </c>
      <c r="F727" s="304" t="s">
        <v>3378</v>
      </c>
      <c r="G727" s="291">
        <v>17478.82</v>
      </c>
      <c r="H727" s="291">
        <f t="shared" si="19"/>
        <v>15643.543900000001</v>
      </c>
      <c r="I727" s="470">
        <v>44777</v>
      </c>
    </row>
    <row r="728" spans="1:9" x14ac:dyDescent="0.25">
      <c r="A728" s="2">
        <v>7</v>
      </c>
      <c r="B728" s="319" t="s">
        <v>3866</v>
      </c>
      <c r="C728" s="304" t="s">
        <v>48</v>
      </c>
      <c r="D728" s="12">
        <v>44770</v>
      </c>
      <c r="E728" s="286">
        <v>4484.96</v>
      </c>
      <c r="F728" s="304" t="s">
        <v>3378</v>
      </c>
      <c r="G728" s="291">
        <v>4202.1400000000003</v>
      </c>
      <c r="H728" s="291">
        <f t="shared" si="19"/>
        <v>3760.9153000000006</v>
      </c>
      <c r="I728" s="470">
        <v>44777</v>
      </c>
    </row>
    <row r="729" spans="1:9" x14ac:dyDescent="0.25">
      <c r="A729" s="2">
        <v>8</v>
      </c>
      <c r="B729" s="319" t="s">
        <v>3829</v>
      </c>
      <c r="C729" s="304" t="s">
        <v>48</v>
      </c>
      <c r="D729" s="12">
        <v>44770</v>
      </c>
      <c r="E729" s="286">
        <v>2109.8200000000002</v>
      </c>
      <c r="F729" s="304" t="s">
        <v>3378</v>
      </c>
      <c r="G729" s="291">
        <v>2109.8200000000002</v>
      </c>
      <c r="H729" s="291">
        <f t="shared" si="19"/>
        <v>1888.2889000000002</v>
      </c>
      <c r="I729" s="470">
        <v>44777</v>
      </c>
    </row>
    <row r="730" spans="1:9" x14ac:dyDescent="0.25">
      <c r="A730" s="2">
        <v>9</v>
      </c>
      <c r="B730" s="319" t="s">
        <v>3835</v>
      </c>
      <c r="C730" s="304" t="s">
        <v>48</v>
      </c>
      <c r="D730" s="12">
        <v>44764</v>
      </c>
      <c r="E730" s="286">
        <v>5657.74</v>
      </c>
      <c r="F730" s="304" t="s">
        <v>3378</v>
      </c>
      <c r="G730" s="291">
        <v>5355.29</v>
      </c>
      <c r="H730" s="291">
        <f t="shared" si="19"/>
        <v>4792.9845500000001</v>
      </c>
      <c r="I730" s="470">
        <v>44777</v>
      </c>
    </row>
    <row r="731" spans="1:9" x14ac:dyDescent="0.25">
      <c r="E731" s="330">
        <f>SUM(E722:E730)</f>
        <v>69664.62</v>
      </c>
      <c r="G731" s="330">
        <f>SUM(G722:G730)</f>
        <v>67923.67</v>
      </c>
      <c r="H731" s="330">
        <f>SUM(H722:H730)</f>
        <v>60791.68465000001</v>
      </c>
    </row>
    <row r="734" spans="1:9" ht="15.75" thickBot="1" x14ac:dyDescent="0.3">
      <c r="D734" s="569" t="s">
        <v>4455</v>
      </c>
      <c r="E734" s="570"/>
      <c r="F734" s="571"/>
    </row>
    <row r="735" spans="1:9" ht="38.25" x14ac:dyDescent="0.25">
      <c r="A735" s="413" t="s">
        <v>0</v>
      </c>
      <c r="B735" s="413" t="s">
        <v>3265</v>
      </c>
      <c r="C735" s="413" t="s">
        <v>45</v>
      </c>
      <c r="D735" s="460" t="s">
        <v>3381</v>
      </c>
      <c r="E735" s="461" t="s">
        <v>3380</v>
      </c>
      <c r="F735" s="461" t="s">
        <v>3271</v>
      </c>
      <c r="G735" s="415" t="s">
        <v>309</v>
      </c>
      <c r="H735" s="415" t="s">
        <v>310</v>
      </c>
      <c r="I735" s="415" t="s">
        <v>4405</v>
      </c>
    </row>
    <row r="736" spans="1:9" x14ac:dyDescent="0.25">
      <c r="A736" s="2">
        <v>1</v>
      </c>
      <c r="B736" s="319" t="s">
        <v>3841</v>
      </c>
      <c r="C736" s="304" t="s">
        <v>48</v>
      </c>
      <c r="D736" s="12">
        <v>44778</v>
      </c>
      <c r="E736" s="286">
        <v>8331.9699999999993</v>
      </c>
      <c r="F736" s="304" t="s">
        <v>3378</v>
      </c>
      <c r="G736" s="291">
        <v>8331.9699999999993</v>
      </c>
      <c r="H736" s="291">
        <f>G736*0.895</f>
        <v>7457.1131499999992</v>
      </c>
      <c r="I736" s="470">
        <v>44791</v>
      </c>
    </row>
    <row r="737" spans="1:9" x14ac:dyDescent="0.25">
      <c r="A737" s="2">
        <v>2</v>
      </c>
      <c r="B737" s="319" t="s">
        <v>3810</v>
      </c>
      <c r="C737" s="304" t="s">
        <v>48</v>
      </c>
      <c r="D737" s="12">
        <v>44757</v>
      </c>
      <c r="E737" s="286">
        <v>189661.59</v>
      </c>
      <c r="F737" s="304" t="s">
        <v>3378</v>
      </c>
      <c r="G737" s="421">
        <v>98505.62</v>
      </c>
      <c r="H737" s="291">
        <f>G737*0.895</f>
        <v>88162.529899999994</v>
      </c>
      <c r="I737" s="470">
        <v>44791</v>
      </c>
    </row>
    <row r="738" spans="1:9" x14ac:dyDescent="0.25">
      <c r="E738" s="330">
        <f>SUM(E736:E737)</f>
        <v>197993.56</v>
      </c>
      <c r="G738" s="330">
        <f>SUM(G736:G737)</f>
        <v>106837.59</v>
      </c>
      <c r="H738" s="330">
        <f>SUM(H736:H737)</f>
        <v>95619.643049999999</v>
      </c>
    </row>
    <row r="742" spans="1:9" ht="15.75" thickBot="1" x14ac:dyDescent="0.3">
      <c r="D742" s="569" t="s">
        <v>4456</v>
      </c>
      <c r="E742" s="570"/>
      <c r="F742" s="571"/>
    </row>
    <row r="743" spans="1:9" ht="38.25" x14ac:dyDescent="0.25">
      <c r="A743" s="413" t="s">
        <v>0</v>
      </c>
      <c r="B743" s="413" t="s">
        <v>3265</v>
      </c>
      <c r="C743" s="413" t="s">
        <v>45</v>
      </c>
      <c r="D743" s="460" t="s">
        <v>3381</v>
      </c>
      <c r="E743" s="461" t="s">
        <v>3380</v>
      </c>
      <c r="F743" s="461" t="s">
        <v>3271</v>
      </c>
      <c r="G743" s="415" t="s">
        <v>309</v>
      </c>
      <c r="H743" s="415" t="s">
        <v>310</v>
      </c>
      <c r="I743" s="415" t="s">
        <v>4405</v>
      </c>
    </row>
    <row r="744" spans="1:9" x14ac:dyDescent="0.25">
      <c r="A744" s="2">
        <v>1</v>
      </c>
      <c r="B744" s="319" t="s">
        <v>3505</v>
      </c>
      <c r="C744" s="304" t="s">
        <v>48</v>
      </c>
      <c r="D744" s="12">
        <v>44756</v>
      </c>
      <c r="E744" s="286">
        <f>147107.8+98720.11</f>
        <v>245827.90999999997</v>
      </c>
      <c r="F744" s="304" t="s">
        <v>3378</v>
      </c>
      <c r="G744" s="421">
        <v>96634.38</v>
      </c>
      <c r="H744" s="291">
        <f t="shared" ref="H744:H751" si="20">G744*0.895</f>
        <v>86487.770100000009</v>
      </c>
      <c r="I744" s="470">
        <v>44792</v>
      </c>
    </row>
    <row r="745" spans="1:9" x14ac:dyDescent="0.25">
      <c r="A745" s="2">
        <v>2</v>
      </c>
      <c r="B745" s="319" t="s">
        <v>3875</v>
      </c>
      <c r="C745" s="304" t="s">
        <v>48</v>
      </c>
      <c r="D745" s="12">
        <v>44784</v>
      </c>
      <c r="E745" s="286">
        <v>4501.8900000000003</v>
      </c>
      <c r="F745" s="304" t="s">
        <v>3378</v>
      </c>
      <c r="G745" s="291">
        <v>4501.8900000000003</v>
      </c>
      <c r="H745" s="291">
        <f t="shared" si="20"/>
        <v>4029.1915500000005</v>
      </c>
      <c r="I745" s="470">
        <v>44792</v>
      </c>
    </row>
    <row r="746" spans="1:9" x14ac:dyDescent="0.25">
      <c r="A746" s="2">
        <v>3</v>
      </c>
      <c r="B746" s="319" t="s">
        <v>3831</v>
      </c>
      <c r="C746" s="304" t="s">
        <v>48</v>
      </c>
      <c r="D746" s="12">
        <v>44784</v>
      </c>
      <c r="E746" s="286">
        <v>3527.89</v>
      </c>
      <c r="F746" s="304" t="s">
        <v>3378</v>
      </c>
      <c r="G746" s="291">
        <v>3475.93</v>
      </c>
      <c r="H746" s="291">
        <f t="shared" si="20"/>
        <v>3110.9573500000001</v>
      </c>
      <c r="I746" s="470">
        <v>44792</v>
      </c>
    </row>
    <row r="747" spans="1:9" x14ac:dyDescent="0.25">
      <c r="A747" s="2">
        <v>4</v>
      </c>
      <c r="B747" s="319" t="s">
        <v>3871</v>
      </c>
      <c r="C747" s="304" t="s">
        <v>48</v>
      </c>
      <c r="D747" s="12">
        <v>44789</v>
      </c>
      <c r="E747" s="286">
        <v>11012.59</v>
      </c>
      <c r="F747" s="304" t="s">
        <v>3378</v>
      </c>
      <c r="G747" s="291">
        <v>3851.84</v>
      </c>
      <c r="H747" s="291">
        <f t="shared" si="20"/>
        <v>3447.3968</v>
      </c>
      <c r="I747" s="470">
        <v>44792</v>
      </c>
    </row>
    <row r="748" spans="1:9" x14ac:dyDescent="0.25">
      <c r="A748" s="2">
        <v>5</v>
      </c>
      <c r="B748" s="319" t="s">
        <v>3819</v>
      </c>
      <c r="C748" s="304" t="s">
        <v>48</v>
      </c>
      <c r="D748" s="12">
        <v>44781</v>
      </c>
      <c r="E748" s="286">
        <v>8386.8700000000008</v>
      </c>
      <c r="F748" s="304" t="s">
        <v>3378</v>
      </c>
      <c r="G748" s="291">
        <v>8386.8700000000008</v>
      </c>
      <c r="H748" s="291">
        <f t="shared" si="20"/>
        <v>7506.2486500000005</v>
      </c>
      <c r="I748" s="470">
        <v>44792</v>
      </c>
    </row>
    <row r="749" spans="1:9" x14ac:dyDescent="0.25">
      <c r="A749" s="2">
        <v>6</v>
      </c>
      <c r="B749" s="319" t="s">
        <v>3850</v>
      </c>
      <c r="C749" s="304" t="s">
        <v>48</v>
      </c>
      <c r="D749" s="12">
        <v>44784</v>
      </c>
      <c r="E749" s="286">
        <v>19414.2</v>
      </c>
      <c r="F749" s="304" t="s">
        <v>3378</v>
      </c>
      <c r="G749" s="291">
        <v>17504.8</v>
      </c>
      <c r="H749" s="291">
        <f t="shared" si="20"/>
        <v>15666.796</v>
      </c>
      <c r="I749" s="470">
        <v>44792</v>
      </c>
    </row>
    <row r="750" spans="1:9" x14ac:dyDescent="0.25">
      <c r="A750" s="2">
        <v>7</v>
      </c>
      <c r="B750" s="319" t="s">
        <v>3853</v>
      </c>
      <c r="C750" s="304" t="s">
        <v>48</v>
      </c>
      <c r="D750" s="12">
        <v>44784</v>
      </c>
      <c r="E750" s="286">
        <v>4839.3500000000004</v>
      </c>
      <c r="F750" s="304" t="s">
        <v>3378</v>
      </c>
      <c r="G750" s="291">
        <v>3006.17</v>
      </c>
      <c r="H750" s="291">
        <f t="shared" si="20"/>
        <v>2690.5221500000002</v>
      </c>
      <c r="I750" s="470">
        <v>44792</v>
      </c>
    </row>
    <row r="751" spans="1:9" x14ac:dyDescent="0.25">
      <c r="A751" s="2">
        <v>8</v>
      </c>
      <c r="B751" s="319" t="s">
        <v>3869</v>
      </c>
      <c r="C751" s="304" t="s">
        <v>48</v>
      </c>
      <c r="D751" s="12">
        <v>44784</v>
      </c>
      <c r="E751" s="290">
        <v>6109.87</v>
      </c>
      <c r="F751" s="304" t="s">
        <v>3378</v>
      </c>
      <c r="G751" s="9">
        <v>6109.87</v>
      </c>
      <c r="H751" s="9">
        <f t="shared" si="20"/>
        <v>5468.3336499999996</v>
      </c>
      <c r="I751" s="470">
        <v>44792</v>
      </c>
    </row>
    <row r="752" spans="1:9" x14ac:dyDescent="0.25">
      <c r="E752" s="330">
        <f>SUM(E744:E751)</f>
        <v>303620.57</v>
      </c>
      <c r="G752" s="330">
        <f>SUM(G744:G751)</f>
        <v>143471.75</v>
      </c>
      <c r="H752" s="330">
        <f>SUM(H744:H751)</f>
        <v>128407.21625000001</v>
      </c>
    </row>
    <row r="756" spans="1:9" ht="15.75" thickBot="1" x14ac:dyDescent="0.3">
      <c r="D756" s="569" t="s">
        <v>4457</v>
      </c>
      <c r="E756" s="570"/>
      <c r="F756" s="571"/>
    </row>
    <row r="757" spans="1:9" ht="38.25" x14ac:dyDescent="0.25">
      <c r="A757" s="413" t="s">
        <v>0</v>
      </c>
      <c r="B757" s="413" t="s">
        <v>3265</v>
      </c>
      <c r="C757" s="413" t="s">
        <v>45</v>
      </c>
      <c r="D757" s="460" t="s">
        <v>3381</v>
      </c>
      <c r="E757" s="461" t="s">
        <v>3380</v>
      </c>
      <c r="F757" s="461" t="s">
        <v>3271</v>
      </c>
      <c r="G757" s="415" t="s">
        <v>309</v>
      </c>
      <c r="H757" s="415" t="s">
        <v>310</v>
      </c>
      <c r="I757" s="415" t="s">
        <v>4405</v>
      </c>
    </row>
    <row r="758" spans="1:9" x14ac:dyDescent="0.25">
      <c r="A758" s="2">
        <v>1</v>
      </c>
      <c r="B758" s="319" t="s">
        <v>3836</v>
      </c>
      <c r="C758" s="304" t="s">
        <v>48</v>
      </c>
      <c r="D758" s="12">
        <v>44770</v>
      </c>
      <c r="E758" s="286">
        <v>5679.02</v>
      </c>
      <c r="F758" s="304" t="s">
        <v>3378</v>
      </c>
      <c r="G758" s="291">
        <v>5526.06</v>
      </c>
      <c r="H758" s="291">
        <f t="shared" ref="H758:H770" si="21">G758*0.895</f>
        <v>4945.8237000000008</v>
      </c>
      <c r="I758" s="470">
        <v>44792</v>
      </c>
    </row>
    <row r="759" spans="1:9" x14ac:dyDescent="0.25">
      <c r="A759" s="2">
        <v>2</v>
      </c>
      <c r="B759" s="319" t="s">
        <v>3867</v>
      </c>
      <c r="C759" s="304" t="s">
        <v>48</v>
      </c>
      <c r="D759" s="12">
        <v>44781</v>
      </c>
      <c r="E759" s="286">
        <v>2925.36</v>
      </c>
      <c r="F759" s="304" t="s">
        <v>3378</v>
      </c>
      <c r="G759" s="291">
        <v>2925.36</v>
      </c>
      <c r="H759" s="291">
        <f t="shared" si="21"/>
        <v>2618.1972000000001</v>
      </c>
      <c r="I759" s="470">
        <v>44792</v>
      </c>
    </row>
    <row r="760" spans="1:9" x14ac:dyDescent="0.25">
      <c r="A760" s="2">
        <v>3</v>
      </c>
      <c r="B760" s="319" t="s">
        <v>3838</v>
      </c>
      <c r="C760" s="304" t="s">
        <v>48</v>
      </c>
      <c r="D760" s="12">
        <v>44770</v>
      </c>
      <c r="E760" s="286">
        <v>5595.03</v>
      </c>
      <c r="F760" s="304" t="s">
        <v>3378</v>
      </c>
      <c r="G760" s="291">
        <v>5595.03</v>
      </c>
      <c r="H760" s="291">
        <f t="shared" si="21"/>
        <v>5007.5518499999998</v>
      </c>
      <c r="I760" s="470">
        <v>44792</v>
      </c>
    </row>
    <row r="761" spans="1:9" x14ac:dyDescent="0.25">
      <c r="A761" s="2">
        <v>4</v>
      </c>
      <c r="B761" s="319" t="s">
        <v>3843</v>
      </c>
      <c r="C761" s="304" t="s">
        <v>48</v>
      </c>
      <c r="D761" s="12">
        <v>44770</v>
      </c>
      <c r="E761" s="286">
        <v>6910.6</v>
      </c>
      <c r="F761" s="304" t="s">
        <v>3378</v>
      </c>
      <c r="G761" s="291">
        <v>6910.6</v>
      </c>
      <c r="H761" s="291">
        <f t="shared" si="21"/>
        <v>6184.9870000000001</v>
      </c>
      <c r="I761" s="470">
        <v>44792</v>
      </c>
    </row>
    <row r="762" spans="1:9" x14ac:dyDescent="0.25">
      <c r="A762" s="2">
        <v>5</v>
      </c>
      <c r="B762" s="319" t="s">
        <v>3868</v>
      </c>
      <c r="C762" s="304" t="s">
        <v>48</v>
      </c>
      <c r="D762" s="12">
        <v>44781</v>
      </c>
      <c r="E762" s="286">
        <v>2401.5100000000002</v>
      </c>
      <c r="F762" s="304" t="s">
        <v>3378</v>
      </c>
      <c r="G762" s="291">
        <v>2401.5100000000002</v>
      </c>
      <c r="H762" s="291">
        <f t="shared" si="21"/>
        <v>2149.3514500000001</v>
      </c>
      <c r="I762" s="470">
        <v>44792</v>
      </c>
    </row>
    <row r="763" spans="1:9" x14ac:dyDescent="0.25">
      <c r="A763" s="2">
        <v>6</v>
      </c>
      <c r="B763" s="319" t="s">
        <v>3821</v>
      </c>
      <c r="C763" s="304" t="s">
        <v>48</v>
      </c>
      <c r="D763" s="12">
        <v>44778</v>
      </c>
      <c r="E763" s="286">
        <v>2475.12</v>
      </c>
      <c r="F763" s="304" t="s">
        <v>3378</v>
      </c>
      <c r="G763" s="291">
        <v>2475.12</v>
      </c>
      <c r="H763" s="291">
        <f t="shared" si="21"/>
        <v>2215.2323999999999</v>
      </c>
      <c r="I763" s="470">
        <v>44792</v>
      </c>
    </row>
    <row r="764" spans="1:9" x14ac:dyDescent="0.25">
      <c r="A764" s="2">
        <v>7</v>
      </c>
      <c r="B764" s="319" t="s">
        <v>3739</v>
      </c>
      <c r="C764" s="304" t="s">
        <v>48</v>
      </c>
      <c r="D764" s="12">
        <v>44778</v>
      </c>
      <c r="E764" s="286">
        <v>46736.85</v>
      </c>
      <c r="F764" s="304" t="s">
        <v>3378</v>
      </c>
      <c r="G764" s="291">
        <v>40777.839999999997</v>
      </c>
      <c r="H764" s="291">
        <f t="shared" si="21"/>
        <v>36496.166799999999</v>
      </c>
      <c r="I764" s="470">
        <v>44792</v>
      </c>
    </row>
    <row r="765" spans="1:9" x14ac:dyDescent="0.25">
      <c r="A765" s="2">
        <v>8</v>
      </c>
      <c r="B765" s="319" t="s">
        <v>3438</v>
      </c>
      <c r="C765" s="304" t="s">
        <v>48</v>
      </c>
      <c r="D765" s="12">
        <v>44778</v>
      </c>
      <c r="E765" s="286">
        <v>7478.03</v>
      </c>
      <c r="F765" s="304" t="s">
        <v>3378</v>
      </c>
      <c r="G765" s="291">
        <v>7478.03</v>
      </c>
      <c r="H765" s="291">
        <f t="shared" si="21"/>
        <v>6692.8368499999997</v>
      </c>
      <c r="I765" s="470">
        <v>44792</v>
      </c>
    </row>
    <row r="766" spans="1:9" x14ac:dyDescent="0.25">
      <c r="A766" s="2">
        <v>9</v>
      </c>
      <c r="B766" s="319" t="s">
        <v>3420</v>
      </c>
      <c r="C766" s="304" t="s">
        <v>48</v>
      </c>
      <c r="D766" s="12">
        <v>44778</v>
      </c>
      <c r="E766" s="286">
        <v>7284.11</v>
      </c>
      <c r="F766" s="304" t="s">
        <v>3378</v>
      </c>
      <c r="G766" s="291">
        <v>7255.25</v>
      </c>
      <c r="H766" s="291">
        <f t="shared" si="21"/>
        <v>6493.4487500000005</v>
      </c>
      <c r="I766" s="470">
        <v>44792</v>
      </c>
    </row>
    <row r="767" spans="1:9" x14ac:dyDescent="0.25">
      <c r="A767" s="2">
        <v>10</v>
      </c>
      <c r="B767" s="319" t="s">
        <v>3417</v>
      </c>
      <c r="C767" s="304" t="s">
        <v>48</v>
      </c>
      <c r="D767" s="12">
        <v>44778</v>
      </c>
      <c r="E767" s="286">
        <v>15070.37</v>
      </c>
      <c r="F767" s="304" t="s">
        <v>3378</v>
      </c>
      <c r="G767" s="291">
        <v>15999.57</v>
      </c>
      <c r="H767" s="291">
        <f t="shared" si="21"/>
        <v>14319.61515</v>
      </c>
      <c r="I767" s="470">
        <v>44792</v>
      </c>
    </row>
    <row r="768" spans="1:9" x14ac:dyDescent="0.25">
      <c r="A768" s="2">
        <v>11</v>
      </c>
      <c r="B768" s="319" t="s">
        <v>3465</v>
      </c>
      <c r="C768" s="304" t="s">
        <v>48</v>
      </c>
      <c r="D768" s="12">
        <v>44778</v>
      </c>
      <c r="E768" s="286">
        <v>16475.240000000002</v>
      </c>
      <c r="F768" s="304" t="s">
        <v>3378</v>
      </c>
      <c r="G768" s="291">
        <v>16302.08</v>
      </c>
      <c r="H768" s="291">
        <f t="shared" si="21"/>
        <v>14590.3616</v>
      </c>
      <c r="I768" s="470">
        <v>44792</v>
      </c>
    </row>
    <row r="769" spans="1:9" x14ac:dyDescent="0.25">
      <c r="A769" s="2">
        <v>12</v>
      </c>
      <c r="B769" s="319" t="s">
        <v>3501</v>
      </c>
      <c r="C769" s="304" t="s">
        <v>48</v>
      </c>
      <c r="D769" s="12">
        <v>44778</v>
      </c>
      <c r="E769" s="286">
        <v>7687.5</v>
      </c>
      <c r="F769" s="304" t="s">
        <v>3378</v>
      </c>
      <c r="G769" s="291">
        <v>7612.52</v>
      </c>
      <c r="H769" s="291">
        <f t="shared" si="21"/>
        <v>6813.2054000000007</v>
      </c>
      <c r="I769" s="470">
        <v>44792</v>
      </c>
    </row>
    <row r="770" spans="1:9" x14ac:dyDescent="0.25">
      <c r="A770" s="2">
        <v>13</v>
      </c>
      <c r="B770" s="319" t="s">
        <v>3870</v>
      </c>
      <c r="C770" s="304" t="s">
        <v>48</v>
      </c>
      <c r="D770" s="12">
        <v>44783</v>
      </c>
      <c r="E770" s="286">
        <v>10538.24</v>
      </c>
      <c r="F770" s="304" t="s">
        <v>3378</v>
      </c>
      <c r="G770" s="291">
        <v>10526.68</v>
      </c>
      <c r="H770" s="291">
        <f t="shared" si="21"/>
        <v>9421.3786</v>
      </c>
      <c r="I770" s="470">
        <v>44792</v>
      </c>
    </row>
    <row r="771" spans="1:9" x14ac:dyDescent="0.25">
      <c r="E771" s="330">
        <f>SUM(E758:E770)</f>
        <v>137256.98000000001</v>
      </c>
      <c r="G771" s="330">
        <f>SUM(G758:G770)</f>
        <v>131785.65</v>
      </c>
      <c r="H771" s="330">
        <f>SUM(H758:H770)</f>
        <v>117948.15675000001</v>
      </c>
    </row>
    <row r="776" spans="1:9" ht="15.75" thickBot="1" x14ac:dyDescent="0.3">
      <c r="D776" s="569" t="s">
        <v>4458</v>
      </c>
      <c r="E776" s="570"/>
      <c r="F776" s="571"/>
    </row>
    <row r="777" spans="1:9" ht="38.25" x14ac:dyDescent="0.25">
      <c r="A777" s="413" t="s">
        <v>0</v>
      </c>
      <c r="B777" s="413" t="s">
        <v>3265</v>
      </c>
      <c r="C777" s="413" t="s">
        <v>45</v>
      </c>
      <c r="D777" s="460" t="s">
        <v>3381</v>
      </c>
      <c r="E777" s="461" t="s">
        <v>3380</v>
      </c>
      <c r="F777" s="461" t="s">
        <v>3271</v>
      </c>
      <c r="G777" s="415" t="s">
        <v>309</v>
      </c>
      <c r="H777" s="415" t="s">
        <v>310</v>
      </c>
      <c r="I777" s="415" t="s">
        <v>4405</v>
      </c>
    </row>
    <row r="778" spans="1:9" x14ac:dyDescent="0.25">
      <c r="A778" s="2">
        <v>1</v>
      </c>
      <c r="B778" s="319" t="s">
        <v>3878</v>
      </c>
      <c r="C778" s="304" t="s">
        <v>48</v>
      </c>
      <c r="D778" s="12">
        <v>44805</v>
      </c>
      <c r="E778" s="286">
        <v>1985.74</v>
      </c>
      <c r="F778" s="304" t="s">
        <v>3378</v>
      </c>
      <c r="G778" s="291">
        <v>1985.74</v>
      </c>
      <c r="H778" s="291">
        <f t="shared" ref="H778:H783" si="22">G778*0.895</f>
        <v>1777.2373</v>
      </c>
      <c r="I778" s="470">
        <v>44813</v>
      </c>
    </row>
    <row r="779" spans="1:9" x14ac:dyDescent="0.25">
      <c r="A779" s="2">
        <v>2</v>
      </c>
      <c r="B779" s="319" t="s">
        <v>3882</v>
      </c>
      <c r="C779" s="304" t="s">
        <v>48</v>
      </c>
      <c r="D779" s="12">
        <v>44812</v>
      </c>
      <c r="E779" s="286">
        <v>5198.97</v>
      </c>
      <c r="F779" s="304" t="s">
        <v>3378</v>
      </c>
      <c r="G779" s="291">
        <v>4965.79</v>
      </c>
      <c r="H779" s="291">
        <f t="shared" si="22"/>
        <v>4444.3820500000002</v>
      </c>
      <c r="I779" s="470">
        <v>44813</v>
      </c>
    </row>
    <row r="780" spans="1:9" x14ac:dyDescent="0.25">
      <c r="A780" s="2">
        <v>3</v>
      </c>
      <c r="B780" s="319" t="s">
        <v>3817</v>
      </c>
      <c r="C780" s="304" t="s">
        <v>48</v>
      </c>
      <c r="D780" s="12">
        <v>44789</v>
      </c>
      <c r="E780" s="286">
        <v>12775.95</v>
      </c>
      <c r="F780" s="304" t="s">
        <v>3378</v>
      </c>
      <c r="G780" s="291">
        <v>8124.84</v>
      </c>
      <c r="H780" s="291">
        <f t="shared" si="22"/>
        <v>7271.7318000000005</v>
      </c>
      <c r="I780" s="470">
        <v>44813</v>
      </c>
    </row>
    <row r="781" spans="1:9" x14ac:dyDescent="0.25">
      <c r="A781" s="2">
        <v>4</v>
      </c>
      <c r="B781" s="319" t="s">
        <v>3863</v>
      </c>
      <c r="C781" s="304" t="s">
        <v>48</v>
      </c>
      <c r="D781" s="12">
        <v>44784</v>
      </c>
      <c r="E781" s="286">
        <v>9768.64</v>
      </c>
      <c r="F781" s="304" t="s">
        <v>3378</v>
      </c>
      <c r="G781" s="291">
        <v>9768.64</v>
      </c>
      <c r="H781" s="291">
        <f t="shared" si="22"/>
        <v>8742.9328000000005</v>
      </c>
      <c r="I781" s="470">
        <v>44813</v>
      </c>
    </row>
    <row r="782" spans="1:9" x14ac:dyDescent="0.25">
      <c r="A782" s="2">
        <v>5</v>
      </c>
      <c r="B782" s="319" t="s">
        <v>3880</v>
      </c>
      <c r="C782" s="304" t="s">
        <v>48</v>
      </c>
      <c r="D782" s="12">
        <v>44812</v>
      </c>
      <c r="E782" s="286">
        <v>6215.57</v>
      </c>
      <c r="F782" s="304" t="s">
        <v>3378</v>
      </c>
      <c r="G782" s="291">
        <v>6215.57</v>
      </c>
      <c r="H782" s="291">
        <f t="shared" si="22"/>
        <v>5562.9351500000002</v>
      </c>
      <c r="I782" s="470">
        <v>44813</v>
      </c>
    </row>
    <row r="783" spans="1:9" x14ac:dyDescent="0.25">
      <c r="A783" s="2">
        <v>6</v>
      </c>
      <c r="B783" s="319" t="s">
        <v>3844</v>
      </c>
      <c r="C783" s="304" t="s">
        <v>48</v>
      </c>
      <c r="D783" s="12">
        <v>44804</v>
      </c>
      <c r="E783" s="286">
        <v>1668.88</v>
      </c>
      <c r="F783" s="304" t="s">
        <v>3378</v>
      </c>
      <c r="G783" s="291">
        <v>1668.88</v>
      </c>
      <c r="H783" s="291">
        <f t="shared" si="22"/>
        <v>1493.6476000000002</v>
      </c>
      <c r="I783" s="470">
        <v>44813</v>
      </c>
    </row>
    <row r="784" spans="1:9" x14ac:dyDescent="0.25">
      <c r="E784" s="330">
        <f>SUM(E778:E783)</f>
        <v>37613.749999999993</v>
      </c>
      <c r="G784" s="330">
        <f>SUM(G778:G783)</f>
        <v>32729.46</v>
      </c>
      <c r="H784" s="330">
        <f>SUM(H778:H783)</f>
        <v>29292.866700000002</v>
      </c>
    </row>
    <row r="789" spans="1:9" ht="15.75" thickBot="1" x14ac:dyDescent="0.3">
      <c r="D789" s="569" t="s">
        <v>4459</v>
      </c>
      <c r="E789" s="570"/>
      <c r="F789" s="571"/>
    </row>
    <row r="790" spans="1:9" ht="38.25" x14ac:dyDescent="0.25">
      <c r="A790" s="413" t="s">
        <v>0</v>
      </c>
      <c r="B790" s="413" t="s">
        <v>3265</v>
      </c>
      <c r="C790" s="413" t="s">
        <v>45</v>
      </c>
      <c r="D790" s="460" t="s">
        <v>3381</v>
      </c>
      <c r="E790" s="461" t="s">
        <v>3380</v>
      </c>
      <c r="F790" s="461" t="s">
        <v>3271</v>
      </c>
      <c r="G790" s="415" t="s">
        <v>309</v>
      </c>
      <c r="H790" s="415" t="s">
        <v>310</v>
      </c>
      <c r="I790" s="415" t="s">
        <v>4405</v>
      </c>
    </row>
    <row r="791" spans="1:9" x14ac:dyDescent="0.25">
      <c r="A791" s="2">
        <v>1</v>
      </c>
      <c r="B791" s="319" t="s">
        <v>3828</v>
      </c>
      <c r="C791" s="304" t="s">
        <v>48</v>
      </c>
      <c r="D791" s="262">
        <v>44770</v>
      </c>
      <c r="E791" s="289">
        <v>22398.71</v>
      </c>
      <c r="F791" s="479" t="s">
        <v>3378</v>
      </c>
      <c r="G791" s="264">
        <v>19277.18</v>
      </c>
      <c r="H791" s="264">
        <f>G791*0.895</f>
        <v>17253.076100000002</v>
      </c>
      <c r="I791" s="470">
        <v>44806</v>
      </c>
    </row>
    <row r="792" spans="1:9" x14ac:dyDescent="0.25">
      <c r="A792" s="2">
        <v>2</v>
      </c>
      <c r="B792" s="319" t="s">
        <v>4460</v>
      </c>
      <c r="C792" s="304" t="s">
        <v>48</v>
      </c>
      <c r="D792" s="327">
        <v>44783</v>
      </c>
      <c r="E792" s="480">
        <v>14411.25</v>
      </c>
      <c r="F792" s="479" t="s">
        <v>3378</v>
      </c>
      <c r="G792" s="480">
        <v>12082.76</v>
      </c>
      <c r="H792" s="264">
        <f>G792*0.895</f>
        <v>10814.0702</v>
      </c>
      <c r="I792" s="470">
        <v>44806</v>
      </c>
    </row>
    <row r="793" spans="1:9" x14ac:dyDescent="0.25">
      <c r="E793" s="330">
        <f>SUM(E791:E792)</f>
        <v>36809.96</v>
      </c>
      <c r="G793" s="330">
        <f>SUM(G791:G792)</f>
        <v>31359.940000000002</v>
      </c>
      <c r="H793" s="330">
        <f>SUM(H791:H792)</f>
        <v>28067.1463</v>
      </c>
    </row>
    <row r="797" spans="1:9" ht="15.75" thickBot="1" x14ac:dyDescent="0.3">
      <c r="D797" s="569" t="s">
        <v>4461</v>
      </c>
      <c r="E797" s="570"/>
      <c r="F797" s="571"/>
    </row>
    <row r="798" spans="1:9" ht="38.25" x14ac:dyDescent="0.25">
      <c r="A798" s="413" t="s">
        <v>0</v>
      </c>
      <c r="B798" s="413" t="s">
        <v>3265</v>
      </c>
      <c r="C798" s="413" t="s">
        <v>45</v>
      </c>
      <c r="D798" s="460" t="s">
        <v>3381</v>
      </c>
      <c r="E798" s="461" t="s">
        <v>3380</v>
      </c>
      <c r="F798" s="461" t="s">
        <v>3271</v>
      </c>
      <c r="G798" s="415" t="s">
        <v>309</v>
      </c>
      <c r="H798" s="415" t="s">
        <v>310</v>
      </c>
      <c r="I798" s="415" t="s">
        <v>4405</v>
      </c>
    </row>
    <row r="799" spans="1:9" x14ac:dyDescent="0.25">
      <c r="A799" s="2">
        <v>1</v>
      </c>
      <c r="B799" s="319" t="s">
        <v>3696</v>
      </c>
      <c r="C799" s="304" t="s">
        <v>48</v>
      </c>
      <c r="D799" s="481">
        <v>44812</v>
      </c>
      <c r="E799" s="9">
        <v>2904.58</v>
      </c>
      <c r="F799" s="479" t="s">
        <v>3378</v>
      </c>
      <c r="G799" s="9">
        <v>2500.54</v>
      </c>
      <c r="H799" s="9">
        <f>G799*0.895</f>
        <v>2237.9832999999999</v>
      </c>
      <c r="I799" s="470">
        <v>44820</v>
      </c>
    </row>
    <row r="800" spans="1:9" x14ac:dyDescent="0.25">
      <c r="A800" s="2">
        <v>2</v>
      </c>
      <c r="B800" s="319" t="s">
        <v>4462</v>
      </c>
      <c r="C800" s="304" t="s">
        <v>48</v>
      </c>
      <c r="D800" s="481">
        <v>44817</v>
      </c>
      <c r="E800" s="9">
        <v>7631.67</v>
      </c>
      <c r="F800" s="479" t="s">
        <v>3378</v>
      </c>
      <c r="G800" s="9">
        <v>7747.11</v>
      </c>
      <c r="H800" s="9">
        <f>G800*0.895</f>
        <v>6933.66345</v>
      </c>
      <c r="I800" s="470">
        <v>44820</v>
      </c>
    </row>
    <row r="801" spans="1:9" x14ac:dyDescent="0.25">
      <c r="E801" s="330">
        <f>SUM(E799:E800)</f>
        <v>10536.25</v>
      </c>
      <c r="G801" s="330">
        <f>SUM(G799:G800)</f>
        <v>10247.65</v>
      </c>
      <c r="H801" s="330">
        <f>SUM(H799:H800)</f>
        <v>9171.6467499999999</v>
      </c>
    </row>
    <row r="805" spans="1:9" ht="15.75" thickBot="1" x14ac:dyDescent="0.3">
      <c r="D805" s="569" t="s">
        <v>4463</v>
      </c>
      <c r="E805" s="570"/>
      <c r="F805" s="571"/>
    </row>
    <row r="806" spans="1:9" ht="38.25" x14ac:dyDescent="0.25">
      <c r="A806" s="413" t="s">
        <v>0</v>
      </c>
      <c r="B806" s="413" t="s">
        <v>3265</v>
      </c>
      <c r="C806" s="413" t="s">
        <v>45</v>
      </c>
      <c r="D806" s="460" t="s">
        <v>3381</v>
      </c>
      <c r="E806" s="461" t="s">
        <v>3380</v>
      </c>
      <c r="F806" s="461" t="s">
        <v>3271</v>
      </c>
      <c r="G806" s="415" t="s">
        <v>309</v>
      </c>
      <c r="H806" s="415" t="s">
        <v>310</v>
      </c>
      <c r="I806" s="415" t="s">
        <v>4405</v>
      </c>
    </row>
    <row r="807" spans="1:9" x14ac:dyDescent="0.25">
      <c r="A807" s="2">
        <v>1</v>
      </c>
      <c r="B807" s="319" t="s">
        <v>3861</v>
      </c>
      <c r="C807" s="304" t="s">
        <v>48</v>
      </c>
      <c r="D807" s="12">
        <v>44818</v>
      </c>
      <c r="E807" s="286">
        <v>7541.67</v>
      </c>
      <c r="F807" s="304" t="s">
        <v>3378</v>
      </c>
      <c r="G807" s="291">
        <v>5724.63</v>
      </c>
      <c r="H807" s="291">
        <f t="shared" ref="H807:H814" si="23">G807*0.895</f>
        <v>5123.54385</v>
      </c>
      <c r="I807" s="470">
        <v>44825</v>
      </c>
    </row>
    <row r="808" spans="1:9" x14ac:dyDescent="0.25">
      <c r="A808" s="2">
        <v>2</v>
      </c>
      <c r="B808" s="319" t="s">
        <v>3837</v>
      </c>
      <c r="C808" s="304" t="s">
        <v>48</v>
      </c>
      <c r="D808" s="12">
        <v>44806</v>
      </c>
      <c r="E808" s="286">
        <v>8033.65</v>
      </c>
      <c r="F808" s="304" t="s">
        <v>3378</v>
      </c>
      <c r="G808" s="291">
        <v>7594.85</v>
      </c>
      <c r="H808" s="291">
        <f t="shared" si="23"/>
        <v>6797.3907500000005</v>
      </c>
      <c r="I808" s="470">
        <v>44825</v>
      </c>
    </row>
    <row r="809" spans="1:9" x14ac:dyDescent="0.25">
      <c r="A809" s="2">
        <v>3</v>
      </c>
      <c r="B809" s="319" t="s">
        <v>3685</v>
      </c>
      <c r="C809" s="304" t="s">
        <v>48</v>
      </c>
      <c r="D809" s="12">
        <v>44820</v>
      </c>
      <c r="E809" s="286">
        <v>57111.76</v>
      </c>
      <c r="F809" s="304" t="s">
        <v>3378</v>
      </c>
      <c r="G809" s="291">
        <v>45118.01</v>
      </c>
      <c r="H809" s="291">
        <f t="shared" si="23"/>
        <v>40380.618950000004</v>
      </c>
      <c r="I809" s="470">
        <v>44825</v>
      </c>
    </row>
    <row r="810" spans="1:9" x14ac:dyDescent="0.25">
      <c r="A810" s="2">
        <v>4</v>
      </c>
      <c r="B810" s="319" t="s">
        <v>3832</v>
      </c>
      <c r="C810" s="304" t="s">
        <v>48</v>
      </c>
      <c r="D810" s="12">
        <v>44806</v>
      </c>
      <c r="E810" s="286">
        <v>2626.02</v>
      </c>
      <c r="F810" s="304" t="s">
        <v>3378</v>
      </c>
      <c r="G810" s="291">
        <v>1507.08</v>
      </c>
      <c r="H810" s="291">
        <f t="shared" si="23"/>
        <v>1348.8365999999999</v>
      </c>
      <c r="I810" s="470">
        <v>44825</v>
      </c>
    </row>
    <row r="811" spans="1:9" x14ac:dyDescent="0.25">
      <c r="A811" s="2">
        <v>5</v>
      </c>
      <c r="B811" s="319" t="s">
        <v>3864</v>
      </c>
      <c r="C811" s="304" t="s">
        <v>48</v>
      </c>
      <c r="D811" s="12">
        <v>44804</v>
      </c>
      <c r="E811" s="286">
        <v>14648.94</v>
      </c>
      <c r="F811" s="304" t="s">
        <v>3378</v>
      </c>
      <c r="G811" s="291">
        <v>14349.37</v>
      </c>
      <c r="H811" s="291">
        <f t="shared" si="23"/>
        <v>12842.686150000001</v>
      </c>
      <c r="I811" s="470">
        <v>44825</v>
      </c>
    </row>
    <row r="812" spans="1:9" x14ac:dyDescent="0.25">
      <c r="A812" s="2">
        <v>6</v>
      </c>
      <c r="B812" s="319" t="s">
        <v>4464</v>
      </c>
      <c r="C812" s="304" t="s">
        <v>48</v>
      </c>
      <c r="D812" s="12">
        <v>44812</v>
      </c>
      <c r="E812" s="286">
        <v>6898.95</v>
      </c>
      <c r="F812" s="304" t="s">
        <v>3378</v>
      </c>
      <c r="G812" s="291">
        <v>4068.69</v>
      </c>
      <c r="H812" s="291">
        <f t="shared" si="23"/>
        <v>3641.4775500000001</v>
      </c>
      <c r="I812" s="470">
        <v>44825</v>
      </c>
    </row>
    <row r="813" spans="1:9" x14ac:dyDescent="0.25">
      <c r="A813" s="2">
        <v>7</v>
      </c>
      <c r="B813" s="319" t="s">
        <v>3887</v>
      </c>
      <c r="C813" s="304" t="s">
        <v>48</v>
      </c>
      <c r="D813" s="12">
        <v>44820</v>
      </c>
      <c r="E813" s="286">
        <v>5609.26</v>
      </c>
      <c r="F813" s="304" t="s">
        <v>3378</v>
      </c>
      <c r="G813" s="291">
        <v>5615.03</v>
      </c>
      <c r="H813" s="291">
        <f t="shared" si="23"/>
        <v>5025.4518499999995</v>
      </c>
      <c r="I813" s="470">
        <v>44825</v>
      </c>
    </row>
    <row r="814" spans="1:9" x14ac:dyDescent="0.25">
      <c r="A814" s="2">
        <v>8</v>
      </c>
      <c r="B814" s="319" t="s">
        <v>3749</v>
      </c>
      <c r="C814" s="304" t="s">
        <v>48</v>
      </c>
      <c r="D814" s="12">
        <v>44804</v>
      </c>
      <c r="E814" s="286">
        <v>124402.57</v>
      </c>
      <c r="F814" s="482" t="s">
        <v>3378</v>
      </c>
      <c r="G814" s="291">
        <v>105644.92</v>
      </c>
      <c r="H814" s="291">
        <f t="shared" si="23"/>
        <v>94552.203399999999</v>
      </c>
      <c r="I814" s="483">
        <v>44825</v>
      </c>
    </row>
    <row r="815" spans="1:9" x14ac:dyDescent="0.25">
      <c r="E815" s="330">
        <f>SUM(E807:E814)</f>
        <v>226872.82</v>
      </c>
      <c r="G815" s="330">
        <f>SUM(G807:G814)</f>
        <v>189622.58000000002</v>
      </c>
      <c r="H815" s="330">
        <f>SUM(H807:H814)</f>
        <v>169712.20910000001</v>
      </c>
    </row>
    <row r="819" spans="1:9" ht="15.75" thickBot="1" x14ac:dyDescent="0.3">
      <c r="D819" s="569" t="s">
        <v>4465</v>
      </c>
      <c r="E819" s="570"/>
      <c r="F819" s="571"/>
    </row>
    <row r="820" spans="1:9" ht="38.25" x14ac:dyDescent="0.25">
      <c r="A820" s="413" t="s">
        <v>0</v>
      </c>
      <c r="B820" s="413" t="s">
        <v>3265</v>
      </c>
      <c r="C820" s="413" t="s">
        <v>45</v>
      </c>
      <c r="D820" s="460" t="s">
        <v>3381</v>
      </c>
      <c r="E820" s="461" t="s">
        <v>3380</v>
      </c>
      <c r="F820" s="461" t="s">
        <v>3271</v>
      </c>
      <c r="G820" s="415" t="s">
        <v>309</v>
      </c>
      <c r="H820" s="415" t="s">
        <v>310</v>
      </c>
      <c r="I820" s="415" t="s">
        <v>4405</v>
      </c>
    </row>
    <row r="821" spans="1:9" x14ac:dyDescent="0.25">
      <c r="A821" s="2">
        <v>1</v>
      </c>
      <c r="B821" s="319" t="s">
        <v>3445</v>
      </c>
      <c r="C821" s="304" t="s">
        <v>48</v>
      </c>
      <c r="D821" s="12">
        <v>44825</v>
      </c>
      <c r="E821" s="286">
        <v>12624.24</v>
      </c>
      <c r="F821" s="304" t="s">
        <v>3378</v>
      </c>
      <c r="G821" s="291">
        <v>12393.36</v>
      </c>
      <c r="H821" s="291">
        <f t="shared" ref="H821:H845" si="24">G821*0.895</f>
        <v>11092.057200000001</v>
      </c>
      <c r="I821" s="470">
        <v>44855</v>
      </c>
    </row>
    <row r="822" spans="1:9" x14ac:dyDescent="0.25">
      <c r="A822" s="2">
        <v>2</v>
      </c>
      <c r="B822" s="319" t="s">
        <v>3876</v>
      </c>
      <c r="C822" s="304" t="s">
        <v>48</v>
      </c>
      <c r="D822" s="12">
        <v>44806</v>
      </c>
      <c r="E822" s="286">
        <v>113847.55</v>
      </c>
      <c r="F822" s="304" t="s">
        <v>3378</v>
      </c>
      <c r="G822" s="291">
        <v>82299.31</v>
      </c>
      <c r="H822" s="291">
        <f t="shared" si="24"/>
        <v>73657.882450000005</v>
      </c>
      <c r="I822" s="470">
        <v>44855</v>
      </c>
    </row>
    <row r="823" spans="1:9" x14ac:dyDescent="0.25">
      <c r="A823" s="2">
        <v>3</v>
      </c>
      <c r="B823" s="319" t="s">
        <v>3891</v>
      </c>
      <c r="C823" s="304" t="s">
        <v>48</v>
      </c>
      <c r="D823" s="12">
        <v>44845</v>
      </c>
      <c r="E823" s="286">
        <v>8126.21</v>
      </c>
      <c r="F823" s="304" t="s">
        <v>3378</v>
      </c>
      <c r="G823" s="291">
        <v>8126.21</v>
      </c>
      <c r="H823" s="291">
        <f t="shared" si="24"/>
        <v>7272.95795</v>
      </c>
      <c r="I823" s="470">
        <v>44855</v>
      </c>
    </row>
    <row r="824" spans="1:9" x14ac:dyDescent="0.25">
      <c r="A824" s="2">
        <v>4</v>
      </c>
      <c r="B824" s="319" t="s">
        <v>3748</v>
      </c>
      <c r="C824" s="304" t="s">
        <v>48</v>
      </c>
      <c r="D824" s="12">
        <v>44804</v>
      </c>
      <c r="E824" s="286">
        <v>115539.91</v>
      </c>
      <c r="F824" s="304" t="s">
        <v>3378</v>
      </c>
      <c r="G824" s="291">
        <v>132712.81</v>
      </c>
      <c r="H824" s="291">
        <f t="shared" si="24"/>
        <v>118777.96494999999</v>
      </c>
      <c r="I824" s="470">
        <v>44855</v>
      </c>
    </row>
    <row r="825" spans="1:9" x14ac:dyDescent="0.25">
      <c r="A825" s="2">
        <v>5</v>
      </c>
      <c r="B825" s="319" t="s">
        <v>3771</v>
      </c>
      <c r="C825" s="304" t="s">
        <v>48</v>
      </c>
      <c r="D825" s="12">
        <v>44839</v>
      </c>
      <c r="E825" s="286">
        <v>41734.559999999998</v>
      </c>
      <c r="F825" s="304" t="s">
        <v>3378</v>
      </c>
      <c r="G825" s="291">
        <v>37578.720000000001</v>
      </c>
      <c r="H825" s="291">
        <f t="shared" si="24"/>
        <v>33632.954400000002</v>
      </c>
      <c r="I825" s="470">
        <v>44855</v>
      </c>
    </row>
    <row r="826" spans="1:9" x14ac:dyDescent="0.25">
      <c r="A826" s="2">
        <v>6</v>
      </c>
      <c r="B826" s="319" t="s">
        <v>3884</v>
      </c>
      <c r="C826" s="304" t="s">
        <v>48</v>
      </c>
      <c r="D826" s="484">
        <v>44817</v>
      </c>
      <c r="E826" s="291">
        <v>3408.65</v>
      </c>
      <c r="F826" s="304" t="s">
        <v>3378</v>
      </c>
      <c r="G826" s="291">
        <v>3101.49</v>
      </c>
      <c r="H826" s="291">
        <f t="shared" si="24"/>
        <v>2775.8335499999998</v>
      </c>
      <c r="I826" s="470">
        <v>44855</v>
      </c>
    </row>
    <row r="827" spans="1:9" x14ac:dyDescent="0.25">
      <c r="A827" s="2">
        <v>7</v>
      </c>
      <c r="B827" s="319" t="s">
        <v>3685</v>
      </c>
      <c r="C827" s="304" t="s">
        <v>48</v>
      </c>
      <c r="D827" s="12">
        <v>44820</v>
      </c>
      <c r="E827" s="286">
        <v>57111.76</v>
      </c>
      <c r="F827" s="304" t="s">
        <v>3378</v>
      </c>
      <c r="G827" s="291">
        <v>6722.15</v>
      </c>
      <c r="H827" s="291">
        <f t="shared" si="24"/>
        <v>6016.3242499999997</v>
      </c>
      <c r="I827" s="470">
        <v>44855</v>
      </c>
    </row>
    <row r="828" spans="1:9" x14ac:dyDescent="0.25">
      <c r="A828" s="2">
        <v>8</v>
      </c>
      <c r="B828" s="319" t="s">
        <v>3910</v>
      </c>
      <c r="C828" s="304" t="s">
        <v>48</v>
      </c>
      <c r="D828" s="12">
        <v>44845</v>
      </c>
      <c r="E828" s="286">
        <v>3967.78</v>
      </c>
      <c r="F828" s="304" t="s">
        <v>3378</v>
      </c>
      <c r="G828" s="291">
        <v>3967.78</v>
      </c>
      <c r="H828" s="291">
        <f t="shared" si="24"/>
        <v>3551.1631000000002</v>
      </c>
      <c r="I828" s="470">
        <v>44855</v>
      </c>
    </row>
    <row r="829" spans="1:9" x14ac:dyDescent="0.25">
      <c r="A829" s="2">
        <v>9</v>
      </c>
      <c r="B829" s="319" t="s">
        <v>3883</v>
      </c>
      <c r="C829" s="304" t="s">
        <v>48</v>
      </c>
      <c r="D829" s="12">
        <v>44845</v>
      </c>
      <c r="E829" s="286">
        <v>3009.58</v>
      </c>
      <c r="F829" s="304" t="s">
        <v>3378</v>
      </c>
      <c r="G829" s="291">
        <v>3009.58</v>
      </c>
      <c r="H829" s="291">
        <f t="shared" si="24"/>
        <v>2693.5740999999998</v>
      </c>
      <c r="I829" s="470">
        <v>44855</v>
      </c>
    </row>
    <row r="830" spans="1:9" x14ac:dyDescent="0.25">
      <c r="A830" s="2">
        <v>10</v>
      </c>
      <c r="B830" s="319" t="s">
        <v>3854</v>
      </c>
      <c r="C830" s="304" t="s">
        <v>48</v>
      </c>
      <c r="D830" s="12">
        <v>44845</v>
      </c>
      <c r="E830" s="286">
        <v>5510.52</v>
      </c>
      <c r="F830" s="304" t="s">
        <v>3378</v>
      </c>
      <c r="G830" s="291">
        <v>5510.52</v>
      </c>
      <c r="H830" s="291">
        <f t="shared" si="24"/>
        <v>4931.9154000000008</v>
      </c>
      <c r="I830" s="470">
        <v>44855</v>
      </c>
    </row>
    <row r="831" spans="1:9" x14ac:dyDescent="0.25">
      <c r="A831" s="2">
        <v>11</v>
      </c>
      <c r="B831" s="319" t="s">
        <v>3886</v>
      </c>
      <c r="C831" s="304" t="s">
        <v>48</v>
      </c>
      <c r="D831" s="12">
        <v>44845</v>
      </c>
      <c r="E831" s="286">
        <v>17079.57</v>
      </c>
      <c r="F831" s="304" t="s">
        <v>3378</v>
      </c>
      <c r="G831" s="291">
        <v>17079.57</v>
      </c>
      <c r="H831" s="291">
        <f t="shared" si="24"/>
        <v>15286.21515</v>
      </c>
      <c r="I831" s="470">
        <v>44855</v>
      </c>
    </row>
    <row r="832" spans="1:9" x14ac:dyDescent="0.25">
      <c r="A832" s="2">
        <v>12</v>
      </c>
      <c r="B832" s="319" t="s">
        <v>3879</v>
      </c>
      <c r="C832" s="304" t="s">
        <v>48</v>
      </c>
      <c r="D832" s="12">
        <v>44820</v>
      </c>
      <c r="E832" s="286">
        <v>133412.70000000001</v>
      </c>
      <c r="F832" s="304" t="s">
        <v>3378</v>
      </c>
      <c r="G832" s="291">
        <v>104448.95</v>
      </c>
      <c r="H832" s="291">
        <f t="shared" si="24"/>
        <v>93481.810249999995</v>
      </c>
      <c r="I832" s="470">
        <v>44855</v>
      </c>
    </row>
    <row r="833" spans="1:9" x14ac:dyDescent="0.25">
      <c r="A833" s="2">
        <v>13</v>
      </c>
      <c r="B833" s="319" t="s">
        <v>3814</v>
      </c>
      <c r="C833" s="304" t="s">
        <v>48</v>
      </c>
      <c r="D833" s="12">
        <v>44823</v>
      </c>
      <c r="E833" s="286">
        <v>212788.94</v>
      </c>
      <c r="F833" s="304" t="s">
        <v>3378</v>
      </c>
      <c r="G833" s="291">
        <v>267638.94</v>
      </c>
      <c r="H833" s="291">
        <f t="shared" si="24"/>
        <v>239536.85130000001</v>
      </c>
      <c r="I833" s="470">
        <v>44855</v>
      </c>
    </row>
    <row r="834" spans="1:9" x14ac:dyDescent="0.25">
      <c r="A834" s="2">
        <v>14</v>
      </c>
      <c r="B834" s="319" t="s">
        <v>3873</v>
      </c>
      <c r="C834" s="304" t="s">
        <v>48</v>
      </c>
      <c r="D834" s="12">
        <v>44814</v>
      </c>
      <c r="E834" s="286">
        <v>12322.93</v>
      </c>
      <c r="F834" s="304" t="s">
        <v>3378</v>
      </c>
      <c r="G834" s="291">
        <v>12230.59</v>
      </c>
      <c r="H834" s="291">
        <f t="shared" si="24"/>
        <v>10946.378050000001</v>
      </c>
      <c r="I834" s="470">
        <v>44855</v>
      </c>
    </row>
    <row r="835" spans="1:9" x14ac:dyDescent="0.25">
      <c r="A835" s="2">
        <v>15</v>
      </c>
      <c r="B835" s="319" t="s">
        <v>3903</v>
      </c>
      <c r="C835" s="304" t="s">
        <v>48</v>
      </c>
      <c r="D835" s="12">
        <v>44845</v>
      </c>
      <c r="E835" s="286">
        <v>8635.84</v>
      </c>
      <c r="F835" s="304" t="s">
        <v>3378</v>
      </c>
      <c r="G835" s="291">
        <v>8462.68</v>
      </c>
      <c r="H835" s="291">
        <f t="shared" si="24"/>
        <v>7574.0986000000003</v>
      </c>
      <c r="I835" s="470">
        <v>44855</v>
      </c>
    </row>
    <row r="836" spans="1:9" x14ac:dyDescent="0.25">
      <c r="A836" s="2">
        <v>16</v>
      </c>
      <c r="B836" s="319" t="s">
        <v>3877</v>
      </c>
      <c r="C836" s="304" t="s">
        <v>48</v>
      </c>
      <c r="D836" s="12">
        <v>44845</v>
      </c>
      <c r="E836" s="286">
        <v>14983.63</v>
      </c>
      <c r="F836" s="304" t="s">
        <v>3378</v>
      </c>
      <c r="G836" s="291">
        <v>9962.48</v>
      </c>
      <c r="H836" s="291">
        <f t="shared" si="24"/>
        <v>8916.4195999999993</v>
      </c>
      <c r="I836" s="470">
        <v>44855</v>
      </c>
    </row>
    <row r="837" spans="1:9" x14ac:dyDescent="0.25">
      <c r="A837" s="2">
        <v>17</v>
      </c>
      <c r="B837" s="319" t="s">
        <v>3885</v>
      </c>
      <c r="C837" s="304" t="s">
        <v>48</v>
      </c>
      <c r="D837" s="484">
        <v>44817</v>
      </c>
      <c r="E837" s="291">
        <v>8448.42</v>
      </c>
      <c r="F837" s="304" t="s">
        <v>3378</v>
      </c>
      <c r="G837" s="291">
        <v>8448.42</v>
      </c>
      <c r="H837" s="291">
        <f t="shared" si="24"/>
        <v>7561.3359</v>
      </c>
      <c r="I837" s="470">
        <v>44855</v>
      </c>
    </row>
    <row r="838" spans="1:9" x14ac:dyDescent="0.25">
      <c r="A838" s="2">
        <v>18</v>
      </c>
      <c r="B838" s="319" t="s">
        <v>3773</v>
      </c>
      <c r="C838" s="304" t="s">
        <v>48</v>
      </c>
      <c r="D838" s="12">
        <v>44847</v>
      </c>
      <c r="E838" s="286">
        <v>58476</v>
      </c>
      <c r="F838" s="304" t="s">
        <v>3378</v>
      </c>
      <c r="G838" s="291">
        <v>37657.199999999997</v>
      </c>
      <c r="H838" s="291">
        <f t="shared" si="24"/>
        <v>33703.193999999996</v>
      </c>
      <c r="I838" s="470">
        <v>44855</v>
      </c>
    </row>
    <row r="839" spans="1:9" x14ac:dyDescent="0.25">
      <c r="A839" s="2">
        <v>19</v>
      </c>
      <c r="B839" s="319" t="s">
        <v>3912</v>
      </c>
      <c r="C839" s="304" t="s">
        <v>48</v>
      </c>
      <c r="D839" s="12">
        <v>44849</v>
      </c>
      <c r="E839" s="286">
        <v>199188.71</v>
      </c>
      <c r="F839" s="304" t="s">
        <v>3378</v>
      </c>
      <c r="G839" s="291">
        <v>188753.39</v>
      </c>
      <c r="H839" s="291">
        <f t="shared" si="24"/>
        <v>168934.28405000002</v>
      </c>
      <c r="I839" s="470">
        <v>44855</v>
      </c>
    </row>
    <row r="840" spans="1:9" x14ac:dyDescent="0.25">
      <c r="A840" s="2">
        <v>20</v>
      </c>
      <c r="B840" s="319" t="s">
        <v>4466</v>
      </c>
      <c r="C840" s="304" t="s">
        <v>48</v>
      </c>
      <c r="D840" s="12">
        <v>44624</v>
      </c>
      <c r="E840" s="288">
        <v>10469.81</v>
      </c>
      <c r="F840" s="304" t="s">
        <v>3378</v>
      </c>
      <c r="G840" s="291">
        <v>5366.51</v>
      </c>
      <c r="H840" s="291">
        <f t="shared" si="24"/>
        <v>4803.0264500000003</v>
      </c>
      <c r="I840" s="470">
        <v>44855</v>
      </c>
    </row>
    <row r="841" spans="1:9" x14ac:dyDescent="0.25">
      <c r="A841" s="2">
        <v>21</v>
      </c>
      <c r="B841" s="319" t="s">
        <v>3892</v>
      </c>
      <c r="C841" s="304" t="s">
        <v>48</v>
      </c>
      <c r="D841" s="12">
        <v>44845</v>
      </c>
      <c r="E841" s="286">
        <v>1813.6</v>
      </c>
      <c r="F841" s="304" t="s">
        <v>3378</v>
      </c>
      <c r="G841" s="291">
        <v>1813.6</v>
      </c>
      <c r="H841" s="291">
        <f t="shared" si="24"/>
        <v>1623.172</v>
      </c>
      <c r="I841" s="470">
        <v>44855</v>
      </c>
    </row>
    <row r="842" spans="1:9" x14ac:dyDescent="0.25">
      <c r="A842" s="2">
        <v>22</v>
      </c>
      <c r="B842" s="319" t="s">
        <v>3881</v>
      </c>
      <c r="C842" s="304" t="s">
        <v>48</v>
      </c>
      <c r="D842" s="12">
        <v>44845</v>
      </c>
      <c r="E842" s="286">
        <v>21508.9</v>
      </c>
      <c r="F842" s="304" t="s">
        <v>3378</v>
      </c>
      <c r="G842" s="291">
        <v>21508.9</v>
      </c>
      <c r="H842" s="291">
        <f t="shared" si="24"/>
        <v>19250.465500000002</v>
      </c>
      <c r="I842" s="470">
        <v>44855</v>
      </c>
    </row>
    <row r="843" spans="1:9" x14ac:dyDescent="0.25">
      <c r="A843" s="2">
        <v>23</v>
      </c>
      <c r="B843" s="319" t="s">
        <v>4467</v>
      </c>
      <c r="C843" s="304" t="s">
        <v>48</v>
      </c>
      <c r="D843" s="12">
        <v>44798</v>
      </c>
      <c r="E843" s="286">
        <v>44795.91</v>
      </c>
      <c r="F843" s="304" t="s">
        <v>3378</v>
      </c>
      <c r="G843" s="291">
        <v>36867.120000000003</v>
      </c>
      <c r="H843" s="291">
        <f t="shared" si="24"/>
        <v>32996.072400000005</v>
      </c>
      <c r="I843" s="470">
        <v>44855</v>
      </c>
    </row>
    <row r="844" spans="1:9" x14ac:dyDescent="0.25">
      <c r="A844" s="2">
        <v>24</v>
      </c>
      <c r="B844" s="319" t="s">
        <v>3889</v>
      </c>
      <c r="C844" s="304" t="s">
        <v>48</v>
      </c>
      <c r="D844" s="12">
        <v>44845</v>
      </c>
      <c r="E844" s="286">
        <v>23871.68</v>
      </c>
      <c r="F844" s="304" t="s">
        <v>3378</v>
      </c>
      <c r="G844" s="291">
        <v>21472.95</v>
      </c>
      <c r="H844" s="291">
        <f t="shared" si="24"/>
        <v>19218.290250000002</v>
      </c>
      <c r="I844" s="470">
        <v>44855</v>
      </c>
    </row>
    <row r="845" spans="1:9" x14ac:dyDescent="0.25">
      <c r="A845" s="2">
        <v>25</v>
      </c>
      <c r="B845" s="319" t="s">
        <v>3911</v>
      </c>
      <c r="C845" s="485" t="s">
        <v>48</v>
      </c>
      <c r="D845" s="486">
        <v>44852</v>
      </c>
      <c r="E845" s="487">
        <v>4895.96</v>
      </c>
      <c r="F845" s="485" t="s">
        <v>3378</v>
      </c>
      <c r="G845" s="488">
        <v>4965.22</v>
      </c>
      <c r="H845" s="488">
        <f t="shared" si="24"/>
        <v>4443.8719000000001</v>
      </c>
      <c r="I845" s="470">
        <v>44855</v>
      </c>
    </row>
    <row r="846" spans="1:9" x14ac:dyDescent="0.25">
      <c r="E846" s="330">
        <f>SUM(E821:E845)</f>
        <v>1137573.3599999999</v>
      </c>
      <c r="G846" s="330">
        <f>SUM(G821:G845)</f>
        <v>1042098.4500000001</v>
      </c>
      <c r="H846" s="330">
        <f>SUM(H821:H845)</f>
        <v>932678.11275000009</v>
      </c>
    </row>
    <row r="852" spans="1:9" ht="15.75" thickBot="1" x14ac:dyDescent="0.3">
      <c r="D852" s="569" t="s">
        <v>4468</v>
      </c>
      <c r="E852" s="570"/>
      <c r="F852" s="571"/>
    </row>
    <row r="853" spans="1:9" ht="38.25" x14ac:dyDescent="0.25">
      <c r="A853" s="413" t="s">
        <v>0</v>
      </c>
      <c r="B853" s="413" t="s">
        <v>3265</v>
      </c>
      <c r="C853" s="413" t="s">
        <v>45</v>
      </c>
      <c r="D853" s="460" t="s">
        <v>3381</v>
      </c>
      <c r="E853" s="461" t="s">
        <v>3380</v>
      </c>
      <c r="F853" s="461" t="s">
        <v>3271</v>
      </c>
      <c r="G853" s="415" t="s">
        <v>309</v>
      </c>
      <c r="H853" s="415" t="s">
        <v>310</v>
      </c>
      <c r="I853" s="415" t="s">
        <v>4405</v>
      </c>
    </row>
    <row r="854" spans="1:9" x14ac:dyDescent="0.25">
      <c r="A854" s="2">
        <v>1</v>
      </c>
      <c r="B854" s="319" t="s">
        <v>4469</v>
      </c>
      <c r="C854" s="485" t="s">
        <v>48</v>
      </c>
      <c r="D854" s="12">
        <v>44617</v>
      </c>
      <c r="E854" s="287">
        <v>8191.43</v>
      </c>
      <c r="F854" s="485" t="s">
        <v>3378</v>
      </c>
      <c r="G854" s="291">
        <v>5584.19</v>
      </c>
      <c r="H854" s="291">
        <f t="shared" ref="H854:H862" si="25">G854*0.895</f>
        <v>4997.85005</v>
      </c>
      <c r="I854" s="470">
        <v>44886</v>
      </c>
    </row>
    <row r="855" spans="1:9" x14ac:dyDescent="0.25">
      <c r="A855" s="2">
        <v>2</v>
      </c>
      <c r="B855" s="319" t="s">
        <v>3827</v>
      </c>
      <c r="C855" s="485" t="s">
        <v>48</v>
      </c>
      <c r="D855" s="12">
        <v>44823</v>
      </c>
      <c r="E855" s="286">
        <f>161921.4+214463</f>
        <v>376384.4</v>
      </c>
      <c r="F855" s="485" t="s">
        <v>3378</v>
      </c>
      <c r="G855" s="291">
        <v>213243.28</v>
      </c>
      <c r="H855" s="291">
        <f t="shared" si="25"/>
        <v>190852.73560000001</v>
      </c>
      <c r="I855" s="470">
        <v>44886</v>
      </c>
    </row>
    <row r="856" spans="1:9" x14ac:dyDescent="0.25">
      <c r="A856" s="2">
        <v>3</v>
      </c>
      <c r="B856" s="319" t="s">
        <v>3936</v>
      </c>
      <c r="C856" s="485" t="s">
        <v>48</v>
      </c>
      <c r="D856" s="12">
        <v>44875</v>
      </c>
      <c r="E856" s="286">
        <v>5907.69</v>
      </c>
      <c r="F856" s="485" t="s">
        <v>3378</v>
      </c>
      <c r="G856" s="291">
        <v>5688.29</v>
      </c>
      <c r="H856" s="291">
        <f t="shared" si="25"/>
        <v>5091.01955</v>
      </c>
      <c r="I856" s="470">
        <v>44886</v>
      </c>
    </row>
    <row r="857" spans="1:9" x14ac:dyDescent="0.25">
      <c r="A857" s="2">
        <v>4</v>
      </c>
      <c r="B857" s="319" t="s">
        <v>3933</v>
      </c>
      <c r="C857" s="485" t="s">
        <v>48</v>
      </c>
      <c r="D857" s="12">
        <v>44876</v>
      </c>
      <c r="E857" s="286">
        <v>1630.74</v>
      </c>
      <c r="F857" s="485" t="s">
        <v>3378</v>
      </c>
      <c r="G857" s="291">
        <v>1191.94</v>
      </c>
      <c r="H857" s="291">
        <f t="shared" si="25"/>
        <v>1066.7863</v>
      </c>
      <c r="I857" s="470">
        <v>44886</v>
      </c>
    </row>
    <row r="858" spans="1:9" x14ac:dyDescent="0.25">
      <c r="A858" s="2">
        <v>5</v>
      </c>
      <c r="B858" s="319" t="s">
        <v>3890</v>
      </c>
      <c r="C858" s="485" t="s">
        <v>48</v>
      </c>
      <c r="D858" s="12">
        <v>44845</v>
      </c>
      <c r="E858" s="286">
        <v>10312.83</v>
      </c>
      <c r="F858" s="485" t="s">
        <v>3378</v>
      </c>
      <c r="G858" s="291">
        <v>8852.6200000000008</v>
      </c>
      <c r="H858" s="291">
        <f t="shared" si="25"/>
        <v>7923.094900000001</v>
      </c>
      <c r="I858" s="470">
        <v>44886</v>
      </c>
    </row>
    <row r="859" spans="1:9" x14ac:dyDescent="0.25">
      <c r="A859" s="2">
        <v>6</v>
      </c>
      <c r="B859" s="319" t="s">
        <v>3895</v>
      </c>
      <c r="C859" s="485" t="s">
        <v>48</v>
      </c>
      <c r="D859" s="12">
        <v>44876</v>
      </c>
      <c r="E859" s="286">
        <v>3115.81</v>
      </c>
      <c r="F859" s="485" t="s">
        <v>3378</v>
      </c>
      <c r="G859" s="291">
        <v>2845.61</v>
      </c>
      <c r="H859" s="291">
        <f t="shared" si="25"/>
        <v>2546.8209500000003</v>
      </c>
      <c r="I859" s="470">
        <v>44886</v>
      </c>
    </row>
    <row r="860" spans="1:9" x14ac:dyDescent="0.25">
      <c r="A860" s="2">
        <v>7</v>
      </c>
      <c r="B860" s="319" t="s">
        <v>3904</v>
      </c>
      <c r="C860" s="485" t="s">
        <v>48</v>
      </c>
      <c r="D860" s="12">
        <v>44875</v>
      </c>
      <c r="E860" s="290">
        <v>13647.38</v>
      </c>
      <c r="F860" s="485" t="s">
        <v>3378</v>
      </c>
      <c r="G860" s="9">
        <v>11628.9</v>
      </c>
      <c r="H860" s="9">
        <f t="shared" si="25"/>
        <v>10407.8655</v>
      </c>
      <c r="I860" s="470">
        <v>44886</v>
      </c>
    </row>
    <row r="861" spans="1:9" x14ac:dyDescent="0.25">
      <c r="A861" s="2">
        <v>8</v>
      </c>
      <c r="B861" s="319" t="s">
        <v>4470</v>
      </c>
      <c r="C861" s="485" t="s">
        <v>48</v>
      </c>
      <c r="D861" s="319"/>
      <c r="E861" s="319"/>
      <c r="F861" s="485" t="s">
        <v>3378</v>
      </c>
      <c r="G861" s="9">
        <v>288.60000000000002</v>
      </c>
      <c r="H861" s="9">
        <f t="shared" si="25"/>
        <v>258.29700000000003</v>
      </c>
      <c r="I861" s="470">
        <v>44886</v>
      </c>
    </row>
    <row r="862" spans="1:9" x14ac:dyDescent="0.25">
      <c r="A862" s="2">
        <v>9</v>
      </c>
      <c r="B862" s="319" t="s">
        <v>3917</v>
      </c>
      <c r="C862" s="485" t="s">
        <v>48</v>
      </c>
      <c r="D862" s="12">
        <v>44876</v>
      </c>
      <c r="E862" s="290">
        <v>7270.21</v>
      </c>
      <c r="F862" s="485" t="s">
        <v>3378</v>
      </c>
      <c r="G862" s="9">
        <v>4854.49</v>
      </c>
      <c r="H862" s="9">
        <f t="shared" si="25"/>
        <v>4344.7685499999998</v>
      </c>
      <c r="I862" s="470">
        <v>44886</v>
      </c>
    </row>
    <row r="863" spans="1:9" x14ac:dyDescent="0.25">
      <c r="G863" s="330">
        <f>SUM(G854:G862)</f>
        <v>254177.91999999998</v>
      </c>
      <c r="H863" s="330">
        <f>SUM(H854:H862)</f>
        <v>227489.23840000003</v>
      </c>
    </row>
    <row r="865" spans="1:9" ht="15.75" thickBot="1" x14ac:dyDescent="0.3">
      <c r="D865" s="569" t="s">
        <v>4471</v>
      </c>
      <c r="E865" s="570"/>
      <c r="F865" s="571"/>
    </row>
    <row r="866" spans="1:9" ht="38.25" x14ac:dyDescent="0.25">
      <c r="A866" s="413" t="s">
        <v>0</v>
      </c>
      <c r="B866" s="413" t="s">
        <v>3265</v>
      </c>
      <c r="C866" s="413" t="s">
        <v>45</v>
      </c>
      <c r="D866" s="460" t="s">
        <v>3381</v>
      </c>
      <c r="E866" s="461" t="s">
        <v>3380</v>
      </c>
      <c r="F866" s="461" t="s">
        <v>3271</v>
      </c>
      <c r="G866" s="415" t="s">
        <v>309</v>
      </c>
      <c r="H866" s="415" t="s">
        <v>310</v>
      </c>
      <c r="I866" s="415" t="s">
        <v>4405</v>
      </c>
    </row>
    <row r="867" spans="1:9" x14ac:dyDescent="0.25">
      <c r="A867" s="2">
        <v>1</v>
      </c>
      <c r="B867" s="319" t="s">
        <v>3934</v>
      </c>
      <c r="C867" s="304" t="s">
        <v>48</v>
      </c>
      <c r="D867" s="12">
        <v>44876</v>
      </c>
      <c r="E867" s="286">
        <v>9491.57</v>
      </c>
      <c r="F867" s="304" t="s">
        <v>3378</v>
      </c>
      <c r="G867" s="291">
        <v>8883.66</v>
      </c>
      <c r="H867" s="291">
        <f>G867*0.895</f>
        <v>7950.8756999999996</v>
      </c>
      <c r="I867" s="470">
        <v>44900</v>
      </c>
    </row>
    <row r="868" spans="1:9" x14ac:dyDescent="0.25">
      <c r="A868" s="2">
        <v>2</v>
      </c>
      <c r="B868" s="319" t="s">
        <v>3908</v>
      </c>
      <c r="C868" s="304" t="s">
        <v>48</v>
      </c>
      <c r="D868" s="12">
        <v>44876</v>
      </c>
      <c r="E868" s="286">
        <v>17322.669999999998</v>
      </c>
      <c r="F868" s="304" t="s">
        <v>3378</v>
      </c>
      <c r="G868" s="291">
        <v>17147.2</v>
      </c>
      <c r="H868" s="291">
        <f>G868*0.895</f>
        <v>15346.744000000001</v>
      </c>
      <c r="I868" s="470">
        <v>44900</v>
      </c>
    </row>
    <row r="869" spans="1:9" x14ac:dyDescent="0.25">
      <c r="A869" s="2">
        <v>3</v>
      </c>
      <c r="B869" s="319" t="s">
        <v>3907</v>
      </c>
      <c r="C869" s="304" t="s">
        <v>48</v>
      </c>
      <c r="D869" s="12">
        <v>44876</v>
      </c>
      <c r="E869" s="286">
        <v>26944.66</v>
      </c>
      <c r="F869" s="304" t="s">
        <v>3378</v>
      </c>
      <c r="G869" s="291">
        <v>26684.85</v>
      </c>
      <c r="H869" s="291">
        <f>G869*0.895</f>
        <v>23882.940749999998</v>
      </c>
      <c r="I869" s="470">
        <v>44900</v>
      </c>
    </row>
    <row r="870" spans="1:9" x14ac:dyDescent="0.25">
      <c r="A870" s="2">
        <v>4</v>
      </c>
      <c r="B870" s="319" t="s">
        <v>3909</v>
      </c>
      <c r="C870" s="304" t="s">
        <v>48</v>
      </c>
      <c r="D870" s="12">
        <v>44875</v>
      </c>
      <c r="E870" s="286">
        <v>36113.22</v>
      </c>
      <c r="F870" s="304" t="s">
        <v>3378</v>
      </c>
      <c r="G870" s="291">
        <v>34046.07</v>
      </c>
      <c r="H870" s="291">
        <f>G870*0.895</f>
        <v>30471.232650000002</v>
      </c>
      <c r="I870" s="470">
        <v>44900</v>
      </c>
    </row>
    <row r="871" spans="1:9" x14ac:dyDescent="0.25">
      <c r="E871" s="330">
        <f>SUM(E867:E870)</f>
        <v>89872.12</v>
      </c>
      <c r="G871" s="330">
        <f>SUM(G867:G870)</f>
        <v>86761.78</v>
      </c>
      <c r="H871" s="330">
        <f>SUM(H867:H870)</f>
        <v>77651.793099999995</v>
      </c>
    </row>
    <row r="875" spans="1:9" ht="15.75" thickBot="1" x14ac:dyDescent="0.3">
      <c r="D875" s="569" t="s">
        <v>4472</v>
      </c>
      <c r="E875" s="570"/>
      <c r="F875" s="571"/>
    </row>
    <row r="876" spans="1:9" ht="38.25" x14ac:dyDescent="0.25">
      <c r="A876" s="413" t="s">
        <v>0</v>
      </c>
      <c r="B876" s="413" t="s">
        <v>3265</v>
      </c>
      <c r="C876" s="413" t="s">
        <v>45</v>
      </c>
      <c r="D876" s="460" t="s">
        <v>3381</v>
      </c>
      <c r="E876" s="461" t="s">
        <v>3380</v>
      </c>
      <c r="F876" s="461" t="s">
        <v>3271</v>
      </c>
      <c r="G876" s="415" t="s">
        <v>309</v>
      </c>
      <c r="H876" s="415" t="s">
        <v>310</v>
      </c>
      <c r="I876" s="415" t="s">
        <v>4405</v>
      </c>
    </row>
    <row r="877" spans="1:9" x14ac:dyDescent="0.25">
      <c r="A877" s="2">
        <v>1</v>
      </c>
      <c r="B877" s="319" t="s">
        <v>3900</v>
      </c>
      <c r="C877" s="304" t="s">
        <v>48</v>
      </c>
      <c r="D877" s="12">
        <v>44883</v>
      </c>
      <c r="E877" s="286">
        <v>17174.66</v>
      </c>
      <c r="F877" s="304" t="s">
        <v>3378</v>
      </c>
      <c r="G877" s="291">
        <v>2567.1</v>
      </c>
      <c r="H877" s="291">
        <f t="shared" ref="H877:H907" si="26">G877*0.895</f>
        <v>2297.5545000000002</v>
      </c>
      <c r="I877" s="470">
        <v>44917</v>
      </c>
    </row>
    <row r="878" spans="1:9" x14ac:dyDescent="0.25">
      <c r="A878" s="2">
        <v>2</v>
      </c>
      <c r="B878" s="319" t="s">
        <v>3915</v>
      </c>
      <c r="C878" s="304" t="s">
        <v>48</v>
      </c>
      <c r="D878" s="12">
        <v>44883</v>
      </c>
      <c r="E878" s="286">
        <v>32573.57</v>
      </c>
      <c r="F878" s="304" t="s">
        <v>3378</v>
      </c>
      <c r="G878" s="291">
        <v>34414.81</v>
      </c>
      <c r="H878" s="291">
        <f t="shared" si="26"/>
        <v>30801.254949999999</v>
      </c>
      <c r="I878" s="470">
        <v>44917</v>
      </c>
    </row>
    <row r="879" spans="1:9" x14ac:dyDescent="0.25">
      <c r="A879" s="2">
        <v>3</v>
      </c>
      <c r="B879" s="319" t="s">
        <v>3894</v>
      </c>
      <c r="C879" s="304" t="s">
        <v>48</v>
      </c>
      <c r="D879" s="12">
        <v>44876</v>
      </c>
      <c r="E879" s="286">
        <v>8679.44</v>
      </c>
      <c r="F879" s="304" t="s">
        <v>3378</v>
      </c>
      <c r="G879" s="291">
        <v>7149.39</v>
      </c>
      <c r="H879" s="291">
        <f t="shared" si="26"/>
        <v>6398.7040500000003</v>
      </c>
      <c r="I879" s="470">
        <v>44917</v>
      </c>
    </row>
    <row r="880" spans="1:9" x14ac:dyDescent="0.25">
      <c r="A880" s="2">
        <v>4</v>
      </c>
      <c r="B880" s="319" t="s">
        <v>3906</v>
      </c>
      <c r="C880" s="304" t="s">
        <v>48</v>
      </c>
      <c r="D880" s="12">
        <v>44883</v>
      </c>
      <c r="E880" s="286">
        <v>24572.09</v>
      </c>
      <c r="F880" s="304" t="s">
        <v>3378</v>
      </c>
      <c r="G880" s="291">
        <v>22941.93</v>
      </c>
      <c r="H880" s="291">
        <f t="shared" si="26"/>
        <v>20533.02735</v>
      </c>
      <c r="I880" s="470">
        <v>44917</v>
      </c>
    </row>
    <row r="881" spans="1:9" x14ac:dyDescent="0.25">
      <c r="A881" s="2">
        <v>5</v>
      </c>
      <c r="B881" s="319" t="s">
        <v>3824</v>
      </c>
      <c r="C881" s="304" t="s">
        <v>48</v>
      </c>
      <c r="D881" s="12">
        <v>44903</v>
      </c>
      <c r="E881" s="286">
        <v>29106</v>
      </c>
      <c r="F881" s="304" t="s">
        <v>3378</v>
      </c>
      <c r="G881" s="291">
        <v>28211.34</v>
      </c>
      <c r="H881" s="291">
        <f t="shared" si="26"/>
        <v>25249.149300000001</v>
      </c>
      <c r="I881" s="470">
        <v>44917</v>
      </c>
    </row>
    <row r="882" spans="1:9" x14ac:dyDescent="0.25">
      <c r="A882" s="2">
        <v>6</v>
      </c>
      <c r="B882" s="319" t="s">
        <v>3825</v>
      </c>
      <c r="C882" s="304" t="s">
        <v>48</v>
      </c>
      <c r="D882" s="12">
        <v>44900</v>
      </c>
      <c r="E882" s="286">
        <v>27172.71</v>
      </c>
      <c r="F882" s="304" t="s">
        <v>3378</v>
      </c>
      <c r="G882" s="291">
        <v>23170.07</v>
      </c>
      <c r="H882" s="291">
        <f t="shared" si="26"/>
        <v>20737.212650000001</v>
      </c>
      <c r="I882" s="470">
        <v>44917</v>
      </c>
    </row>
    <row r="883" spans="1:9" x14ac:dyDescent="0.25">
      <c r="A883" s="2">
        <v>7</v>
      </c>
      <c r="B883" s="319" t="s">
        <v>3896</v>
      </c>
      <c r="C883" s="304" t="s">
        <v>48</v>
      </c>
      <c r="D883" s="12">
        <v>44903</v>
      </c>
      <c r="E883" s="286">
        <v>1803.8</v>
      </c>
      <c r="F883" s="304" t="s">
        <v>3378</v>
      </c>
      <c r="G883" s="291">
        <v>1694.1</v>
      </c>
      <c r="H883" s="291">
        <f t="shared" si="26"/>
        <v>1516.2194999999999</v>
      </c>
      <c r="I883" s="470">
        <v>44917</v>
      </c>
    </row>
    <row r="884" spans="1:9" x14ac:dyDescent="0.25">
      <c r="A884" s="2">
        <v>8</v>
      </c>
      <c r="B884" s="319" t="s">
        <v>3938</v>
      </c>
      <c r="C884" s="304" t="s">
        <v>48</v>
      </c>
      <c r="D884" s="12">
        <v>44903</v>
      </c>
      <c r="E884" s="286">
        <v>4317.47</v>
      </c>
      <c r="F884" s="304" t="s">
        <v>3378</v>
      </c>
      <c r="G884" s="291">
        <v>4900.55</v>
      </c>
      <c r="H884" s="291">
        <f t="shared" si="26"/>
        <v>4385.9922500000002</v>
      </c>
      <c r="I884" s="470">
        <v>44917</v>
      </c>
    </row>
    <row r="885" spans="1:9" x14ac:dyDescent="0.25">
      <c r="A885" s="2">
        <v>9</v>
      </c>
      <c r="B885" s="319" t="s">
        <v>3937</v>
      </c>
      <c r="C885" s="304" t="s">
        <v>48</v>
      </c>
      <c r="D885" s="12">
        <v>44903</v>
      </c>
      <c r="E885" s="286">
        <v>3378.09</v>
      </c>
      <c r="F885" s="304" t="s">
        <v>3378</v>
      </c>
      <c r="G885" s="291">
        <v>3263.39</v>
      </c>
      <c r="H885" s="291">
        <f t="shared" si="26"/>
        <v>2920.73405</v>
      </c>
      <c r="I885" s="470">
        <v>44917</v>
      </c>
    </row>
    <row r="886" spans="1:9" x14ac:dyDescent="0.25">
      <c r="A886" s="2">
        <v>10</v>
      </c>
      <c r="B886" s="319" t="s">
        <v>3822</v>
      </c>
      <c r="C886" s="304" t="s">
        <v>48</v>
      </c>
      <c r="D886" s="12">
        <v>44903</v>
      </c>
      <c r="E886" s="286">
        <v>29782.05</v>
      </c>
      <c r="F886" s="304" t="s">
        <v>3378</v>
      </c>
      <c r="G886" s="291">
        <v>28943.26</v>
      </c>
      <c r="H886" s="291">
        <f t="shared" si="26"/>
        <v>25904.217699999997</v>
      </c>
      <c r="I886" s="470">
        <v>44917</v>
      </c>
    </row>
    <row r="887" spans="1:9" x14ac:dyDescent="0.25">
      <c r="A887" s="2">
        <v>11</v>
      </c>
      <c r="B887" s="319" t="s">
        <v>3931</v>
      </c>
      <c r="C887" s="304" t="s">
        <v>48</v>
      </c>
      <c r="D887" s="12">
        <v>44905</v>
      </c>
      <c r="E887" s="286">
        <v>6284.09</v>
      </c>
      <c r="F887" s="304" t="s">
        <v>3378</v>
      </c>
      <c r="G887" s="291">
        <v>6284.09</v>
      </c>
      <c r="H887" s="291">
        <f t="shared" si="26"/>
        <v>5624.26055</v>
      </c>
      <c r="I887" s="470">
        <v>44917</v>
      </c>
    </row>
    <row r="888" spans="1:9" x14ac:dyDescent="0.25">
      <c r="A888" s="2">
        <v>12</v>
      </c>
      <c r="B888" s="319" t="s">
        <v>3946</v>
      </c>
      <c r="C888" s="304" t="s">
        <v>48</v>
      </c>
      <c r="D888" s="12">
        <v>44905</v>
      </c>
      <c r="E888" s="286">
        <v>4351.71</v>
      </c>
      <c r="F888" s="304" t="s">
        <v>3378</v>
      </c>
      <c r="G888" s="291">
        <v>4082.95</v>
      </c>
      <c r="H888" s="291">
        <f t="shared" si="26"/>
        <v>3654.2402499999998</v>
      </c>
      <c r="I888" s="470">
        <v>44917</v>
      </c>
    </row>
    <row r="889" spans="1:9" x14ac:dyDescent="0.25">
      <c r="A889" s="2">
        <v>13</v>
      </c>
      <c r="B889" s="319" t="s">
        <v>3858</v>
      </c>
      <c r="C889" s="304" t="s">
        <v>48</v>
      </c>
      <c r="D889" s="470">
        <v>44911</v>
      </c>
      <c r="E889" s="286">
        <v>45183.3</v>
      </c>
      <c r="F889" s="304" t="s">
        <v>3378</v>
      </c>
      <c r="G889" s="291">
        <v>45183.3</v>
      </c>
      <c r="H889" s="291">
        <f t="shared" si="26"/>
        <v>40439.053500000002</v>
      </c>
      <c r="I889" s="470">
        <v>44917</v>
      </c>
    </row>
    <row r="890" spans="1:9" x14ac:dyDescent="0.25">
      <c r="A890" s="2">
        <v>14</v>
      </c>
      <c r="B890" s="319" t="s">
        <v>3924</v>
      </c>
      <c r="C890" s="304" t="s">
        <v>48</v>
      </c>
      <c r="D890" s="12">
        <v>44903</v>
      </c>
      <c r="E890" s="286">
        <v>7844.61</v>
      </c>
      <c r="F890" s="304" t="s">
        <v>3378</v>
      </c>
      <c r="G890" s="291">
        <v>7844.61</v>
      </c>
      <c r="H890" s="291">
        <f t="shared" si="26"/>
        <v>7020.9259499999998</v>
      </c>
      <c r="I890" s="470">
        <v>44917</v>
      </c>
    </row>
    <row r="891" spans="1:9" x14ac:dyDescent="0.25">
      <c r="A891" s="2">
        <v>15</v>
      </c>
      <c r="B891" s="319" t="s">
        <v>3921</v>
      </c>
      <c r="C891" s="304" t="s">
        <v>48</v>
      </c>
      <c r="D891" s="12">
        <v>44903</v>
      </c>
      <c r="E891" s="286">
        <v>15377.79</v>
      </c>
      <c r="F891" s="304" t="s">
        <v>3378</v>
      </c>
      <c r="G891" s="291">
        <v>15377.79</v>
      </c>
      <c r="H891" s="291">
        <f t="shared" si="26"/>
        <v>13763.122050000002</v>
      </c>
      <c r="I891" s="470">
        <v>44917</v>
      </c>
    </row>
    <row r="892" spans="1:9" x14ac:dyDescent="0.25">
      <c r="A892" s="2">
        <v>16</v>
      </c>
      <c r="B892" s="319" t="s">
        <v>3947</v>
      </c>
      <c r="C892" s="304" t="s">
        <v>48</v>
      </c>
      <c r="D892" s="12">
        <v>44903</v>
      </c>
      <c r="E892" s="286">
        <v>10811.21</v>
      </c>
      <c r="F892" s="304" t="s">
        <v>3378</v>
      </c>
      <c r="G892" s="291">
        <v>10811.21</v>
      </c>
      <c r="H892" s="291">
        <f t="shared" si="26"/>
        <v>9676.0329499999989</v>
      </c>
      <c r="I892" s="470">
        <v>44917</v>
      </c>
    </row>
    <row r="893" spans="1:9" x14ac:dyDescent="0.25">
      <c r="A893" s="2">
        <v>17</v>
      </c>
      <c r="B893" s="319" t="s">
        <v>3899</v>
      </c>
      <c r="C893" s="304" t="s">
        <v>48</v>
      </c>
      <c r="D893" s="12">
        <v>44876</v>
      </c>
      <c r="E893" s="286">
        <v>8634.09</v>
      </c>
      <c r="F893" s="304" t="s">
        <v>3378</v>
      </c>
      <c r="G893" s="291">
        <v>5524.89</v>
      </c>
      <c r="H893" s="291">
        <f t="shared" si="26"/>
        <v>4944.7765500000005</v>
      </c>
      <c r="I893" s="470">
        <v>44917</v>
      </c>
    </row>
    <row r="894" spans="1:9" x14ac:dyDescent="0.25">
      <c r="A894" s="2">
        <v>18</v>
      </c>
      <c r="B894" s="319" t="s">
        <v>4473</v>
      </c>
      <c r="C894" s="304" t="s">
        <v>48</v>
      </c>
      <c r="D894" s="12">
        <v>44875</v>
      </c>
      <c r="E894" s="286">
        <v>52663.65</v>
      </c>
      <c r="F894" s="304" t="s">
        <v>3378</v>
      </c>
      <c r="G894" s="291">
        <v>52548.28</v>
      </c>
      <c r="H894" s="291">
        <f t="shared" si="26"/>
        <v>47030.710599999999</v>
      </c>
      <c r="I894" s="470">
        <v>44917</v>
      </c>
    </row>
    <row r="895" spans="1:9" x14ac:dyDescent="0.25">
      <c r="A895" s="2">
        <v>19</v>
      </c>
      <c r="B895" s="319" t="s">
        <v>3865</v>
      </c>
      <c r="C895" s="304" t="s">
        <v>48</v>
      </c>
      <c r="D895" s="12">
        <v>44883</v>
      </c>
      <c r="E895" s="286">
        <v>254496.68</v>
      </c>
      <c r="F895" s="304" t="s">
        <v>3378</v>
      </c>
      <c r="G895" s="291">
        <v>264725.36</v>
      </c>
      <c r="H895" s="291">
        <f t="shared" si="26"/>
        <v>236929.1972</v>
      </c>
      <c r="I895" s="470">
        <v>44917</v>
      </c>
    </row>
    <row r="896" spans="1:9" x14ac:dyDescent="0.25">
      <c r="A896" s="2">
        <v>20</v>
      </c>
      <c r="B896" s="319" t="s">
        <v>3814</v>
      </c>
      <c r="C896" s="304" t="s">
        <v>48</v>
      </c>
      <c r="D896" s="470">
        <v>44911</v>
      </c>
      <c r="E896" s="286">
        <v>351748.46</v>
      </c>
      <c r="F896" s="304" t="s">
        <v>3378</v>
      </c>
      <c r="G896" s="291">
        <v>348169.52</v>
      </c>
      <c r="H896" s="291">
        <f t="shared" si="26"/>
        <v>311611.72040000005</v>
      </c>
      <c r="I896" s="470">
        <v>44917</v>
      </c>
    </row>
    <row r="897" spans="1:9" x14ac:dyDescent="0.25">
      <c r="A897" s="2">
        <v>21</v>
      </c>
      <c r="B897" s="319" t="s">
        <v>3939</v>
      </c>
      <c r="C897" s="304" t="s">
        <v>48</v>
      </c>
      <c r="D897" s="12">
        <v>44839</v>
      </c>
      <c r="E897" s="286">
        <v>2752.11</v>
      </c>
      <c r="F897" s="304" t="s">
        <v>3378</v>
      </c>
      <c r="G897" s="291">
        <v>2578.9499999999998</v>
      </c>
      <c r="H897" s="291">
        <f t="shared" si="26"/>
        <v>2308.1602499999999</v>
      </c>
      <c r="I897" s="470">
        <v>44917</v>
      </c>
    </row>
    <row r="898" spans="1:9" x14ac:dyDescent="0.25">
      <c r="A898" s="2">
        <v>22</v>
      </c>
      <c r="B898" s="319" t="s">
        <v>3923</v>
      </c>
      <c r="C898" s="304" t="s">
        <v>48</v>
      </c>
      <c r="D898" s="12">
        <v>44839</v>
      </c>
      <c r="E898" s="286">
        <v>10103.86</v>
      </c>
      <c r="F898" s="304" t="s">
        <v>3378</v>
      </c>
      <c r="G898" s="291">
        <v>9956.7900000000009</v>
      </c>
      <c r="H898" s="291">
        <f t="shared" si="26"/>
        <v>8911.3270500000017</v>
      </c>
      <c r="I898" s="470">
        <v>44917</v>
      </c>
    </row>
    <row r="899" spans="1:9" x14ac:dyDescent="0.25">
      <c r="A899" s="2">
        <v>23</v>
      </c>
      <c r="B899" s="319" t="s">
        <v>3901</v>
      </c>
      <c r="C899" s="304" t="s">
        <v>48</v>
      </c>
      <c r="D899" s="12">
        <v>44875</v>
      </c>
      <c r="E899" s="286">
        <v>15620.16</v>
      </c>
      <c r="F899" s="304" t="s">
        <v>3378</v>
      </c>
      <c r="G899" s="291">
        <v>15302.75</v>
      </c>
      <c r="H899" s="291">
        <f t="shared" si="26"/>
        <v>13695.96125</v>
      </c>
      <c r="I899" s="470">
        <v>44917</v>
      </c>
    </row>
    <row r="900" spans="1:9" x14ac:dyDescent="0.25">
      <c r="A900" s="2">
        <v>24</v>
      </c>
      <c r="B900" s="319" t="s">
        <v>3929</v>
      </c>
      <c r="C900" s="304" t="s">
        <v>48</v>
      </c>
      <c r="D900" s="12">
        <v>44881</v>
      </c>
      <c r="E900" s="286">
        <v>10736.97</v>
      </c>
      <c r="F900" s="304" t="s">
        <v>3378</v>
      </c>
      <c r="G900" s="291">
        <v>4896.6899999999996</v>
      </c>
      <c r="H900" s="291">
        <f t="shared" si="26"/>
        <v>4382.53755</v>
      </c>
      <c r="I900" s="470">
        <v>44917</v>
      </c>
    </row>
    <row r="901" spans="1:9" x14ac:dyDescent="0.25">
      <c r="A901" s="2">
        <v>25</v>
      </c>
      <c r="B901" s="319" t="s">
        <v>3849</v>
      </c>
      <c r="C901" s="304" t="s">
        <v>48</v>
      </c>
      <c r="D901" s="12">
        <v>44903</v>
      </c>
      <c r="E901" s="286">
        <v>7194.55</v>
      </c>
      <c r="F901" s="304" t="s">
        <v>3378</v>
      </c>
      <c r="G901" s="291">
        <v>6326.43</v>
      </c>
      <c r="H901" s="291">
        <f t="shared" si="26"/>
        <v>5662.1548500000008</v>
      </c>
      <c r="I901" s="470">
        <v>44917</v>
      </c>
    </row>
    <row r="902" spans="1:9" x14ac:dyDescent="0.25">
      <c r="A902" s="2">
        <v>26</v>
      </c>
      <c r="B902" s="319" t="s">
        <v>3862</v>
      </c>
      <c r="C902" s="304" t="s">
        <v>48</v>
      </c>
      <c r="D902" s="470">
        <v>44911</v>
      </c>
      <c r="E902" s="286">
        <v>320859.78000000003</v>
      </c>
      <c r="F902" s="304" t="s">
        <v>3378</v>
      </c>
      <c r="G902" s="291">
        <v>320859.78000000003</v>
      </c>
      <c r="H902" s="291">
        <f t="shared" si="26"/>
        <v>287169.50310000003</v>
      </c>
      <c r="I902" s="470">
        <v>44917</v>
      </c>
    </row>
    <row r="903" spans="1:9" x14ac:dyDescent="0.25">
      <c r="A903" s="2">
        <v>27</v>
      </c>
      <c r="B903" s="319" t="s">
        <v>3940</v>
      </c>
      <c r="C903" s="304" t="s">
        <v>48</v>
      </c>
      <c r="D903" s="12">
        <v>44883</v>
      </c>
      <c r="E903" s="286">
        <v>13125.97</v>
      </c>
      <c r="F903" s="304" t="s">
        <v>3378</v>
      </c>
      <c r="G903" s="291">
        <v>9081.5300000000007</v>
      </c>
      <c r="H903" s="291">
        <f t="shared" si="26"/>
        <v>8127.9693500000003</v>
      </c>
      <c r="I903" s="470">
        <v>44917</v>
      </c>
    </row>
    <row r="904" spans="1:9" x14ac:dyDescent="0.25">
      <c r="A904" s="2">
        <v>28</v>
      </c>
      <c r="B904" s="319" t="s">
        <v>3930</v>
      </c>
      <c r="C904" s="304" t="s">
        <v>48</v>
      </c>
      <c r="D904" s="12">
        <v>44903</v>
      </c>
      <c r="E904" s="286">
        <v>3832.32</v>
      </c>
      <c r="F904" s="304" t="s">
        <v>3378</v>
      </c>
      <c r="G904" s="291">
        <v>3786.15</v>
      </c>
      <c r="H904" s="291">
        <f t="shared" si="26"/>
        <v>3388.6042500000003</v>
      </c>
      <c r="I904" s="470">
        <v>44917</v>
      </c>
    </row>
    <row r="905" spans="1:9" x14ac:dyDescent="0.25">
      <c r="A905" s="2">
        <v>29</v>
      </c>
      <c r="B905" s="319" t="s">
        <v>3932</v>
      </c>
      <c r="C905" s="304" t="s">
        <v>48</v>
      </c>
      <c r="D905" s="12">
        <v>44903</v>
      </c>
      <c r="E905" s="286">
        <v>5069.29</v>
      </c>
      <c r="F905" s="304" t="s">
        <v>3378</v>
      </c>
      <c r="G905" s="291">
        <v>4924.99</v>
      </c>
      <c r="H905" s="291">
        <f t="shared" si="26"/>
        <v>4407.8660499999996</v>
      </c>
      <c r="I905" s="470">
        <v>44917</v>
      </c>
    </row>
    <row r="906" spans="1:9" x14ac:dyDescent="0.25">
      <c r="A906" s="2">
        <v>30</v>
      </c>
      <c r="B906" s="319" t="s">
        <v>3928</v>
      </c>
      <c r="C906" s="304" t="s">
        <v>48</v>
      </c>
      <c r="D906" s="12">
        <v>44905</v>
      </c>
      <c r="E906" s="286">
        <v>3389.03</v>
      </c>
      <c r="F906" s="304" t="s">
        <v>3378</v>
      </c>
      <c r="G906" s="291">
        <v>3236.07</v>
      </c>
      <c r="H906" s="291">
        <f t="shared" si="26"/>
        <v>2896.2826500000001</v>
      </c>
      <c r="I906" s="470">
        <v>44917</v>
      </c>
    </row>
    <row r="907" spans="1:9" x14ac:dyDescent="0.25">
      <c r="A907" s="2">
        <v>31</v>
      </c>
      <c r="B907" s="319" t="s">
        <v>3905</v>
      </c>
      <c r="C907" s="304" t="s">
        <v>48</v>
      </c>
      <c r="D907" s="12">
        <v>44876</v>
      </c>
      <c r="E907" s="286">
        <v>2507.16</v>
      </c>
      <c r="F907" s="304" t="s">
        <v>3378</v>
      </c>
      <c r="G907" s="291">
        <v>1278.52</v>
      </c>
      <c r="H907" s="291">
        <f t="shared" si="26"/>
        <v>1144.2754</v>
      </c>
      <c r="I907" s="470">
        <v>44917</v>
      </c>
    </row>
    <row r="908" spans="1:9" x14ac:dyDescent="0.25">
      <c r="E908" s="489">
        <f>SUM(E877:E907)</f>
        <v>1331146.67</v>
      </c>
      <c r="G908" s="489">
        <f>SUM(G877:G907)</f>
        <v>1300036.5900000001</v>
      </c>
      <c r="H908" s="489">
        <f>SUM(H877:H907)</f>
        <v>1163532.7480500001</v>
      </c>
    </row>
    <row r="912" spans="1:9" ht="15.75" thickBot="1" x14ac:dyDescent="0.3">
      <c r="D912" s="569" t="s">
        <v>4474</v>
      </c>
      <c r="E912" s="570"/>
      <c r="F912" s="571"/>
    </row>
    <row r="913" spans="1:9" ht="38.25" x14ac:dyDescent="0.25">
      <c r="A913" s="413" t="s">
        <v>0</v>
      </c>
      <c r="B913" s="413" t="s">
        <v>3265</v>
      </c>
      <c r="C913" s="413" t="s">
        <v>45</v>
      </c>
      <c r="D913" s="460" t="s">
        <v>3381</v>
      </c>
      <c r="E913" s="461" t="s">
        <v>3380</v>
      </c>
      <c r="F913" s="461" t="s">
        <v>3271</v>
      </c>
      <c r="G913" s="415" t="s">
        <v>309</v>
      </c>
      <c r="H913" s="415" t="s">
        <v>310</v>
      </c>
      <c r="I913" s="415" t="s">
        <v>4405</v>
      </c>
    </row>
    <row r="914" spans="1:9" x14ac:dyDescent="0.25">
      <c r="A914" s="2">
        <v>1</v>
      </c>
      <c r="B914" s="319" t="s">
        <v>3949</v>
      </c>
      <c r="C914" s="304" t="s">
        <v>48</v>
      </c>
      <c r="D914" s="12">
        <v>44905</v>
      </c>
      <c r="E914" s="286">
        <v>6858.4</v>
      </c>
      <c r="F914" s="304" t="s">
        <v>3378</v>
      </c>
      <c r="G914" s="291">
        <v>6858.4</v>
      </c>
      <c r="H914" s="291">
        <f>G914*0.895</f>
        <v>6138.268</v>
      </c>
      <c r="I914" s="470">
        <v>44932</v>
      </c>
    </row>
    <row r="915" spans="1:9" x14ac:dyDescent="0.25">
      <c r="A915" s="2">
        <v>2</v>
      </c>
      <c r="B915" s="319" t="s">
        <v>3919</v>
      </c>
      <c r="C915" s="304" t="s">
        <v>48</v>
      </c>
      <c r="D915" s="12">
        <v>44911</v>
      </c>
      <c r="E915" s="286">
        <v>3051.17</v>
      </c>
      <c r="F915" s="304" t="s">
        <v>3378</v>
      </c>
      <c r="G915" s="291">
        <v>3051.17</v>
      </c>
      <c r="H915" s="291">
        <f>G915*0.895</f>
        <v>2730.7971500000003</v>
      </c>
      <c r="I915" s="470">
        <v>44932</v>
      </c>
    </row>
    <row r="916" spans="1:9" x14ac:dyDescent="0.25">
      <c r="A916" s="2">
        <v>3</v>
      </c>
      <c r="B916" s="319" t="s">
        <v>3927</v>
      </c>
      <c r="C916" s="304" t="s">
        <v>48</v>
      </c>
      <c r="D916" s="12">
        <v>44904</v>
      </c>
      <c r="E916" s="286">
        <v>4247.3999999999996</v>
      </c>
      <c r="F916" s="304" t="s">
        <v>3378</v>
      </c>
      <c r="G916" s="291">
        <v>4247.3999999999996</v>
      </c>
      <c r="H916" s="291">
        <f>G916*0.895</f>
        <v>3801.4229999999998</v>
      </c>
      <c r="I916" s="470">
        <v>44932</v>
      </c>
    </row>
    <row r="917" spans="1:9" x14ac:dyDescent="0.25">
      <c r="A917" s="2">
        <v>4</v>
      </c>
      <c r="B917" s="319" t="s">
        <v>3898</v>
      </c>
      <c r="C917" s="304" t="s">
        <v>48</v>
      </c>
      <c r="D917" s="12">
        <v>44903</v>
      </c>
      <c r="E917" s="286">
        <v>10607.55</v>
      </c>
      <c r="F917" s="304" t="s">
        <v>3378</v>
      </c>
      <c r="G917" s="291">
        <v>10507.74</v>
      </c>
      <c r="H917" s="291">
        <f>G917*0.895</f>
        <v>9404.4272999999994</v>
      </c>
      <c r="I917" s="470">
        <v>44932</v>
      </c>
    </row>
    <row r="918" spans="1:9" x14ac:dyDescent="0.25">
      <c r="E918" s="489">
        <f>SUM(E914:E917)</f>
        <v>24764.519999999997</v>
      </c>
      <c r="G918" s="489">
        <f>SUM(G914:G917)</f>
        <v>24664.71</v>
      </c>
      <c r="H918" s="489">
        <f>SUM(H914:H917)</f>
        <v>22074.91545</v>
      </c>
    </row>
    <row r="923" spans="1:9" ht="15.75" thickBot="1" x14ac:dyDescent="0.3">
      <c r="D923" s="569" t="s">
        <v>4475</v>
      </c>
      <c r="E923" s="570"/>
      <c r="F923" s="571"/>
    </row>
    <row r="924" spans="1:9" ht="38.25" x14ac:dyDescent="0.25">
      <c r="A924" s="413" t="s">
        <v>0</v>
      </c>
      <c r="B924" s="413" t="s">
        <v>3265</v>
      </c>
      <c r="C924" s="413" t="s">
        <v>45</v>
      </c>
      <c r="D924" s="460" t="s">
        <v>3381</v>
      </c>
      <c r="E924" s="461" t="s">
        <v>3380</v>
      </c>
      <c r="F924" s="461" t="s">
        <v>3271</v>
      </c>
      <c r="G924" s="415" t="s">
        <v>309</v>
      </c>
      <c r="H924" s="415" t="s">
        <v>310</v>
      </c>
      <c r="I924" s="415" t="s">
        <v>4405</v>
      </c>
    </row>
    <row r="925" spans="1:9" x14ac:dyDescent="0.25">
      <c r="A925" s="2">
        <v>1</v>
      </c>
      <c r="B925" s="319" t="s">
        <v>3816</v>
      </c>
      <c r="C925" s="304" t="s">
        <v>48</v>
      </c>
      <c r="D925" s="12">
        <v>44924</v>
      </c>
      <c r="E925" s="290">
        <v>3398.78</v>
      </c>
      <c r="F925" s="304" t="s">
        <v>3378</v>
      </c>
      <c r="G925" s="9">
        <v>3312.2</v>
      </c>
      <c r="H925" s="264">
        <f>G925*0.895</f>
        <v>2964.4189999999999</v>
      </c>
      <c r="I925" s="470">
        <v>44933</v>
      </c>
    </row>
    <row r="926" spans="1:9" x14ac:dyDescent="0.25">
      <c r="A926" s="2">
        <v>2</v>
      </c>
      <c r="B926" s="319" t="s">
        <v>3918</v>
      </c>
      <c r="C926" s="304" t="s">
        <v>48</v>
      </c>
      <c r="D926" s="12">
        <v>44904</v>
      </c>
      <c r="E926" s="290">
        <v>13991.35</v>
      </c>
      <c r="F926" s="304" t="s">
        <v>3378</v>
      </c>
      <c r="G926" s="9">
        <v>13498.37</v>
      </c>
      <c r="H926" s="9">
        <f>G926*0.895</f>
        <v>12081.041150000001</v>
      </c>
      <c r="I926" s="470">
        <v>44933</v>
      </c>
    </row>
    <row r="927" spans="1:9" x14ac:dyDescent="0.25">
      <c r="A927" s="2">
        <v>3</v>
      </c>
      <c r="B927" s="319" t="s">
        <v>3823</v>
      </c>
      <c r="C927" s="304" t="s">
        <v>48</v>
      </c>
      <c r="D927" s="12">
        <v>44904</v>
      </c>
      <c r="E927" s="290">
        <v>21622.91</v>
      </c>
      <c r="F927" s="304" t="s">
        <v>3378</v>
      </c>
      <c r="G927" s="9">
        <v>20815.849999999999</v>
      </c>
      <c r="H927" s="9">
        <f>G927*0.895</f>
        <v>18630.185750000001</v>
      </c>
      <c r="I927" s="470">
        <v>44933</v>
      </c>
    </row>
    <row r="928" spans="1:9" x14ac:dyDescent="0.25">
      <c r="E928" s="330">
        <f>SUM(E925:E927)</f>
        <v>39013.040000000001</v>
      </c>
      <c r="G928" s="489">
        <f>SUM(G925:G927)</f>
        <v>37626.42</v>
      </c>
      <c r="H928" s="489">
        <f>SUM(H925:H927)</f>
        <v>33675.645900000003</v>
      </c>
    </row>
    <row r="931" spans="1:9" ht="15.75" thickBot="1" x14ac:dyDescent="0.3">
      <c r="D931" s="569" t="s">
        <v>4476</v>
      </c>
      <c r="E931" s="570"/>
      <c r="F931" s="571"/>
    </row>
    <row r="932" spans="1:9" ht="38.25" x14ac:dyDescent="0.25">
      <c r="A932" s="413" t="s">
        <v>0</v>
      </c>
      <c r="B932" s="413" t="s">
        <v>3265</v>
      </c>
      <c r="C932" s="413" t="s">
        <v>45</v>
      </c>
      <c r="D932" s="460" t="s">
        <v>3381</v>
      </c>
      <c r="E932" s="461" t="s">
        <v>3380</v>
      </c>
      <c r="F932" s="461" t="s">
        <v>3271</v>
      </c>
      <c r="G932" s="415" t="s">
        <v>309</v>
      </c>
      <c r="H932" s="415" t="s">
        <v>310</v>
      </c>
      <c r="I932" s="415" t="s">
        <v>4405</v>
      </c>
    </row>
    <row r="933" spans="1:9" x14ac:dyDescent="0.25">
      <c r="A933" s="2">
        <v>1</v>
      </c>
      <c r="B933" s="319" t="s">
        <v>3922</v>
      </c>
      <c r="C933" s="304" t="s">
        <v>48</v>
      </c>
      <c r="D933" s="12">
        <v>44924</v>
      </c>
      <c r="E933" s="286">
        <v>4600.12</v>
      </c>
      <c r="F933" s="304" t="s">
        <v>3378</v>
      </c>
      <c r="G933" s="291">
        <v>4600.12</v>
      </c>
      <c r="H933" s="291">
        <f t="shared" ref="H933:H945" si="27">G933*0.895</f>
        <v>4117.1073999999999</v>
      </c>
      <c r="I933" s="470">
        <v>44944</v>
      </c>
    </row>
    <row r="934" spans="1:9" x14ac:dyDescent="0.25">
      <c r="A934" s="2">
        <v>2</v>
      </c>
      <c r="B934" s="319" t="s">
        <v>3948</v>
      </c>
      <c r="C934" s="304" t="s">
        <v>48</v>
      </c>
      <c r="D934" s="12">
        <v>44907</v>
      </c>
      <c r="E934" s="286">
        <v>6071.46</v>
      </c>
      <c r="F934" s="304" t="s">
        <v>3378</v>
      </c>
      <c r="G934" s="291">
        <v>5906.72</v>
      </c>
      <c r="H934" s="291">
        <f t="shared" si="27"/>
        <v>5286.5144</v>
      </c>
      <c r="I934" s="470">
        <v>44944</v>
      </c>
    </row>
    <row r="935" spans="1:9" x14ac:dyDescent="0.25">
      <c r="A935" s="2">
        <v>3</v>
      </c>
      <c r="B935" s="319" t="s">
        <v>3955</v>
      </c>
      <c r="C935" s="304" t="s">
        <v>48</v>
      </c>
      <c r="D935" s="12">
        <v>44924</v>
      </c>
      <c r="E935" s="286">
        <v>2758.17</v>
      </c>
      <c r="F935" s="304" t="s">
        <v>3378</v>
      </c>
      <c r="G935" s="291">
        <v>1803.78</v>
      </c>
      <c r="H935" s="291">
        <f t="shared" si="27"/>
        <v>1614.3831</v>
      </c>
      <c r="I935" s="470">
        <v>44944</v>
      </c>
    </row>
    <row r="936" spans="1:9" x14ac:dyDescent="0.25">
      <c r="A936" s="2">
        <v>4</v>
      </c>
      <c r="B936" s="319" t="s">
        <v>3954</v>
      </c>
      <c r="C936" s="304" t="s">
        <v>48</v>
      </c>
      <c r="D936" s="12">
        <v>44924</v>
      </c>
      <c r="E936" s="286">
        <v>2941.79</v>
      </c>
      <c r="F936" s="304" t="s">
        <v>3378</v>
      </c>
      <c r="G936" s="291">
        <v>1746.06</v>
      </c>
      <c r="H936" s="291">
        <f t="shared" si="27"/>
        <v>1562.7237</v>
      </c>
      <c r="I936" s="470">
        <v>44944</v>
      </c>
    </row>
    <row r="937" spans="1:9" x14ac:dyDescent="0.25">
      <c r="A937" s="2">
        <v>5</v>
      </c>
      <c r="B937" s="319" t="s">
        <v>3893</v>
      </c>
      <c r="C937" s="304" t="s">
        <v>48</v>
      </c>
      <c r="D937" s="12">
        <v>44924</v>
      </c>
      <c r="E937" s="286">
        <v>5121.18</v>
      </c>
      <c r="F937" s="304" t="s">
        <v>3378</v>
      </c>
      <c r="G937" s="291">
        <v>4676.8999999999996</v>
      </c>
      <c r="H937" s="291">
        <f t="shared" si="27"/>
        <v>4185.8254999999999</v>
      </c>
      <c r="I937" s="470">
        <v>44944</v>
      </c>
    </row>
    <row r="938" spans="1:9" x14ac:dyDescent="0.25">
      <c r="A938" s="2">
        <v>6</v>
      </c>
      <c r="B938" s="319" t="s">
        <v>3944</v>
      </c>
      <c r="C938" s="304" t="s">
        <v>48</v>
      </c>
      <c r="D938" s="12">
        <v>44911</v>
      </c>
      <c r="E938" s="286">
        <v>14547.95</v>
      </c>
      <c r="F938" s="304" t="s">
        <v>3378</v>
      </c>
      <c r="G938" s="291">
        <v>13826.45</v>
      </c>
      <c r="H938" s="291">
        <f t="shared" si="27"/>
        <v>12374.672750000002</v>
      </c>
      <c r="I938" s="470">
        <v>44944</v>
      </c>
    </row>
    <row r="939" spans="1:9" x14ac:dyDescent="0.25">
      <c r="A939" s="2">
        <v>7</v>
      </c>
      <c r="B939" s="319" t="s">
        <v>3953</v>
      </c>
      <c r="C939" s="304" t="s">
        <v>48</v>
      </c>
      <c r="D939" s="12">
        <v>44924</v>
      </c>
      <c r="E939" s="286">
        <v>3925</v>
      </c>
      <c r="F939" s="304" t="s">
        <v>3378</v>
      </c>
      <c r="G939" s="291">
        <v>3665.26</v>
      </c>
      <c r="H939" s="291">
        <f t="shared" si="27"/>
        <v>3280.4077000000002</v>
      </c>
      <c r="I939" s="470">
        <v>44944</v>
      </c>
    </row>
    <row r="940" spans="1:9" x14ac:dyDescent="0.25">
      <c r="A940" s="2">
        <v>8</v>
      </c>
      <c r="B940" s="319" t="s">
        <v>3897</v>
      </c>
      <c r="C940" s="304" t="s">
        <v>48</v>
      </c>
      <c r="D940" s="12">
        <v>44924</v>
      </c>
      <c r="E940" s="286">
        <v>5405.3</v>
      </c>
      <c r="F940" s="304" t="s">
        <v>3378</v>
      </c>
      <c r="G940" s="291">
        <v>5405.3</v>
      </c>
      <c r="H940" s="291">
        <f t="shared" si="27"/>
        <v>4837.7435000000005</v>
      </c>
      <c r="I940" s="470">
        <v>44944</v>
      </c>
    </row>
    <row r="941" spans="1:9" x14ac:dyDescent="0.25">
      <c r="A941" s="2">
        <v>9</v>
      </c>
      <c r="B941" s="319" t="s">
        <v>3926</v>
      </c>
      <c r="C941" s="304" t="s">
        <v>48</v>
      </c>
      <c r="D941" s="12">
        <v>44911</v>
      </c>
      <c r="E941" s="286">
        <v>3822.94</v>
      </c>
      <c r="F941" s="304" t="s">
        <v>3378</v>
      </c>
      <c r="G941" s="291">
        <v>3724.21</v>
      </c>
      <c r="H941" s="291">
        <f t="shared" si="27"/>
        <v>3333.16795</v>
      </c>
      <c r="I941" s="470">
        <v>44944</v>
      </c>
    </row>
    <row r="942" spans="1:9" x14ac:dyDescent="0.25">
      <c r="A942" s="2">
        <v>10</v>
      </c>
      <c r="B942" s="319" t="s">
        <v>3961</v>
      </c>
      <c r="C942" s="304" t="s">
        <v>48</v>
      </c>
      <c r="D942" s="12">
        <v>44924</v>
      </c>
      <c r="E942" s="286">
        <v>4286.46</v>
      </c>
      <c r="F942" s="304" t="s">
        <v>3378</v>
      </c>
      <c r="G942" s="291">
        <v>4228.74</v>
      </c>
      <c r="H942" s="291">
        <f t="shared" si="27"/>
        <v>3784.7222999999999</v>
      </c>
      <c r="I942" s="470">
        <v>44944</v>
      </c>
    </row>
    <row r="943" spans="1:9" x14ac:dyDescent="0.25">
      <c r="A943" s="2">
        <v>11</v>
      </c>
      <c r="B943" s="319" t="s">
        <v>3935</v>
      </c>
      <c r="C943" s="304" t="s">
        <v>48</v>
      </c>
      <c r="D943" s="12">
        <v>44904</v>
      </c>
      <c r="E943" s="286">
        <v>3918.1</v>
      </c>
      <c r="F943" s="304" t="s">
        <v>3378</v>
      </c>
      <c r="G943" s="291">
        <v>3918.1</v>
      </c>
      <c r="H943" s="291">
        <f t="shared" si="27"/>
        <v>3506.6995000000002</v>
      </c>
      <c r="I943" s="470">
        <v>44944</v>
      </c>
    </row>
    <row r="944" spans="1:9" x14ac:dyDescent="0.25">
      <c r="A944" s="2">
        <v>12</v>
      </c>
      <c r="B944" s="319" t="s">
        <v>3992</v>
      </c>
      <c r="C944" s="304" t="s">
        <v>48</v>
      </c>
      <c r="D944" s="12">
        <v>44924</v>
      </c>
      <c r="E944" s="286">
        <v>2514.9499999999998</v>
      </c>
      <c r="F944" s="304" t="s">
        <v>3378</v>
      </c>
      <c r="G944" s="291">
        <v>2163.91</v>
      </c>
      <c r="H944" s="291">
        <f t="shared" si="27"/>
        <v>1936.6994499999998</v>
      </c>
      <c r="I944" s="470">
        <v>44944</v>
      </c>
    </row>
    <row r="945" spans="1:9" x14ac:dyDescent="0.25">
      <c r="A945" s="2">
        <v>13</v>
      </c>
      <c r="B945" s="319" t="s">
        <v>4003</v>
      </c>
      <c r="C945" s="304" t="s">
        <v>48</v>
      </c>
      <c r="D945" s="12">
        <v>44924</v>
      </c>
      <c r="E945" s="286">
        <v>1742.06</v>
      </c>
      <c r="F945" s="304" t="s">
        <v>3378</v>
      </c>
      <c r="G945" s="291">
        <v>1558.48</v>
      </c>
      <c r="H945" s="291">
        <f t="shared" si="27"/>
        <v>1394.8396</v>
      </c>
      <c r="I945" s="470">
        <v>44944</v>
      </c>
    </row>
    <row r="946" spans="1:9" x14ac:dyDescent="0.25">
      <c r="E946" s="330">
        <f>SUM(E933:E945)</f>
        <v>61655.479999999996</v>
      </c>
      <c r="G946" s="330">
        <f>SUM(G933:G945)</f>
        <v>57224.030000000006</v>
      </c>
      <c r="H946" s="330">
        <f>SUM(H933:H945)</f>
        <v>51215.506850000005</v>
      </c>
    </row>
    <row r="954" spans="1:9" ht="15.75" thickBot="1" x14ac:dyDescent="0.3">
      <c r="D954" s="569" t="s">
        <v>4477</v>
      </c>
      <c r="E954" s="570"/>
      <c r="F954" s="571"/>
    </row>
    <row r="955" spans="1:9" ht="38.25" x14ac:dyDescent="0.25">
      <c r="A955" s="413" t="s">
        <v>0</v>
      </c>
      <c r="B955" s="413" t="s">
        <v>3265</v>
      </c>
      <c r="C955" s="413" t="s">
        <v>45</v>
      </c>
      <c r="D955" s="460" t="s">
        <v>3381</v>
      </c>
      <c r="E955" s="461" t="s">
        <v>3380</v>
      </c>
      <c r="F955" s="461" t="s">
        <v>3271</v>
      </c>
      <c r="G955" s="415" t="s">
        <v>309</v>
      </c>
      <c r="H955" s="415" t="s">
        <v>310</v>
      </c>
      <c r="I955" s="415" t="s">
        <v>4405</v>
      </c>
    </row>
    <row r="956" spans="1:9" x14ac:dyDescent="0.25">
      <c r="A956" s="2">
        <v>1</v>
      </c>
      <c r="B956" s="319" t="s">
        <v>3958</v>
      </c>
      <c r="C956" s="304" t="s">
        <v>48</v>
      </c>
      <c r="D956" s="12">
        <v>44924</v>
      </c>
      <c r="E956" s="286">
        <v>2787.33</v>
      </c>
      <c r="F956" s="304" t="s">
        <v>3378</v>
      </c>
      <c r="G956" s="291">
        <v>2100.9899999999998</v>
      </c>
      <c r="H956" s="291">
        <f t="shared" ref="H956:H963" si="28">G956*0.895</f>
        <v>1880.3860499999998</v>
      </c>
      <c r="I956" s="470">
        <v>44946</v>
      </c>
    </row>
    <row r="957" spans="1:9" x14ac:dyDescent="0.25">
      <c r="A957" s="2">
        <v>2</v>
      </c>
      <c r="B957" s="319" t="s">
        <v>3963</v>
      </c>
      <c r="C957" s="304" t="s">
        <v>48</v>
      </c>
      <c r="D957" s="12">
        <v>44924</v>
      </c>
      <c r="E957" s="286">
        <v>8640.2199999999993</v>
      </c>
      <c r="F957" s="304" t="s">
        <v>3378</v>
      </c>
      <c r="G957" s="291">
        <v>7914.06</v>
      </c>
      <c r="H957" s="291">
        <f t="shared" si="28"/>
        <v>7083.0837000000001</v>
      </c>
      <c r="I957" s="470">
        <v>44946</v>
      </c>
    </row>
    <row r="958" spans="1:9" x14ac:dyDescent="0.25">
      <c r="A958" s="2">
        <v>3</v>
      </c>
      <c r="B958" s="319" t="s">
        <v>3952</v>
      </c>
      <c r="C958" s="304" t="s">
        <v>48</v>
      </c>
      <c r="D958" s="12">
        <v>44924</v>
      </c>
      <c r="E958" s="286">
        <v>8492.35</v>
      </c>
      <c r="F958" s="304" t="s">
        <v>3378</v>
      </c>
      <c r="G958" s="291">
        <v>8197.4599999999991</v>
      </c>
      <c r="H958" s="291">
        <f t="shared" si="28"/>
        <v>7336.7266999999993</v>
      </c>
      <c r="I958" s="470">
        <v>44946</v>
      </c>
    </row>
    <row r="959" spans="1:9" x14ac:dyDescent="0.25">
      <c r="A959" s="2">
        <v>4</v>
      </c>
      <c r="B959" s="319" t="s">
        <v>3950</v>
      </c>
      <c r="C959" s="304" t="s">
        <v>48</v>
      </c>
      <c r="D959" s="12">
        <v>44924</v>
      </c>
      <c r="E959" s="286">
        <v>3885.76</v>
      </c>
      <c r="F959" s="304" t="s">
        <v>3378</v>
      </c>
      <c r="G959" s="291">
        <v>3776.06</v>
      </c>
      <c r="H959" s="291">
        <f t="shared" si="28"/>
        <v>3379.5736999999999</v>
      </c>
      <c r="I959" s="470">
        <v>44946</v>
      </c>
    </row>
    <row r="960" spans="1:9" x14ac:dyDescent="0.25">
      <c r="A960" s="2">
        <v>5</v>
      </c>
      <c r="B960" s="319" t="s">
        <v>4011</v>
      </c>
      <c r="C960" s="304" t="s">
        <v>48</v>
      </c>
      <c r="D960" s="12">
        <v>44942</v>
      </c>
      <c r="E960" s="286">
        <v>5790.98</v>
      </c>
      <c r="F960" s="304" t="s">
        <v>3378</v>
      </c>
      <c r="G960" s="291">
        <v>3234.76</v>
      </c>
      <c r="H960" s="291">
        <f t="shared" si="28"/>
        <v>2895.1102000000001</v>
      </c>
      <c r="I960" s="470">
        <v>44946</v>
      </c>
    </row>
    <row r="961" spans="1:9" x14ac:dyDescent="0.25">
      <c r="A961" s="2">
        <v>6</v>
      </c>
      <c r="B961" s="319" t="s">
        <v>3942</v>
      </c>
      <c r="C961" s="304" t="s">
        <v>48</v>
      </c>
      <c r="D961" s="12">
        <v>44924</v>
      </c>
      <c r="E961" s="286">
        <v>26709.200000000001</v>
      </c>
      <c r="F961" s="304" t="s">
        <v>3378</v>
      </c>
      <c r="G961" s="291">
        <v>25718.52</v>
      </c>
      <c r="H961" s="291">
        <f t="shared" si="28"/>
        <v>23018.075400000002</v>
      </c>
      <c r="I961" s="470">
        <v>44946</v>
      </c>
    </row>
    <row r="962" spans="1:9" x14ac:dyDescent="0.25">
      <c r="A962" s="2">
        <v>7</v>
      </c>
      <c r="B962" s="319" t="s">
        <v>3888</v>
      </c>
      <c r="C962" s="304" t="s">
        <v>48</v>
      </c>
      <c r="D962" s="12">
        <v>44924</v>
      </c>
      <c r="E962" s="286">
        <v>66013.27</v>
      </c>
      <c r="F962" s="304" t="s">
        <v>3378</v>
      </c>
      <c r="G962" s="291">
        <v>58524.36</v>
      </c>
      <c r="H962" s="291">
        <f t="shared" si="28"/>
        <v>52379.302199999998</v>
      </c>
      <c r="I962" s="470">
        <v>44946</v>
      </c>
    </row>
    <row r="963" spans="1:9" x14ac:dyDescent="0.25">
      <c r="A963" s="2">
        <v>8</v>
      </c>
      <c r="B963" s="319" t="s">
        <v>3951</v>
      </c>
      <c r="C963" s="304" t="s">
        <v>48</v>
      </c>
      <c r="D963" s="12">
        <v>44924</v>
      </c>
      <c r="E963" s="286">
        <v>3829.68</v>
      </c>
      <c r="F963" s="304" t="s">
        <v>3378</v>
      </c>
      <c r="G963" s="9">
        <v>4448.67</v>
      </c>
      <c r="H963" s="9">
        <f t="shared" si="28"/>
        <v>3981.5596500000001</v>
      </c>
      <c r="I963" s="470">
        <v>44946</v>
      </c>
    </row>
    <row r="964" spans="1:9" x14ac:dyDescent="0.25">
      <c r="E964" s="490">
        <f>SUM(E956:E963)</f>
        <v>126148.79000000001</v>
      </c>
      <c r="G964" s="490">
        <f>SUM(G956:G963)</f>
        <v>113914.88</v>
      </c>
      <c r="H964" s="490">
        <f>SUM(H956:H963)</f>
        <v>101953.81759999999</v>
      </c>
    </row>
    <row r="967" spans="1:9" ht="15.75" thickBot="1" x14ac:dyDescent="0.3">
      <c r="D967" s="569" t="s">
        <v>4478</v>
      </c>
      <c r="E967" s="570"/>
      <c r="F967" s="571"/>
    </row>
    <row r="968" spans="1:9" ht="38.25" x14ac:dyDescent="0.25">
      <c r="A968" s="413" t="s">
        <v>0</v>
      </c>
      <c r="B968" s="413" t="s">
        <v>3265</v>
      </c>
      <c r="C968" s="413" t="s">
        <v>45</v>
      </c>
      <c r="D968" s="460" t="s">
        <v>3381</v>
      </c>
      <c r="E968" s="461" t="s">
        <v>3380</v>
      </c>
      <c r="F968" s="461" t="s">
        <v>3271</v>
      </c>
      <c r="G968" s="415" t="s">
        <v>309</v>
      </c>
      <c r="H968" s="415" t="s">
        <v>310</v>
      </c>
      <c r="I968" s="415" t="s">
        <v>4405</v>
      </c>
    </row>
    <row r="969" spans="1:9" x14ac:dyDescent="0.25">
      <c r="A969" s="2">
        <v>1</v>
      </c>
      <c r="B969" s="319" t="s">
        <v>3941</v>
      </c>
      <c r="C969" s="304" t="s">
        <v>48</v>
      </c>
      <c r="D969" s="12">
        <v>44924</v>
      </c>
      <c r="E969" s="286">
        <v>5413.72</v>
      </c>
      <c r="F969" s="304" t="s">
        <v>3378</v>
      </c>
      <c r="G969" s="291">
        <v>3952.5</v>
      </c>
      <c r="H969" s="291">
        <f t="shared" ref="H969:H977" si="29">G969*0.895</f>
        <v>3537.4875000000002</v>
      </c>
      <c r="I969" s="470">
        <v>44970</v>
      </c>
    </row>
    <row r="970" spans="1:9" x14ac:dyDescent="0.25">
      <c r="A970" s="2">
        <v>2</v>
      </c>
      <c r="B970" s="319" t="s">
        <v>3962</v>
      </c>
      <c r="C970" s="304" t="s">
        <v>48</v>
      </c>
      <c r="D970" s="12">
        <v>44942</v>
      </c>
      <c r="E970" s="286">
        <v>6221.31</v>
      </c>
      <c r="F970" s="304" t="s">
        <v>3378</v>
      </c>
      <c r="G970" s="291">
        <v>3959.19</v>
      </c>
      <c r="H970" s="291">
        <f t="shared" si="29"/>
        <v>3543.47505</v>
      </c>
      <c r="I970" s="470">
        <v>44970</v>
      </c>
    </row>
    <row r="971" spans="1:9" x14ac:dyDescent="0.25">
      <c r="A971" s="2">
        <v>3</v>
      </c>
      <c r="B971" s="319" t="s">
        <v>4014</v>
      </c>
      <c r="C971" s="304" t="s">
        <v>48</v>
      </c>
      <c r="D971" s="12">
        <v>44942</v>
      </c>
      <c r="E971" s="286">
        <v>2169.84</v>
      </c>
      <c r="F971" s="304" t="s">
        <v>3378</v>
      </c>
      <c r="G971" s="291">
        <v>1774.92</v>
      </c>
      <c r="H971" s="291">
        <f t="shared" si="29"/>
        <v>1588.5534</v>
      </c>
      <c r="I971" s="470">
        <v>44970</v>
      </c>
    </row>
    <row r="972" spans="1:9" x14ac:dyDescent="0.25">
      <c r="A972" s="2">
        <v>4</v>
      </c>
      <c r="B972" s="319" t="s">
        <v>4013</v>
      </c>
      <c r="C972" s="304" t="s">
        <v>48</v>
      </c>
      <c r="D972" s="262">
        <v>44942</v>
      </c>
      <c r="E972" s="286">
        <v>6089.59</v>
      </c>
      <c r="F972" s="304" t="s">
        <v>3378</v>
      </c>
      <c r="G972" s="291">
        <v>5435.62</v>
      </c>
      <c r="H972" s="291">
        <f t="shared" si="29"/>
        <v>4864.8798999999999</v>
      </c>
      <c r="I972" s="470">
        <v>44970</v>
      </c>
    </row>
    <row r="973" spans="1:9" x14ac:dyDescent="0.25">
      <c r="A973" s="2">
        <v>5</v>
      </c>
      <c r="B973" s="319" t="s">
        <v>3993</v>
      </c>
      <c r="C973" s="304" t="s">
        <v>48</v>
      </c>
      <c r="D973" s="12">
        <v>44942</v>
      </c>
      <c r="E973" s="286">
        <v>6971.66</v>
      </c>
      <c r="F973" s="304" t="s">
        <v>3378</v>
      </c>
      <c r="G973" s="291">
        <v>5274.88</v>
      </c>
      <c r="H973" s="291">
        <f t="shared" si="29"/>
        <v>4721.0176000000001</v>
      </c>
      <c r="I973" s="470">
        <v>44970</v>
      </c>
    </row>
    <row r="974" spans="1:9" x14ac:dyDescent="0.25">
      <c r="A974" s="2">
        <v>6</v>
      </c>
      <c r="B974" s="319" t="s">
        <v>3986</v>
      </c>
      <c r="C974" s="304" t="s">
        <v>48</v>
      </c>
      <c r="D974" s="12">
        <v>44943</v>
      </c>
      <c r="E974" s="286">
        <v>7369.69</v>
      </c>
      <c r="F974" s="304" t="s">
        <v>3378</v>
      </c>
      <c r="G974" s="291">
        <v>7023.37</v>
      </c>
      <c r="H974" s="291">
        <f t="shared" si="29"/>
        <v>6285.91615</v>
      </c>
      <c r="I974" s="470">
        <v>44970</v>
      </c>
    </row>
    <row r="975" spans="1:9" x14ac:dyDescent="0.25">
      <c r="A975" s="2">
        <v>7</v>
      </c>
      <c r="B975" s="319" t="s">
        <v>3965</v>
      </c>
      <c r="C975" s="304" t="s">
        <v>48</v>
      </c>
      <c r="D975" s="262">
        <v>44943</v>
      </c>
      <c r="E975" s="286">
        <v>4841.7299999999996</v>
      </c>
      <c r="F975" s="304" t="s">
        <v>3378</v>
      </c>
      <c r="G975" s="291">
        <v>4139.8100000000004</v>
      </c>
      <c r="H975" s="291">
        <f t="shared" si="29"/>
        <v>3705.1299500000005</v>
      </c>
      <c r="I975" s="470">
        <v>44970</v>
      </c>
    </row>
    <row r="976" spans="1:9" x14ac:dyDescent="0.25">
      <c r="A976" s="2">
        <v>8</v>
      </c>
      <c r="B976" s="319" t="s">
        <v>3976</v>
      </c>
      <c r="C976" s="304" t="s">
        <v>48</v>
      </c>
      <c r="D976" s="12">
        <v>44942</v>
      </c>
      <c r="E976" s="286">
        <v>12342.86</v>
      </c>
      <c r="F976" s="304" t="s">
        <v>3378</v>
      </c>
      <c r="G976" s="291">
        <v>11945.75</v>
      </c>
      <c r="H976" s="291">
        <f t="shared" si="29"/>
        <v>10691.446250000001</v>
      </c>
      <c r="I976" s="470">
        <v>44970</v>
      </c>
    </row>
    <row r="977" spans="1:9" x14ac:dyDescent="0.25">
      <c r="A977" s="2">
        <v>9</v>
      </c>
      <c r="B977" s="319" t="s">
        <v>3925</v>
      </c>
      <c r="C977" s="304" t="s">
        <v>48</v>
      </c>
      <c r="D977" s="262">
        <v>44943</v>
      </c>
      <c r="E977" s="286">
        <v>5505.99</v>
      </c>
      <c r="F977" s="304" t="s">
        <v>3378</v>
      </c>
      <c r="G977" s="291">
        <v>5448.27</v>
      </c>
      <c r="H977" s="291">
        <f t="shared" si="29"/>
        <v>4876.2016500000009</v>
      </c>
      <c r="I977" s="470">
        <v>44970</v>
      </c>
    </row>
    <row r="978" spans="1:9" x14ac:dyDescent="0.25">
      <c r="E978" s="330">
        <f>SUM(E969:E977)</f>
        <v>56926.389999999992</v>
      </c>
      <c r="G978" s="330">
        <f>SUM(G969:G977)</f>
        <v>48954.31</v>
      </c>
      <c r="H978" s="330">
        <f>SUM(H969:H977)</f>
        <v>43814.107450000003</v>
      </c>
    </row>
    <row r="983" spans="1:9" ht="15.75" thickBot="1" x14ac:dyDescent="0.3">
      <c r="D983" s="569" t="s">
        <v>4479</v>
      </c>
      <c r="E983" s="570"/>
      <c r="F983" s="571"/>
    </row>
    <row r="984" spans="1:9" ht="38.25" x14ac:dyDescent="0.25">
      <c r="A984" s="413" t="s">
        <v>0</v>
      </c>
      <c r="B984" s="413" t="s">
        <v>3265</v>
      </c>
      <c r="C984" s="413" t="s">
        <v>45</v>
      </c>
      <c r="D984" s="460" t="s">
        <v>3381</v>
      </c>
      <c r="E984" s="461" t="s">
        <v>3380</v>
      </c>
      <c r="F984" s="461" t="s">
        <v>3271</v>
      </c>
      <c r="G984" s="415" t="s">
        <v>309</v>
      </c>
      <c r="H984" s="415" t="s">
        <v>310</v>
      </c>
      <c r="I984" s="415" t="s">
        <v>4405</v>
      </c>
    </row>
    <row r="985" spans="1:9" x14ac:dyDescent="0.25">
      <c r="A985" s="2">
        <v>1</v>
      </c>
      <c r="B985" s="319" t="s">
        <v>4480</v>
      </c>
      <c r="C985" s="304" t="s">
        <v>48</v>
      </c>
      <c r="D985" s="12">
        <v>44795</v>
      </c>
      <c r="E985" s="288">
        <v>5143.3100000000004</v>
      </c>
      <c r="F985" s="304" t="s">
        <v>3378</v>
      </c>
      <c r="G985" s="291">
        <v>3242.73</v>
      </c>
      <c r="H985" s="291">
        <f t="shared" ref="H985:H1010" si="30">G985*0.895</f>
        <v>2902.2433500000002</v>
      </c>
      <c r="I985" s="470">
        <v>44974</v>
      </c>
    </row>
    <row r="986" spans="1:9" x14ac:dyDescent="0.25">
      <c r="A986" s="2">
        <v>2</v>
      </c>
      <c r="B986" s="319" t="s">
        <v>3943</v>
      </c>
      <c r="C986" s="304" t="s">
        <v>48</v>
      </c>
      <c r="D986" s="12">
        <v>44959</v>
      </c>
      <c r="E986" s="286">
        <v>25235.48</v>
      </c>
      <c r="F986" s="304" t="s">
        <v>3378</v>
      </c>
      <c r="G986" s="291">
        <v>25062.36</v>
      </c>
      <c r="H986" s="291">
        <f t="shared" si="30"/>
        <v>22430.8122</v>
      </c>
      <c r="I986" s="470">
        <v>44974</v>
      </c>
    </row>
    <row r="987" spans="1:9" x14ac:dyDescent="0.25">
      <c r="A987" s="2">
        <v>3</v>
      </c>
      <c r="B987" s="319" t="s">
        <v>3966</v>
      </c>
      <c r="C987" s="304" t="s">
        <v>48</v>
      </c>
      <c r="D987" s="12">
        <v>44968</v>
      </c>
      <c r="E987" s="286">
        <v>2371.09</v>
      </c>
      <c r="F987" s="304" t="s">
        <v>3378</v>
      </c>
      <c r="G987" s="291">
        <v>572.01</v>
      </c>
      <c r="H987" s="291">
        <f t="shared" si="30"/>
        <v>511.94895000000002</v>
      </c>
      <c r="I987" s="470">
        <v>44974</v>
      </c>
    </row>
    <row r="988" spans="1:9" x14ac:dyDescent="0.25">
      <c r="A988" s="2">
        <v>4</v>
      </c>
      <c r="B988" s="319" t="s">
        <v>4481</v>
      </c>
      <c r="C988" s="304" t="s">
        <v>48</v>
      </c>
      <c r="D988" s="12">
        <v>44963</v>
      </c>
      <c r="E988" s="286">
        <v>6283.94</v>
      </c>
      <c r="F988" s="304" t="s">
        <v>3378</v>
      </c>
      <c r="G988" s="291">
        <v>3717.91</v>
      </c>
      <c r="H988" s="291">
        <f t="shared" si="30"/>
        <v>3327.52945</v>
      </c>
      <c r="I988" s="470">
        <v>44974</v>
      </c>
    </row>
    <row r="989" spans="1:9" x14ac:dyDescent="0.25">
      <c r="A989" s="2">
        <v>5</v>
      </c>
      <c r="B989" s="319" t="s">
        <v>3959</v>
      </c>
      <c r="C989" s="304" t="s">
        <v>48</v>
      </c>
      <c r="D989" s="12">
        <v>44943</v>
      </c>
      <c r="E989" s="286">
        <v>9697.0499999999993</v>
      </c>
      <c r="F989" s="304" t="s">
        <v>3378</v>
      </c>
      <c r="G989" s="291">
        <v>8015.07</v>
      </c>
      <c r="H989" s="291">
        <f t="shared" si="30"/>
        <v>7173.48765</v>
      </c>
      <c r="I989" s="470">
        <v>44974</v>
      </c>
    </row>
    <row r="990" spans="1:9" x14ac:dyDescent="0.25">
      <c r="A990" s="2">
        <v>6</v>
      </c>
      <c r="B990" s="319" t="s">
        <v>4007</v>
      </c>
      <c r="C990" s="304" t="s">
        <v>48</v>
      </c>
      <c r="D990" s="12">
        <v>44941</v>
      </c>
      <c r="E990" s="286">
        <v>12573.61</v>
      </c>
      <c r="F990" s="304" t="s">
        <v>3378</v>
      </c>
      <c r="G990" s="291">
        <v>11414.68</v>
      </c>
      <c r="H990" s="291">
        <f t="shared" si="30"/>
        <v>10216.1386</v>
      </c>
      <c r="I990" s="470">
        <v>44974</v>
      </c>
    </row>
    <row r="991" spans="1:9" x14ac:dyDescent="0.25">
      <c r="A991" s="2">
        <v>7</v>
      </c>
      <c r="B991" s="319" t="s">
        <v>3957</v>
      </c>
      <c r="C991" s="304" t="s">
        <v>48</v>
      </c>
      <c r="D991" s="12">
        <v>44924</v>
      </c>
      <c r="E991" s="286">
        <v>20038.419999999998</v>
      </c>
      <c r="F991" s="304" t="s">
        <v>3378</v>
      </c>
      <c r="G991" s="291">
        <v>19025.82</v>
      </c>
      <c r="H991" s="291">
        <f t="shared" si="30"/>
        <v>17028.108899999999</v>
      </c>
      <c r="I991" s="470">
        <v>44974</v>
      </c>
    </row>
    <row r="992" spans="1:9" x14ac:dyDescent="0.25">
      <c r="A992" s="2">
        <v>8</v>
      </c>
      <c r="B992" s="319" t="s">
        <v>3987</v>
      </c>
      <c r="C992" s="304" t="s">
        <v>48</v>
      </c>
      <c r="D992" s="12">
        <v>44964</v>
      </c>
      <c r="E992" s="286">
        <v>9832.25</v>
      </c>
      <c r="F992" s="304" t="s">
        <v>3378</v>
      </c>
      <c r="G992" s="291">
        <v>9437.33</v>
      </c>
      <c r="H992" s="291">
        <f t="shared" si="30"/>
        <v>8446.4103500000001</v>
      </c>
      <c r="I992" s="470">
        <v>44974</v>
      </c>
    </row>
    <row r="993" spans="1:9" x14ac:dyDescent="0.25">
      <c r="A993" s="2">
        <v>9</v>
      </c>
      <c r="B993" s="319" t="s">
        <v>3999</v>
      </c>
      <c r="C993" s="304" t="s">
        <v>48</v>
      </c>
      <c r="D993" s="12">
        <v>44963</v>
      </c>
      <c r="E993" s="286">
        <v>6738.34</v>
      </c>
      <c r="F993" s="304" t="s">
        <v>3378</v>
      </c>
      <c r="G993" s="291">
        <v>6387.3</v>
      </c>
      <c r="H993" s="291">
        <f t="shared" si="30"/>
        <v>5716.6334999999999</v>
      </c>
      <c r="I993" s="470">
        <v>44974</v>
      </c>
    </row>
    <row r="994" spans="1:9" x14ac:dyDescent="0.25">
      <c r="A994" s="2">
        <v>10</v>
      </c>
      <c r="B994" s="319" t="s">
        <v>3956</v>
      </c>
      <c r="C994" s="304" t="s">
        <v>48</v>
      </c>
      <c r="D994" s="12">
        <v>44963</v>
      </c>
      <c r="E994" s="286">
        <v>3887.51</v>
      </c>
      <c r="F994" s="304" t="s">
        <v>3378</v>
      </c>
      <c r="G994" s="291">
        <v>3887.51</v>
      </c>
      <c r="H994" s="291">
        <f t="shared" si="30"/>
        <v>3479.3214500000004</v>
      </c>
      <c r="I994" s="470">
        <v>44974</v>
      </c>
    </row>
    <row r="995" spans="1:9" x14ac:dyDescent="0.25">
      <c r="A995" s="2">
        <v>11</v>
      </c>
      <c r="B995" s="319" t="s">
        <v>4010</v>
      </c>
      <c r="C995" s="304" t="s">
        <v>48</v>
      </c>
      <c r="D995" s="12">
        <v>44964</v>
      </c>
      <c r="E995" s="286">
        <v>6314.11</v>
      </c>
      <c r="F995" s="304" t="s">
        <v>3378</v>
      </c>
      <c r="G995" s="291">
        <v>4974.3599999999997</v>
      </c>
      <c r="H995" s="291">
        <f t="shared" si="30"/>
        <v>4452.0522000000001</v>
      </c>
      <c r="I995" s="470">
        <v>44974</v>
      </c>
    </row>
    <row r="996" spans="1:9" x14ac:dyDescent="0.25">
      <c r="A996" s="2">
        <v>12</v>
      </c>
      <c r="B996" s="319" t="s">
        <v>3983</v>
      </c>
      <c r="C996" s="304" t="s">
        <v>48</v>
      </c>
      <c r="D996" s="12">
        <v>44940</v>
      </c>
      <c r="E996" s="286">
        <v>8617.61</v>
      </c>
      <c r="F996" s="304" t="s">
        <v>3378</v>
      </c>
      <c r="G996" s="291">
        <v>7770.28</v>
      </c>
      <c r="H996" s="291">
        <f t="shared" si="30"/>
        <v>6954.4005999999999</v>
      </c>
      <c r="I996" s="470">
        <v>44974</v>
      </c>
    </row>
    <row r="997" spans="1:9" x14ac:dyDescent="0.25">
      <c r="A997" s="2">
        <v>13</v>
      </c>
      <c r="B997" s="319" t="s">
        <v>4009</v>
      </c>
      <c r="C997" s="304" t="s">
        <v>48</v>
      </c>
      <c r="D997" s="12">
        <v>44943</v>
      </c>
      <c r="E997" s="286">
        <v>9295.89</v>
      </c>
      <c r="F997" s="304" t="s">
        <v>3378</v>
      </c>
      <c r="G997" s="291">
        <v>7296.44</v>
      </c>
      <c r="H997" s="291">
        <f t="shared" si="30"/>
        <v>6530.3137999999999</v>
      </c>
      <c r="I997" s="470">
        <v>44974</v>
      </c>
    </row>
    <row r="998" spans="1:9" x14ac:dyDescent="0.25">
      <c r="A998" s="2">
        <v>14</v>
      </c>
      <c r="B998" s="319" t="s">
        <v>3982</v>
      </c>
      <c r="C998" s="304" t="s">
        <v>48</v>
      </c>
      <c r="D998" s="12">
        <v>44963</v>
      </c>
      <c r="E998" s="286">
        <v>11530.17</v>
      </c>
      <c r="F998" s="304" t="s">
        <v>3378</v>
      </c>
      <c r="G998" s="291">
        <v>11694.72</v>
      </c>
      <c r="H998" s="291">
        <f t="shared" si="30"/>
        <v>10466.7744</v>
      </c>
      <c r="I998" s="470">
        <v>44974</v>
      </c>
    </row>
    <row r="999" spans="1:9" x14ac:dyDescent="0.25">
      <c r="A999" s="2">
        <v>15</v>
      </c>
      <c r="B999" s="319" t="s">
        <v>3994</v>
      </c>
      <c r="C999" s="304" t="s">
        <v>48</v>
      </c>
      <c r="D999" s="12">
        <v>44965</v>
      </c>
      <c r="E999" s="286">
        <v>9606.67</v>
      </c>
      <c r="F999" s="304" t="s">
        <v>3378</v>
      </c>
      <c r="G999" s="291">
        <v>7880.49</v>
      </c>
      <c r="H999" s="291">
        <f t="shared" si="30"/>
        <v>7053.0385500000002</v>
      </c>
      <c r="I999" s="470">
        <v>44974</v>
      </c>
    </row>
    <row r="1000" spans="1:9" x14ac:dyDescent="0.25">
      <c r="A1000" s="2">
        <v>16</v>
      </c>
      <c r="B1000" s="473" t="s">
        <v>4069</v>
      </c>
      <c r="C1000" s="304" t="s">
        <v>48</v>
      </c>
      <c r="D1000" s="12">
        <v>44966</v>
      </c>
      <c r="E1000" s="286">
        <v>9636.5300000000007</v>
      </c>
      <c r="F1000" s="304" t="s">
        <v>3378</v>
      </c>
      <c r="G1000" s="291">
        <v>8028.66</v>
      </c>
      <c r="H1000" s="291">
        <f t="shared" si="30"/>
        <v>7185.6507000000001</v>
      </c>
      <c r="I1000" s="470">
        <v>44974</v>
      </c>
    </row>
    <row r="1001" spans="1:9" x14ac:dyDescent="0.25">
      <c r="A1001" s="2">
        <v>17</v>
      </c>
      <c r="B1001" s="319" t="s">
        <v>4482</v>
      </c>
      <c r="C1001" s="304" t="s">
        <v>48</v>
      </c>
      <c r="D1001" s="470">
        <v>44963</v>
      </c>
      <c r="E1001" s="286">
        <v>4606.99</v>
      </c>
      <c r="F1001" s="304" t="s">
        <v>3378</v>
      </c>
      <c r="G1001" s="291">
        <v>2144.4</v>
      </c>
      <c r="H1001" s="291">
        <f t="shared" si="30"/>
        <v>1919.2380000000001</v>
      </c>
      <c r="I1001" s="470">
        <v>44974</v>
      </c>
    </row>
    <row r="1002" spans="1:9" x14ac:dyDescent="0.25">
      <c r="A1002" s="2">
        <v>18</v>
      </c>
      <c r="B1002" s="319" t="s">
        <v>3988</v>
      </c>
      <c r="C1002" s="304" t="s">
        <v>48</v>
      </c>
      <c r="D1002" s="12">
        <v>44964</v>
      </c>
      <c r="E1002" s="286">
        <v>2226.4</v>
      </c>
      <c r="F1002" s="304" t="s">
        <v>3378</v>
      </c>
      <c r="G1002" s="291">
        <v>1996.03</v>
      </c>
      <c r="H1002" s="291">
        <f t="shared" si="30"/>
        <v>1786.44685</v>
      </c>
      <c r="I1002" s="470">
        <v>44974</v>
      </c>
    </row>
    <row r="1003" spans="1:9" x14ac:dyDescent="0.25">
      <c r="A1003" s="2">
        <v>19</v>
      </c>
      <c r="B1003" s="319" t="s">
        <v>3975</v>
      </c>
      <c r="C1003" s="304" t="s">
        <v>48</v>
      </c>
      <c r="D1003" s="12">
        <v>44963</v>
      </c>
      <c r="E1003" s="286">
        <v>6495.93</v>
      </c>
      <c r="F1003" s="304" t="s">
        <v>3378</v>
      </c>
      <c r="G1003" s="291">
        <v>6105.1</v>
      </c>
      <c r="H1003" s="291">
        <f t="shared" si="30"/>
        <v>5464.0645000000004</v>
      </c>
      <c r="I1003" s="470">
        <v>44974</v>
      </c>
    </row>
    <row r="1004" spans="1:9" x14ac:dyDescent="0.25">
      <c r="A1004" s="2">
        <v>20</v>
      </c>
      <c r="B1004" s="319" t="s">
        <v>3980</v>
      </c>
      <c r="C1004" s="304" t="s">
        <v>48</v>
      </c>
      <c r="D1004" s="12">
        <v>44968</v>
      </c>
      <c r="E1004" s="286">
        <v>2752.8</v>
      </c>
      <c r="F1004" s="304" t="s">
        <v>3378</v>
      </c>
      <c r="G1004" s="291">
        <v>2511.46</v>
      </c>
      <c r="H1004" s="291">
        <f t="shared" si="30"/>
        <v>2247.7566999999999</v>
      </c>
      <c r="I1004" s="470">
        <v>44974</v>
      </c>
    </row>
    <row r="1005" spans="1:9" x14ac:dyDescent="0.25">
      <c r="A1005" s="2">
        <v>21</v>
      </c>
      <c r="B1005" s="319" t="s">
        <v>3978</v>
      </c>
      <c r="C1005" s="304" t="s">
        <v>48</v>
      </c>
      <c r="D1005" s="12">
        <v>44959</v>
      </c>
      <c r="E1005" s="286">
        <v>16263.26</v>
      </c>
      <c r="F1005" s="304" t="s">
        <v>3378</v>
      </c>
      <c r="G1005" s="291">
        <v>14636.03</v>
      </c>
      <c r="H1005" s="291">
        <f t="shared" si="30"/>
        <v>13099.246850000001</v>
      </c>
      <c r="I1005" s="470">
        <v>44974</v>
      </c>
    </row>
    <row r="1006" spans="1:9" x14ac:dyDescent="0.25">
      <c r="A1006" s="2">
        <v>22</v>
      </c>
      <c r="B1006" s="319" t="s">
        <v>4483</v>
      </c>
      <c r="C1006" s="304" t="s">
        <v>48</v>
      </c>
      <c r="D1006" s="470">
        <v>44960</v>
      </c>
      <c r="E1006" s="286">
        <v>23177.59</v>
      </c>
      <c r="F1006" s="304" t="s">
        <v>3378</v>
      </c>
      <c r="G1006" s="291">
        <v>15417.03</v>
      </c>
      <c r="H1006" s="291">
        <f t="shared" si="30"/>
        <v>13798.24185</v>
      </c>
      <c r="I1006" s="470">
        <v>44974</v>
      </c>
    </row>
    <row r="1007" spans="1:9" x14ac:dyDescent="0.25">
      <c r="A1007" s="2">
        <v>23</v>
      </c>
      <c r="B1007" s="319" t="s">
        <v>4484</v>
      </c>
      <c r="C1007" s="304" t="s">
        <v>48</v>
      </c>
      <c r="D1007" s="491">
        <v>44937</v>
      </c>
      <c r="E1007" s="291">
        <v>10899.15</v>
      </c>
      <c r="F1007" s="304" t="s">
        <v>3378</v>
      </c>
      <c r="G1007" s="291">
        <v>5222.21</v>
      </c>
      <c r="H1007" s="291">
        <f t="shared" si="30"/>
        <v>4673.8779500000001</v>
      </c>
      <c r="I1007" s="470">
        <v>44974</v>
      </c>
    </row>
    <row r="1008" spans="1:9" x14ac:dyDescent="0.25">
      <c r="A1008" s="2">
        <v>24</v>
      </c>
      <c r="B1008" s="319" t="s">
        <v>4485</v>
      </c>
      <c r="C1008" s="304" t="s">
        <v>48</v>
      </c>
      <c r="D1008" s="12">
        <v>44963</v>
      </c>
      <c r="E1008" s="286">
        <v>4104.03</v>
      </c>
      <c r="F1008" s="304" t="s">
        <v>3378</v>
      </c>
      <c r="G1008" s="291">
        <v>3084.59</v>
      </c>
      <c r="H1008" s="291">
        <f t="shared" si="30"/>
        <v>2760.7080500000002</v>
      </c>
      <c r="I1008" s="470">
        <v>44974</v>
      </c>
    </row>
    <row r="1009" spans="1:9" x14ac:dyDescent="0.25">
      <c r="A1009" s="2">
        <v>25</v>
      </c>
      <c r="B1009" s="319" t="s">
        <v>4486</v>
      </c>
      <c r="C1009" s="304" t="s">
        <v>48</v>
      </c>
      <c r="D1009" s="12">
        <v>44935</v>
      </c>
      <c r="E1009" s="286">
        <v>15151.45</v>
      </c>
      <c r="F1009" s="304" t="s">
        <v>3378</v>
      </c>
      <c r="G1009" s="291">
        <v>10284.469999999999</v>
      </c>
      <c r="H1009" s="291">
        <f t="shared" si="30"/>
        <v>9204.6006500000003</v>
      </c>
      <c r="I1009" s="470">
        <v>44974</v>
      </c>
    </row>
    <row r="1010" spans="1:9" x14ac:dyDescent="0.25">
      <c r="A1010" s="2">
        <v>26</v>
      </c>
      <c r="B1010" s="319" t="s">
        <v>4487</v>
      </c>
      <c r="C1010" s="304" t="s">
        <v>48</v>
      </c>
      <c r="D1010" s="12">
        <v>44957</v>
      </c>
      <c r="E1010" s="286">
        <v>3914.13</v>
      </c>
      <c r="F1010" s="304" t="s">
        <v>3378</v>
      </c>
      <c r="G1010" s="291">
        <v>2371.4</v>
      </c>
      <c r="H1010" s="291">
        <f t="shared" si="30"/>
        <v>2122.4030000000002</v>
      </c>
      <c r="I1010" s="470">
        <v>44974</v>
      </c>
    </row>
    <row r="1011" spans="1:9" x14ac:dyDescent="0.25">
      <c r="E1011" s="492">
        <f>SUM(E985:E1010)</f>
        <v>246393.71</v>
      </c>
      <c r="G1011" s="330">
        <f>SUM(G985:G1010)</f>
        <v>202180.38999999998</v>
      </c>
      <c r="H1011" s="330">
        <f>SUM(H985:H1010)</f>
        <v>180951.44904999997</v>
      </c>
    </row>
    <row r="1016" spans="1:9" ht="15.75" thickBot="1" x14ac:dyDescent="0.3">
      <c r="D1016" s="569" t="s">
        <v>4488</v>
      </c>
      <c r="E1016" s="570"/>
      <c r="F1016" s="571"/>
    </row>
    <row r="1017" spans="1:9" ht="38.25" x14ac:dyDescent="0.25">
      <c r="A1017" s="413" t="s">
        <v>0</v>
      </c>
      <c r="B1017" s="413" t="s">
        <v>3265</v>
      </c>
      <c r="C1017" s="413" t="s">
        <v>45</v>
      </c>
      <c r="D1017" s="460" t="s">
        <v>3381</v>
      </c>
      <c r="E1017" s="461" t="s">
        <v>3380</v>
      </c>
      <c r="F1017" s="461" t="s">
        <v>3271</v>
      </c>
      <c r="G1017" s="415" t="s">
        <v>309</v>
      </c>
      <c r="H1017" s="415" t="s">
        <v>310</v>
      </c>
      <c r="I1017" s="415" t="s">
        <v>4405</v>
      </c>
    </row>
    <row r="1018" spans="1:9" x14ac:dyDescent="0.25">
      <c r="A1018" s="2">
        <v>1</v>
      </c>
      <c r="B1018" s="319" t="s">
        <v>3979</v>
      </c>
      <c r="C1018" s="304" t="s">
        <v>48</v>
      </c>
      <c r="D1018" s="12">
        <v>44966</v>
      </c>
      <c r="E1018" s="286">
        <v>6268.48</v>
      </c>
      <c r="F1018" s="304" t="s">
        <v>3378</v>
      </c>
      <c r="G1018" s="291">
        <v>5919.8</v>
      </c>
      <c r="H1018" s="291">
        <f t="shared" ref="H1018:H1027" si="31">G1018*0.895</f>
        <v>5298.2210000000005</v>
      </c>
      <c r="I1018" s="470">
        <v>44995</v>
      </c>
    </row>
    <row r="1019" spans="1:9" x14ac:dyDescent="0.25">
      <c r="A1019" s="2">
        <v>2</v>
      </c>
      <c r="B1019" s="319" t="s">
        <v>3995</v>
      </c>
      <c r="C1019" s="304" t="s">
        <v>48</v>
      </c>
      <c r="D1019" s="12">
        <v>44958</v>
      </c>
      <c r="E1019" s="286">
        <v>6135.64</v>
      </c>
      <c r="F1019" s="304" t="s">
        <v>3378</v>
      </c>
      <c r="G1019" s="291">
        <v>1903.44</v>
      </c>
      <c r="H1019" s="291">
        <f t="shared" si="31"/>
        <v>1703.5788</v>
      </c>
      <c r="I1019" s="470">
        <v>44995</v>
      </c>
    </row>
    <row r="1020" spans="1:9" x14ac:dyDescent="0.25">
      <c r="A1020" s="2">
        <v>3</v>
      </c>
      <c r="B1020" s="319" t="s">
        <v>3996</v>
      </c>
      <c r="C1020" s="304" t="s">
        <v>48</v>
      </c>
      <c r="D1020" s="12">
        <v>44968</v>
      </c>
      <c r="E1020" s="286">
        <v>5069.57</v>
      </c>
      <c r="F1020" s="304" t="s">
        <v>3378</v>
      </c>
      <c r="G1020" s="291">
        <v>4550.05</v>
      </c>
      <c r="H1020" s="291">
        <f t="shared" si="31"/>
        <v>4072.29475</v>
      </c>
      <c r="I1020" s="470">
        <v>44995</v>
      </c>
    </row>
    <row r="1021" spans="1:9" x14ac:dyDescent="0.25">
      <c r="A1021" s="2">
        <v>4</v>
      </c>
      <c r="B1021" s="319" t="s">
        <v>3916</v>
      </c>
      <c r="C1021" s="304" t="s">
        <v>48</v>
      </c>
      <c r="D1021" s="12">
        <v>44959</v>
      </c>
      <c r="E1021" s="286">
        <v>6601.55</v>
      </c>
      <c r="F1021" s="304" t="s">
        <v>3378</v>
      </c>
      <c r="G1021" s="291">
        <v>7099.03</v>
      </c>
      <c r="H1021" s="291">
        <f t="shared" si="31"/>
        <v>6353.6318499999998</v>
      </c>
      <c r="I1021" s="470">
        <v>44995</v>
      </c>
    </row>
    <row r="1022" spans="1:9" x14ac:dyDescent="0.25">
      <c r="A1022" s="2">
        <v>5</v>
      </c>
      <c r="B1022" s="319" t="s">
        <v>3989</v>
      </c>
      <c r="C1022" s="304" t="s">
        <v>48</v>
      </c>
      <c r="D1022" s="12">
        <v>44943</v>
      </c>
      <c r="E1022" s="286">
        <v>25038.86</v>
      </c>
      <c r="F1022" s="304" t="s">
        <v>3378</v>
      </c>
      <c r="G1022" s="291">
        <v>20805.27</v>
      </c>
      <c r="H1022" s="291">
        <f t="shared" si="31"/>
        <v>18620.716650000002</v>
      </c>
      <c r="I1022" s="470">
        <v>44995</v>
      </c>
    </row>
    <row r="1023" spans="1:9" x14ac:dyDescent="0.25">
      <c r="A1023" s="2">
        <v>6</v>
      </c>
      <c r="B1023" s="319" t="s">
        <v>4042</v>
      </c>
      <c r="C1023" s="304" t="s">
        <v>48</v>
      </c>
      <c r="D1023" s="12">
        <v>44941</v>
      </c>
      <c r="E1023" s="286">
        <v>4700.7700000000004</v>
      </c>
      <c r="F1023" s="304" t="s">
        <v>3378</v>
      </c>
      <c r="G1023" s="291">
        <v>4687.88</v>
      </c>
      <c r="H1023" s="291">
        <f t="shared" si="31"/>
        <v>4195.6526000000003</v>
      </c>
      <c r="I1023" s="470">
        <v>44995</v>
      </c>
    </row>
    <row r="1024" spans="1:9" x14ac:dyDescent="0.25">
      <c r="A1024" s="2">
        <v>7</v>
      </c>
      <c r="B1024" s="319" t="s">
        <v>3981</v>
      </c>
      <c r="C1024" s="304" t="s">
        <v>48</v>
      </c>
      <c r="D1024" s="12">
        <v>44968</v>
      </c>
      <c r="E1024" s="286">
        <v>5822.14</v>
      </c>
      <c r="F1024" s="304" t="s">
        <v>3378</v>
      </c>
      <c r="G1024" s="291">
        <v>5820.99</v>
      </c>
      <c r="H1024" s="291">
        <f t="shared" si="31"/>
        <v>5209.7860499999997</v>
      </c>
      <c r="I1024" s="470">
        <v>44995</v>
      </c>
    </row>
    <row r="1025" spans="1:9" x14ac:dyDescent="0.25">
      <c r="A1025" s="2">
        <v>8</v>
      </c>
      <c r="B1025" s="319" t="s">
        <v>3985</v>
      </c>
      <c r="C1025" s="304" t="s">
        <v>48</v>
      </c>
      <c r="D1025" s="12">
        <v>44966</v>
      </c>
      <c r="E1025" s="286">
        <v>8603.25</v>
      </c>
      <c r="F1025" s="304" t="s">
        <v>3378</v>
      </c>
      <c r="G1025" s="291">
        <v>8106.22</v>
      </c>
      <c r="H1025" s="291">
        <f t="shared" si="31"/>
        <v>7255.0669000000007</v>
      </c>
      <c r="I1025" s="470">
        <v>44995</v>
      </c>
    </row>
    <row r="1026" spans="1:9" x14ac:dyDescent="0.25">
      <c r="A1026" s="2">
        <v>9</v>
      </c>
      <c r="B1026" s="319" t="s">
        <v>3984</v>
      </c>
      <c r="C1026" s="304" t="s">
        <v>48</v>
      </c>
      <c r="D1026" s="12">
        <v>44968</v>
      </c>
      <c r="E1026" s="286">
        <v>22480.49</v>
      </c>
      <c r="F1026" s="304" t="s">
        <v>3378</v>
      </c>
      <c r="G1026" s="291">
        <v>21865.66</v>
      </c>
      <c r="H1026" s="291">
        <f t="shared" si="31"/>
        <v>19569.7657</v>
      </c>
      <c r="I1026" s="470">
        <v>44995</v>
      </c>
    </row>
    <row r="1027" spans="1:9" x14ac:dyDescent="0.25">
      <c r="A1027" s="2">
        <v>10</v>
      </c>
      <c r="B1027" s="319" t="s">
        <v>3968</v>
      </c>
      <c r="C1027" s="304" t="s">
        <v>48</v>
      </c>
      <c r="D1027" s="12">
        <v>44966</v>
      </c>
      <c r="E1027" s="286">
        <v>5473.99</v>
      </c>
      <c r="F1027" s="304" t="s">
        <v>3378</v>
      </c>
      <c r="G1027" s="291">
        <v>5473.99</v>
      </c>
      <c r="H1027" s="291">
        <f t="shared" si="31"/>
        <v>4899.2210500000001</v>
      </c>
      <c r="I1027" s="470">
        <v>44995</v>
      </c>
    </row>
    <row r="1028" spans="1:9" x14ac:dyDescent="0.25">
      <c r="E1028" s="328">
        <f>SUM(E1018:E1027)</f>
        <v>96194.74</v>
      </c>
      <c r="G1028" s="328">
        <f>SUM(G1018:G1027)</f>
        <v>86232.33</v>
      </c>
      <c r="H1028" s="328">
        <f>SUM(H1018:H1027)</f>
        <v>77177.935350000014</v>
      </c>
    </row>
    <row r="1032" spans="1:9" ht="15.75" thickBot="1" x14ac:dyDescent="0.3">
      <c r="D1032" s="569" t="s">
        <v>4489</v>
      </c>
      <c r="E1032" s="570"/>
      <c r="F1032" s="571"/>
    </row>
    <row r="1033" spans="1:9" ht="38.25" x14ac:dyDescent="0.25">
      <c r="A1033" s="413" t="s">
        <v>0</v>
      </c>
      <c r="B1033" s="413" t="s">
        <v>3265</v>
      </c>
      <c r="C1033" s="413" t="s">
        <v>45</v>
      </c>
      <c r="D1033" s="460" t="s">
        <v>3381</v>
      </c>
      <c r="E1033" s="461" t="s">
        <v>3380</v>
      </c>
      <c r="F1033" s="461" t="s">
        <v>3271</v>
      </c>
      <c r="G1033" s="415" t="s">
        <v>309</v>
      </c>
      <c r="H1033" s="415" t="s">
        <v>310</v>
      </c>
      <c r="I1033" s="415" t="s">
        <v>4405</v>
      </c>
    </row>
    <row r="1034" spans="1:9" x14ac:dyDescent="0.25">
      <c r="A1034" s="2">
        <v>1</v>
      </c>
      <c r="B1034" s="319" t="s">
        <v>4012</v>
      </c>
      <c r="C1034" s="304" t="s">
        <v>48</v>
      </c>
      <c r="D1034" s="12">
        <v>44942</v>
      </c>
      <c r="E1034" s="286">
        <v>81482.11</v>
      </c>
      <c r="F1034" s="304" t="s">
        <v>3378</v>
      </c>
      <c r="G1034" s="291">
        <v>11531.91</v>
      </c>
      <c r="H1034" s="291">
        <f t="shared" ref="H1034:H1040" si="32">G1034*0.895</f>
        <v>10321.059450000001</v>
      </c>
      <c r="I1034" s="470">
        <v>45001</v>
      </c>
    </row>
    <row r="1035" spans="1:9" x14ac:dyDescent="0.25">
      <c r="A1035" s="2">
        <v>2</v>
      </c>
      <c r="B1035" s="319" t="s">
        <v>4490</v>
      </c>
      <c r="C1035" s="304" t="s">
        <v>48</v>
      </c>
      <c r="D1035" s="470">
        <v>44977</v>
      </c>
      <c r="E1035" s="421">
        <v>2533.2600000000002</v>
      </c>
      <c r="F1035" s="304" t="s">
        <v>3378</v>
      </c>
      <c r="G1035" s="421">
        <v>2125.64</v>
      </c>
      <c r="H1035" s="291">
        <f t="shared" si="32"/>
        <v>1902.4477999999999</v>
      </c>
      <c r="I1035" s="470">
        <v>45001</v>
      </c>
    </row>
    <row r="1036" spans="1:9" x14ac:dyDescent="0.25">
      <c r="A1036" s="2">
        <v>3</v>
      </c>
      <c r="B1036" s="319" t="s">
        <v>4491</v>
      </c>
      <c r="C1036" s="304" t="s">
        <v>48</v>
      </c>
      <c r="D1036" s="470">
        <v>44977</v>
      </c>
      <c r="E1036" s="286">
        <v>3447.03</v>
      </c>
      <c r="F1036" s="304" t="s">
        <v>3378</v>
      </c>
      <c r="G1036" s="421">
        <v>2636.1</v>
      </c>
      <c r="H1036" s="291">
        <f t="shared" si="32"/>
        <v>2359.3094999999998</v>
      </c>
      <c r="I1036" s="470">
        <v>45001</v>
      </c>
    </row>
    <row r="1037" spans="1:9" x14ac:dyDescent="0.25">
      <c r="A1037" s="2">
        <v>4</v>
      </c>
      <c r="B1037" s="319" t="s">
        <v>4004</v>
      </c>
      <c r="C1037" s="304" t="s">
        <v>48</v>
      </c>
      <c r="D1037" s="12">
        <v>44964</v>
      </c>
      <c r="E1037" s="286">
        <v>9750.17</v>
      </c>
      <c r="F1037" s="304" t="s">
        <v>3378</v>
      </c>
      <c r="G1037" s="291">
        <v>9698.23</v>
      </c>
      <c r="H1037" s="291">
        <f t="shared" si="32"/>
        <v>8679.9158499999994</v>
      </c>
      <c r="I1037" s="470">
        <v>45001</v>
      </c>
    </row>
    <row r="1038" spans="1:9" x14ac:dyDescent="0.25">
      <c r="A1038" s="2">
        <v>5</v>
      </c>
      <c r="B1038" s="319" t="s">
        <v>3990</v>
      </c>
      <c r="C1038" s="304" t="s">
        <v>48</v>
      </c>
      <c r="D1038" s="12">
        <v>44963</v>
      </c>
      <c r="E1038" s="286">
        <v>29322.959999999999</v>
      </c>
      <c r="F1038" s="304" t="s">
        <v>3378</v>
      </c>
      <c r="G1038" s="291">
        <v>27567.759999999998</v>
      </c>
      <c r="H1038" s="291">
        <f t="shared" si="32"/>
        <v>24673.145199999999</v>
      </c>
      <c r="I1038" s="470">
        <v>45001</v>
      </c>
    </row>
    <row r="1039" spans="1:9" x14ac:dyDescent="0.25">
      <c r="A1039" s="2">
        <v>6</v>
      </c>
      <c r="B1039" s="319" t="s">
        <v>4035</v>
      </c>
      <c r="C1039" s="304" t="s">
        <v>48</v>
      </c>
      <c r="D1039" s="12">
        <v>44959</v>
      </c>
      <c r="E1039" s="286">
        <v>2001.26</v>
      </c>
      <c r="F1039" s="304" t="s">
        <v>3378</v>
      </c>
      <c r="G1039" s="291">
        <v>1674.52</v>
      </c>
      <c r="H1039" s="291">
        <f t="shared" si="32"/>
        <v>1498.6954000000001</v>
      </c>
      <c r="I1039" s="470">
        <v>45001</v>
      </c>
    </row>
    <row r="1040" spans="1:9" x14ac:dyDescent="0.25">
      <c r="A1040" s="2">
        <v>7</v>
      </c>
      <c r="B1040" s="319" t="s">
        <v>4036</v>
      </c>
      <c r="C1040" s="304" t="s">
        <v>48</v>
      </c>
      <c r="D1040" s="12">
        <v>44988</v>
      </c>
      <c r="E1040" s="286">
        <v>6861.09</v>
      </c>
      <c r="F1040" s="304" t="s">
        <v>3378</v>
      </c>
      <c r="G1040" s="291">
        <v>6861.09</v>
      </c>
      <c r="H1040" s="291">
        <f t="shared" si="32"/>
        <v>6140.6755499999999</v>
      </c>
      <c r="I1040" s="470">
        <v>45001</v>
      </c>
    </row>
    <row r="1041" spans="1:9" x14ac:dyDescent="0.25">
      <c r="E1041" s="330">
        <f>SUM(E1034:E1040)</f>
        <v>135397.88</v>
      </c>
      <c r="G1041" s="330">
        <f>SUM(G1034:G1040)</f>
        <v>62095.25</v>
      </c>
      <c r="H1041" s="330">
        <f>SUM(H1034:H1040)</f>
        <v>55575.248749999999</v>
      </c>
    </row>
    <row r="1044" spans="1:9" x14ac:dyDescent="0.25">
      <c r="G1044" s="328"/>
    </row>
    <row r="1046" spans="1:9" ht="15.75" thickBot="1" x14ac:dyDescent="0.3">
      <c r="D1046" s="569" t="s">
        <v>4492</v>
      </c>
      <c r="E1046" s="570"/>
      <c r="F1046" s="571"/>
    </row>
    <row r="1047" spans="1:9" ht="38.25" x14ac:dyDescent="0.25">
      <c r="A1047" s="413" t="s">
        <v>0</v>
      </c>
      <c r="B1047" s="413" t="s">
        <v>3265</v>
      </c>
      <c r="C1047" s="413" t="s">
        <v>45</v>
      </c>
      <c r="D1047" s="460" t="s">
        <v>3381</v>
      </c>
      <c r="E1047" s="461" t="s">
        <v>3380</v>
      </c>
      <c r="F1047" s="461" t="s">
        <v>3271</v>
      </c>
      <c r="G1047" s="415" t="s">
        <v>309</v>
      </c>
      <c r="H1047" s="415" t="s">
        <v>310</v>
      </c>
      <c r="I1047" s="415" t="s">
        <v>4405</v>
      </c>
    </row>
    <row r="1048" spans="1:9" x14ac:dyDescent="0.25">
      <c r="A1048" s="2">
        <v>1</v>
      </c>
      <c r="B1048" s="319" t="s">
        <v>4493</v>
      </c>
      <c r="C1048" s="304" t="s">
        <v>48</v>
      </c>
      <c r="D1048" s="12">
        <v>44987</v>
      </c>
      <c r="E1048" s="286">
        <v>5566.42</v>
      </c>
      <c r="F1048" s="304" t="s">
        <v>3378</v>
      </c>
      <c r="G1048" s="291">
        <v>4315.22</v>
      </c>
      <c r="H1048" s="291">
        <f t="shared" ref="H1048:H1073" si="33">G1048*0.895</f>
        <v>3862.1219000000001</v>
      </c>
      <c r="I1048" s="470">
        <v>45006</v>
      </c>
    </row>
    <row r="1049" spans="1:9" x14ac:dyDescent="0.25">
      <c r="A1049" s="2">
        <v>2</v>
      </c>
      <c r="B1049" s="319" t="s">
        <v>4494</v>
      </c>
      <c r="C1049" s="304" t="s">
        <v>48</v>
      </c>
      <c r="D1049" s="12">
        <v>44992</v>
      </c>
      <c r="E1049" s="286">
        <v>12494.63</v>
      </c>
      <c r="F1049" s="304" t="s">
        <v>3378</v>
      </c>
      <c r="G1049" s="291">
        <v>5448.03</v>
      </c>
      <c r="H1049" s="291">
        <f t="shared" si="33"/>
        <v>4875.9868500000002</v>
      </c>
      <c r="I1049" s="470">
        <v>45006</v>
      </c>
    </row>
    <row r="1050" spans="1:9" x14ac:dyDescent="0.25">
      <c r="A1050" s="2">
        <v>3</v>
      </c>
      <c r="B1050" s="319" t="s">
        <v>3997</v>
      </c>
      <c r="C1050" s="304" t="s">
        <v>48</v>
      </c>
      <c r="D1050" s="12">
        <v>44964</v>
      </c>
      <c r="E1050" s="286">
        <v>2887.21</v>
      </c>
      <c r="F1050" s="304" t="s">
        <v>3378</v>
      </c>
      <c r="G1050" s="291">
        <v>2711.69</v>
      </c>
      <c r="H1050" s="291">
        <f t="shared" si="33"/>
        <v>2426.9625500000002</v>
      </c>
      <c r="I1050" s="470">
        <v>45006</v>
      </c>
    </row>
    <row r="1051" spans="1:9" x14ac:dyDescent="0.25">
      <c r="A1051" s="2">
        <v>4</v>
      </c>
      <c r="B1051" s="319" t="s">
        <v>3920</v>
      </c>
      <c r="C1051" s="304" t="s">
        <v>48</v>
      </c>
      <c r="D1051" s="12">
        <v>44964</v>
      </c>
      <c r="E1051" s="286">
        <v>21917.58</v>
      </c>
      <c r="F1051" s="304" t="s">
        <v>3378</v>
      </c>
      <c r="G1051" s="291">
        <v>21505.95</v>
      </c>
      <c r="H1051" s="291">
        <f t="shared" si="33"/>
        <v>19247.825250000002</v>
      </c>
      <c r="I1051" s="470">
        <v>45006</v>
      </c>
    </row>
    <row r="1052" spans="1:9" x14ac:dyDescent="0.25">
      <c r="A1052" s="2">
        <v>5</v>
      </c>
      <c r="B1052" s="319" t="s">
        <v>4070</v>
      </c>
      <c r="C1052" s="304" t="s">
        <v>48</v>
      </c>
      <c r="D1052" s="12">
        <v>44985</v>
      </c>
      <c r="E1052" s="286">
        <v>6284.13</v>
      </c>
      <c r="F1052" s="304" t="s">
        <v>3378</v>
      </c>
      <c r="G1052" s="291">
        <v>5503.7</v>
      </c>
      <c r="H1052" s="291">
        <f t="shared" si="33"/>
        <v>4925.8114999999998</v>
      </c>
      <c r="I1052" s="470">
        <v>45006</v>
      </c>
    </row>
    <row r="1053" spans="1:9" x14ac:dyDescent="0.25">
      <c r="A1053" s="2">
        <v>6</v>
      </c>
      <c r="B1053" s="319" t="s">
        <v>3972</v>
      </c>
      <c r="C1053" s="304" t="s">
        <v>48</v>
      </c>
      <c r="D1053" s="12">
        <v>44988</v>
      </c>
      <c r="E1053" s="286">
        <v>10112.65</v>
      </c>
      <c r="F1053" s="304" t="s">
        <v>3378</v>
      </c>
      <c r="G1053" s="291">
        <v>9637.56</v>
      </c>
      <c r="H1053" s="291">
        <f t="shared" si="33"/>
        <v>8625.6162000000004</v>
      </c>
      <c r="I1053" s="470">
        <v>45006</v>
      </c>
    </row>
    <row r="1054" spans="1:9" x14ac:dyDescent="0.25">
      <c r="A1054" s="2">
        <v>7</v>
      </c>
      <c r="B1054" s="319" t="s">
        <v>4024</v>
      </c>
      <c r="C1054" s="304" t="s">
        <v>48</v>
      </c>
      <c r="D1054" s="12">
        <v>44996</v>
      </c>
      <c r="E1054" s="286">
        <v>4906.33</v>
      </c>
      <c r="F1054" s="304" t="s">
        <v>3378</v>
      </c>
      <c r="G1054" s="291">
        <v>4708.87</v>
      </c>
      <c r="H1054" s="291">
        <f t="shared" si="33"/>
        <v>4214.4386500000001</v>
      </c>
      <c r="I1054" s="470">
        <v>45006</v>
      </c>
    </row>
    <row r="1055" spans="1:9" x14ac:dyDescent="0.25">
      <c r="A1055" s="2">
        <v>8</v>
      </c>
      <c r="B1055" s="319" t="s">
        <v>4023</v>
      </c>
      <c r="C1055" s="304" t="s">
        <v>48</v>
      </c>
      <c r="D1055" s="12">
        <v>44984</v>
      </c>
      <c r="E1055" s="286">
        <v>4549.0200000000004</v>
      </c>
      <c r="F1055" s="304" t="s">
        <v>3378</v>
      </c>
      <c r="G1055" s="291">
        <v>4406.41</v>
      </c>
      <c r="H1055" s="291">
        <f t="shared" si="33"/>
        <v>3943.73695</v>
      </c>
      <c r="I1055" s="470">
        <v>45006</v>
      </c>
    </row>
    <row r="1056" spans="1:9" x14ac:dyDescent="0.25">
      <c r="A1056" s="2">
        <v>9</v>
      </c>
      <c r="B1056" s="319" t="s">
        <v>4006</v>
      </c>
      <c r="C1056" s="304" t="s">
        <v>48</v>
      </c>
      <c r="D1056" s="12">
        <v>44988</v>
      </c>
      <c r="E1056" s="286">
        <v>5303.43</v>
      </c>
      <c r="F1056" s="304" t="s">
        <v>3378</v>
      </c>
      <c r="G1056" s="291">
        <v>4941.42</v>
      </c>
      <c r="H1056" s="291">
        <f t="shared" si="33"/>
        <v>4422.5708999999997</v>
      </c>
      <c r="I1056" s="470">
        <v>45006</v>
      </c>
    </row>
    <row r="1057" spans="1:9" x14ac:dyDescent="0.25">
      <c r="A1057" s="2">
        <v>10</v>
      </c>
      <c r="B1057" s="319" t="s">
        <v>3858</v>
      </c>
      <c r="C1057" s="304" t="s">
        <v>48</v>
      </c>
      <c r="D1057" s="12">
        <v>44911</v>
      </c>
      <c r="E1057" s="286">
        <v>45183.3</v>
      </c>
      <c r="F1057" s="304" t="s">
        <v>3378</v>
      </c>
      <c r="G1057" s="291">
        <v>159037.60999999999</v>
      </c>
      <c r="H1057" s="291">
        <f t="shared" si="33"/>
        <v>142338.66094999999</v>
      </c>
      <c r="I1057" s="470">
        <v>45006</v>
      </c>
    </row>
    <row r="1058" spans="1:9" x14ac:dyDescent="0.25">
      <c r="A1058" s="2">
        <v>12</v>
      </c>
      <c r="B1058" s="319" t="s">
        <v>4031</v>
      </c>
      <c r="C1058" s="304" t="s">
        <v>48</v>
      </c>
      <c r="D1058" s="12">
        <v>44984</v>
      </c>
      <c r="E1058" s="286">
        <v>4458.3900000000003</v>
      </c>
      <c r="F1058" s="304" t="s">
        <v>3378</v>
      </c>
      <c r="G1058" s="291">
        <v>4189.37</v>
      </c>
      <c r="H1058" s="291">
        <f t="shared" si="33"/>
        <v>3749.4861500000002</v>
      </c>
      <c r="I1058" s="470">
        <v>45006</v>
      </c>
    </row>
    <row r="1059" spans="1:9" x14ac:dyDescent="0.25">
      <c r="A1059" s="2">
        <v>13</v>
      </c>
      <c r="B1059" s="319" t="s">
        <v>4495</v>
      </c>
      <c r="C1059" s="304" t="s">
        <v>48</v>
      </c>
      <c r="D1059" s="12">
        <v>45284</v>
      </c>
      <c r="E1059" s="286">
        <v>2511.9899999999998</v>
      </c>
      <c r="F1059" s="304" t="s">
        <v>3378</v>
      </c>
      <c r="G1059" s="291">
        <v>1887.46</v>
      </c>
      <c r="H1059" s="291">
        <f t="shared" si="33"/>
        <v>1689.2767000000001</v>
      </c>
      <c r="I1059" s="470">
        <v>45006</v>
      </c>
    </row>
    <row r="1060" spans="1:9" x14ac:dyDescent="0.25">
      <c r="A1060" s="2">
        <v>14</v>
      </c>
      <c r="B1060" s="319" t="s">
        <v>4496</v>
      </c>
      <c r="C1060" s="304" t="s">
        <v>48</v>
      </c>
      <c r="D1060" s="484">
        <v>44987</v>
      </c>
      <c r="E1060" s="291">
        <v>11409.39</v>
      </c>
      <c r="F1060" s="304" t="s">
        <v>3378</v>
      </c>
      <c r="G1060" s="291">
        <v>7011.49</v>
      </c>
      <c r="H1060" s="291">
        <f t="shared" si="33"/>
        <v>6275.2835500000001</v>
      </c>
      <c r="I1060" s="470">
        <v>45006</v>
      </c>
    </row>
    <row r="1061" spans="1:9" x14ac:dyDescent="0.25">
      <c r="A1061" s="2">
        <v>15</v>
      </c>
      <c r="B1061" s="319" t="s">
        <v>4497</v>
      </c>
      <c r="C1061" s="304" t="s">
        <v>48</v>
      </c>
      <c r="D1061" s="12">
        <v>44987</v>
      </c>
      <c r="E1061" s="286">
        <v>12585.24</v>
      </c>
      <c r="F1061" s="304" t="s">
        <v>3378</v>
      </c>
      <c r="G1061" s="291">
        <v>7143.47</v>
      </c>
      <c r="H1061" s="291">
        <f t="shared" si="33"/>
        <v>6393.4056500000006</v>
      </c>
      <c r="I1061" s="470">
        <v>45006</v>
      </c>
    </row>
    <row r="1062" spans="1:9" x14ac:dyDescent="0.25">
      <c r="A1062" s="2">
        <v>16</v>
      </c>
      <c r="B1062" s="319" t="s">
        <v>4498</v>
      </c>
      <c r="C1062" s="304" t="s">
        <v>48</v>
      </c>
      <c r="D1062" s="12">
        <v>44986</v>
      </c>
      <c r="E1062" s="286">
        <v>2849.29</v>
      </c>
      <c r="F1062" s="304" t="s">
        <v>3378</v>
      </c>
      <c r="G1062" s="291">
        <v>2158.23</v>
      </c>
      <c r="H1062" s="291">
        <f t="shared" si="33"/>
        <v>1931.6158500000001</v>
      </c>
      <c r="I1062" s="470">
        <v>45006</v>
      </c>
    </row>
    <row r="1063" spans="1:9" x14ac:dyDescent="0.25">
      <c r="A1063" s="2">
        <v>17</v>
      </c>
      <c r="B1063" s="319" t="s">
        <v>4499</v>
      </c>
      <c r="C1063" s="304" t="s">
        <v>48</v>
      </c>
      <c r="D1063" s="12">
        <v>44988</v>
      </c>
      <c r="E1063" s="286">
        <v>2551.11</v>
      </c>
      <c r="F1063" s="304" t="s">
        <v>3378</v>
      </c>
      <c r="G1063" s="291">
        <v>1875.39</v>
      </c>
      <c r="H1063" s="291">
        <f t="shared" si="33"/>
        <v>1678.47405</v>
      </c>
      <c r="I1063" s="470">
        <v>45006</v>
      </c>
    </row>
    <row r="1064" spans="1:9" x14ac:dyDescent="0.25">
      <c r="A1064" s="2">
        <v>18</v>
      </c>
      <c r="B1064" s="319" t="s">
        <v>4500</v>
      </c>
      <c r="C1064" s="304" t="s">
        <v>48</v>
      </c>
      <c r="D1064" s="470">
        <v>44995</v>
      </c>
      <c r="E1064" s="286">
        <v>2518.79</v>
      </c>
      <c r="F1064" s="304" t="s">
        <v>3378</v>
      </c>
      <c r="G1064" s="291">
        <v>1935.98</v>
      </c>
      <c r="H1064" s="291">
        <f t="shared" si="33"/>
        <v>1732.7021</v>
      </c>
      <c r="I1064" s="470">
        <v>45006</v>
      </c>
    </row>
    <row r="1065" spans="1:9" x14ac:dyDescent="0.25">
      <c r="A1065" s="2">
        <v>19</v>
      </c>
      <c r="B1065" s="319" t="s">
        <v>4001</v>
      </c>
      <c r="C1065" s="304" t="s">
        <v>48</v>
      </c>
      <c r="D1065" s="12">
        <v>44959</v>
      </c>
      <c r="E1065" s="286">
        <v>3291.26</v>
      </c>
      <c r="F1065" s="304" t="s">
        <v>3378</v>
      </c>
      <c r="G1065" s="291">
        <v>1141.1400000000001</v>
      </c>
      <c r="H1065" s="291">
        <f t="shared" si="33"/>
        <v>1021.3203000000001</v>
      </c>
      <c r="I1065" s="470">
        <v>45006</v>
      </c>
    </row>
    <row r="1066" spans="1:9" x14ac:dyDescent="0.25">
      <c r="A1066" s="2">
        <v>20.228758169934601</v>
      </c>
      <c r="B1066" s="319" t="s">
        <v>3862</v>
      </c>
      <c r="C1066" s="304" t="s">
        <v>48</v>
      </c>
      <c r="D1066" s="12">
        <v>44911</v>
      </c>
      <c r="E1066" s="286">
        <f>320859.78+177229.99</f>
        <v>498089.77</v>
      </c>
      <c r="F1066" s="304" t="s">
        <v>3378</v>
      </c>
      <c r="G1066" s="291">
        <v>245708.57</v>
      </c>
      <c r="H1066" s="291">
        <f t="shared" si="33"/>
        <v>219909.17015000002</v>
      </c>
      <c r="I1066" s="470">
        <v>45006</v>
      </c>
    </row>
    <row r="1067" spans="1:9" x14ac:dyDescent="0.25">
      <c r="A1067" s="2">
        <v>21.311317509459901</v>
      </c>
      <c r="B1067" s="319" t="s">
        <v>4037</v>
      </c>
      <c r="C1067" s="304" t="s">
        <v>48</v>
      </c>
      <c r="D1067" s="12">
        <v>44988</v>
      </c>
      <c r="E1067" s="286">
        <v>2843.18</v>
      </c>
      <c r="F1067" s="304" t="s">
        <v>3378</v>
      </c>
      <c r="G1067" s="291">
        <v>1307.3800000000001</v>
      </c>
      <c r="H1067" s="291">
        <f t="shared" si="33"/>
        <v>1170.1051000000002</v>
      </c>
      <c r="I1067" s="470">
        <v>45006</v>
      </c>
    </row>
    <row r="1068" spans="1:9" x14ac:dyDescent="0.25">
      <c r="A1068" s="2">
        <v>22.393876848985201</v>
      </c>
      <c r="B1068" s="319" t="s">
        <v>4501</v>
      </c>
      <c r="C1068" s="304" t="s">
        <v>48</v>
      </c>
      <c r="D1068" s="12">
        <v>44982</v>
      </c>
      <c r="E1068" s="286">
        <v>5797.97</v>
      </c>
      <c r="F1068" s="304" t="s">
        <v>3378</v>
      </c>
      <c r="G1068" s="291">
        <v>3106.29</v>
      </c>
      <c r="H1068" s="291">
        <f t="shared" si="33"/>
        <v>2780.1295500000001</v>
      </c>
      <c r="I1068" s="470">
        <v>45006</v>
      </c>
    </row>
    <row r="1069" spans="1:9" x14ac:dyDescent="0.25">
      <c r="A1069" s="2">
        <v>23.476436188510501</v>
      </c>
      <c r="B1069" s="319" t="s">
        <v>4502</v>
      </c>
      <c r="C1069" s="304" t="s">
        <v>48</v>
      </c>
      <c r="D1069" s="12">
        <v>44983</v>
      </c>
      <c r="E1069" s="286">
        <v>5697.96</v>
      </c>
      <c r="F1069" s="304" t="s">
        <v>3378</v>
      </c>
      <c r="G1069" s="291">
        <v>4156.0200000000004</v>
      </c>
      <c r="H1069" s="291">
        <f t="shared" si="33"/>
        <v>3719.6379000000006</v>
      </c>
      <c r="I1069" s="470">
        <v>45006</v>
      </c>
    </row>
    <row r="1070" spans="1:9" x14ac:dyDescent="0.25">
      <c r="A1070" s="2">
        <v>24.558995528035801</v>
      </c>
      <c r="B1070" s="319" t="s">
        <v>4503</v>
      </c>
      <c r="C1070" s="304" t="s">
        <v>48</v>
      </c>
      <c r="D1070" s="12">
        <v>44986</v>
      </c>
      <c r="E1070" s="286">
        <v>385.6</v>
      </c>
      <c r="F1070" s="304" t="s">
        <v>3378</v>
      </c>
      <c r="G1070" s="291">
        <v>323.2</v>
      </c>
      <c r="H1070" s="291">
        <f t="shared" si="33"/>
        <v>289.26400000000001</v>
      </c>
      <c r="I1070" s="470">
        <v>45006</v>
      </c>
    </row>
    <row r="1071" spans="1:9" x14ac:dyDescent="0.25">
      <c r="A1071" s="2">
        <v>25.641554867561101</v>
      </c>
      <c r="B1071" s="319" t="s">
        <v>4504</v>
      </c>
      <c r="C1071" s="304" t="s">
        <v>48</v>
      </c>
      <c r="D1071" s="12">
        <v>44986</v>
      </c>
      <c r="E1071" s="286">
        <v>1984.55</v>
      </c>
      <c r="F1071" s="304" t="s">
        <v>3378</v>
      </c>
      <c r="G1071" s="291">
        <v>1901.37</v>
      </c>
      <c r="H1071" s="291">
        <f t="shared" si="33"/>
        <v>1701.72615</v>
      </c>
      <c r="I1071" s="470">
        <v>45006</v>
      </c>
    </row>
    <row r="1072" spans="1:9" x14ac:dyDescent="0.25">
      <c r="A1072" s="2">
        <v>26.724114207086402</v>
      </c>
      <c r="B1072" s="319" t="s">
        <v>3977</v>
      </c>
      <c r="C1072" s="304" t="s">
        <v>48</v>
      </c>
      <c r="D1072" s="12">
        <v>44984</v>
      </c>
      <c r="E1072" s="286">
        <v>19436.22</v>
      </c>
      <c r="F1072" s="304" t="s">
        <v>3378</v>
      </c>
      <c r="G1072" s="291">
        <v>15619.46</v>
      </c>
      <c r="H1072" s="291">
        <f t="shared" si="33"/>
        <v>13979.4167</v>
      </c>
      <c r="I1072" s="470">
        <v>45006</v>
      </c>
    </row>
    <row r="1073" spans="1:9" x14ac:dyDescent="0.25">
      <c r="A1073" s="2">
        <v>27.806673546611702</v>
      </c>
      <c r="B1073" s="319" t="s">
        <v>3967</v>
      </c>
      <c r="C1073" s="304" t="s">
        <v>48</v>
      </c>
      <c r="D1073" s="12">
        <v>44985</v>
      </c>
      <c r="E1073" s="286">
        <v>23455.22</v>
      </c>
      <c r="F1073" s="304" t="s">
        <v>3378</v>
      </c>
      <c r="G1073" s="291">
        <v>20935.82</v>
      </c>
      <c r="H1073" s="291">
        <f t="shared" si="33"/>
        <v>18737.5589</v>
      </c>
      <c r="I1073" s="470">
        <v>45006</v>
      </c>
    </row>
    <row r="1074" spans="1:9" x14ac:dyDescent="0.25">
      <c r="E1074" s="330">
        <f>SUM(E1048:E1073)</f>
        <v>719070.63</v>
      </c>
      <c r="G1074" s="330">
        <f>SUM(G1048:G1073)</f>
        <v>542617.1</v>
      </c>
      <c r="H1074" s="330">
        <f>SUM(H1048:H1073)</f>
        <v>485642.30450000003</v>
      </c>
    </row>
    <row r="1079" spans="1:9" ht="15.75" thickBot="1" x14ac:dyDescent="0.3">
      <c r="D1079" s="569" t="s">
        <v>4505</v>
      </c>
      <c r="E1079" s="570"/>
      <c r="F1079" s="571"/>
    </row>
    <row r="1080" spans="1:9" ht="38.25" x14ac:dyDescent="0.25">
      <c r="A1080" s="413" t="s">
        <v>0</v>
      </c>
      <c r="B1080" s="413" t="s">
        <v>3265</v>
      </c>
      <c r="C1080" s="413" t="s">
        <v>45</v>
      </c>
      <c r="D1080" s="460" t="s">
        <v>3381</v>
      </c>
      <c r="E1080" s="461" t="s">
        <v>3380</v>
      </c>
      <c r="F1080" s="461" t="s">
        <v>3271</v>
      </c>
      <c r="G1080" s="415" t="s">
        <v>309</v>
      </c>
      <c r="H1080" s="415" t="s">
        <v>310</v>
      </c>
      <c r="I1080" s="415" t="s">
        <v>4405</v>
      </c>
    </row>
    <row r="1081" spans="1:9" x14ac:dyDescent="0.25">
      <c r="A1081" s="2">
        <v>1</v>
      </c>
      <c r="B1081" s="319" t="s">
        <v>4103</v>
      </c>
      <c r="C1081" s="304" t="s">
        <v>48</v>
      </c>
      <c r="D1081" s="12">
        <v>45007</v>
      </c>
      <c r="E1081" s="286">
        <v>4016.29</v>
      </c>
      <c r="F1081" s="304" t="s">
        <v>3378</v>
      </c>
      <c r="G1081" s="291">
        <v>3606.14</v>
      </c>
      <c r="H1081" s="291">
        <f>G1081*0.895</f>
        <v>3227.4953</v>
      </c>
      <c r="I1081" s="470">
        <v>45022</v>
      </c>
    </row>
    <row r="1082" spans="1:9" x14ac:dyDescent="0.25">
      <c r="A1082" s="2">
        <v>2</v>
      </c>
      <c r="B1082" s="319" t="s">
        <v>4030</v>
      </c>
      <c r="C1082" s="304" t="s">
        <v>48</v>
      </c>
      <c r="D1082" s="12">
        <v>44991</v>
      </c>
      <c r="E1082" s="286">
        <v>5937.68</v>
      </c>
      <c r="F1082" s="304" t="s">
        <v>3378</v>
      </c>
      <c r="G1082" s="291">
        <v>5165.8900000000003</v>
      </c>
      <c r="H1082" s="291">
        <f>G1082*0.895</f>
        <v>4623.4715500000002</v>
      </c>
      <c r="I1082" s="470">
        <v>45022</v>
      </c>
    </row>
    <row r="1083" spans="1:9" x14ac:dyDescent="0.25">
      <c r="A1083" s="2">
        <v>3</v>
      </c>
      <c r="B1083" s="319" t="s">
        <v>4506</v>
      </c>
      <c r="C1083" s="304" t="s">
        <v>48</v>
      </c>
      <c r="D1083" s="319"/>
      <c r="E1083" s="319">
        <v>2184.87</v>
      </c>
      <c r="F1083" s="304" t="s">
        <v>3378</v>
      </c>
      <c r="G1083" s="421">
        <v>1831.51</v>
      </c>
      <c r="H1083" s="291">
        <f>G1083*0.895</f>
        <v>1639.20145</v>
      </c>
      <c r="I1083" s="470">
        <v>45022</v>
      </c>
    </row>
    <row r="1084" spans="1:9" x14ac:dyDescent="0.25">
      <c r="A1084" s="2">
        <v>4</v>
      </c>
      <c r="B1084" s="319" t="s">
        <v>4002</v>
      </c>
      <c r="C1084" s="304" t="s">
        <v>48</v>
      </c>
      <c r="D1084" s="12">
        <v>44999</v>
      </c>
      <c r="E1084" s="286">
        <v>4740.2</v>
      </c>
      <c r="F1084" s="304" t="s">
        <v>3378</v>
      </c>
      <c r="G1084" s="291">
        <v>3357.98</v>
      </c>
      <c r="H1084" s="291">
        <f>G1084*0.895</f>
        <v>3005.3921</v>
      </c>
      <c r="I1084" s="470">
        <v>45022</v>
      </c>
    </row>
    <row r="1085" spans="1:9" x14ac:dyDescent="0.25">
      <c r="E1085" s="328">
        <f>SUM(E1081:E1084)</f>
        <v>16879.04</v>
      </c>
      <c r="G1085" s="328">
        <f>SUM(G1081:G1084)</f>
        <v>13961.52</v>
      </c>
      <c r="H1085" s="328">
        <f>SUM(H1081:H1084)</f>
        <v>12495.560400000002</v>
      </c>
    </row>
    <row r="1089" spans="1:9" ht="15.75" thickBot="1" x14ac:dyDescent="0.3">
      <c r="D1089" s="569" t="s">
        <v>4507</v>
      </c>
      <c r="E1089" s="570"/>
      <c r="F1089" s="571"/>
    </row>
    <row r="1090" spans="1:9" ht="38.25" x14ac:dyDescent="0.25">
      <c r="A1090" s="413" t="s">
        <v>0</v>
      </c>
      <c r="B1090" s="413" t="s">
        <v>3265</v>
      </c>
      <c r="C1090" s="413" t="s">
        <v>45</v>
      </c>
      <c r="D1090" s="460" t="s">
        <v>3381</v>
      </c>
      <c r="E1090" s="461" t="s">
        <v>3380</v>
      </c>
      <c r="F1090" s="461" t="s">
        <v>3271</v>
      </c>
      <c r="G1090" s="415" t="s">
        <v>309</v>
      </c>
      <c r="H1090" s="415" t="s">
        <v>310</v>
      </c>
      <c r="I1090" s="415" t="s">
        <v>4405</v>
      </c>
    </row>
    <row r="1091" spans="1:9" x14ac:dyDescent="0.25">
      <c r="A1091" s="2">
        <v>1</v>
      </c>
      <c r="B1091" s="319" t="s">
        <v>4508</v>
      </c>
      <c r="C1091" s="304" t="s">
        <v>48</v>
      </c>
      <c r="D1091" s="12">
        <v>44993</v>
      </c>
      <c r="E1091" s="286">
        <v>3321.08</v>
      </c>
      <c r="F1091" s="304" t="s">
        <v>3378</v>
      </c>
      <c r="G1091" s="291">
        <v>2631.48</v>
      </c>
      <c r="H1091" s="291">
        <f t="shared" ref="H1091:H1099" si="34">G1091*0.895</f>
        <v>2355.1746000000003</v>
      </c>
      <c r="I1091" s="470">
        <v>45028</v>
      </c>
    </row>
    <row r="1092" spans="1:9" x14ac:dyDescent="0.25">
      <c r="A1092" s="2">
        <v>2</v>
      </c>
      <c r="B1092" s="319" t="s">
        <v>4509</v>
      </c>
      <c r="C1092" s="304" t="s">
        <v>48</v>
      </c>
      <c r="D1092" s="12">
        <v>45001</v>
      </c>
      <c r="E1092" s="286">
        <v>1935.51</v>
      </c>
      <c r="F1092" s="304" t="s">
        <v>3378</v>
      </c>
      <c r="G1092" s="291">
        <v>1357.59</v>
      </c>
      <c r="H1092" s="291">
        <f t="shared" si="34"/>
        <v>1215.04305</v>
      </c>
      <c r="I1092" s="470">
        <v>45028</v>
      </c>
    </row>
    <row r="1093" spans="1:9" x14ac:dyDescent="0.25">
      <c r="A1093" s="2">
        <v>3</v>
      </c>
      <c r="B1093" s="319" t="s">
        <v>4510</v>
      </c>
      <c r="C1093" s="304" t="s">
        <v>48</v>
      </c>
      <c r="D1093" s="12">
        <v>45006</v>
      </c>
      <c r="E1093" s="286">
        <v>3497.19</v>
      </c>
      <c r="F1093" s="304" t="s">
        <v>3378</v>
      </c>
      <c r="G1093" s="291">
        <v>2514.96</v>
      </c>
      <c r="H1093" s="291">
        <f t="shared" si="34"/>
        <v>2250.8892000000001</v>
      </c>
      <c r="I1093" s="470">
        <v>45028</v>
      </c>
    </row>
    <row r="1094" spans="1:9" x14ac:dyDescent="0.25">
      <c r="A1094" s="2">
        <v>4</v>
      </c>
      <c r="B1094" s="319" t="s">
        <v>4511</v>
      </c>
      <c r="C1094" s="304" t="s">
        <v>48</v>
      </c>
      <c r="D1094" s="470">
        <v>45016</v>
      </c>
      <c r="E1094" s="286">
        <v>2970.56</v>
      </c>
      <c r="F1094" s="304" t="s">
        <v>3378</v>
      </c>
      <c r="G1094" s="291">
        <v>1789.93</v>
      </c>
      <c r="H1094" s="291">
        <f t="shared" si="34"/>
        <v>1601.9873500000001</v>
      </c>
      <c r="I1094" s="470">
        <v>45028</v>
      </c>
    </row>
    <row r="1095" spans="1:9" x14ac:dyDescent="0.25">
      <c r="A1095" s="2">
        <v>5</v>
      </c>
      <c r="B1095" s="319" t="s">
        <v>4512</v>
      </c>
      <c r="C1095" s="304" t="s">
        <v>48</v>
      </c>
      <c r="D1095" s="12">
        <v>45006</v>
      </c>
      <c r="E1095" s="286">
        <v>5755.71</v>
      </c>
      <c r="F1095" s="304" t="s">
        <v>3378</v>
      </c>
      <c r="G1095" s="291">
        <v>3235.67</v>
      </c>
      <c r="H1095" s="291">
        <f t="shared" si="34"/>
        <v>2895.9246499999999</v>
      </c>
      <c r="I1095" s="470">
        <v>45028</v>
      </c>
    </row>
    <row r="1096" spans="1:9" x14ac:dyDescent="0.25">
      <c r="A1096" s="2">
        <v>6</v>
      </c>
      <c r="B1096" s="319" t="s">
        <v>4513</v>
      </c>
      <c r="C1096" s="304" t="s">
        <v>48</v>
      </c>
      <c r="D1096" s="12">
        <v>45008</v>
      </c>
      <c r="E1096" s="286">
        <v>4774.71</v>
      </c>
      <c r="F1096" s="304" t="s">
        <v>3378</v>
      </c>
      <c r="G1096" s="291">
        <v>2787.07</v>
      </c>
      <c r="H1096" s="291">
        <f t="shared" si="34"/>
        <v>2494.4276500000001</v>
      </c>
      <c r="I1096" s="470">
        <v>45028</v>
      </c>
    </row>
    <row r="1097" spans="1:9" x14ac:dyDescent="0.25">
      <c r="A1097" s="2">
        <v>7</v>
      </c>
      <c r="B1097" s="319" t="s">
        <v>4514</v>
      </c>
      <c r="C1097" s="304" t="s">
        <v>48</v>
      </c>
      <c r="D1097" s="12">
        <v>44998</v>
      </c>
      <c r="E1097" s="286">
        <v>3193.08</v>
      </c>
      <c r="F1097" s="304" t="s">
        <v>3378</v>
      </c>
      <c r="G1097" s="291">
        <v>2465.2199999999998</v>
      </c>
      <c r="H1097" s="291">
        <f t="shared" si="34"/>
        <v>2206.3718999999996</v>
      </c>
      <c r="I1097" s="470">
        <v>45028</v>
      </c>
    </row>
    <row r="1098" spans="1:9" x14ac:dyDescent="0.25">
      <c r="A1098" s="2">
        <v>8</v>
      </c>
      <c r="B1098" s="319" t="s">
        <v>3971</v>
      </c>
      <c r="C1098" s="304" t="s">
        <v>48</v>
      </c>
      <c r="D1098" s="12">
        <v>44996</v>
      </c>
      <c r="E1098" s="286">
        <v>11771.15</v>
      </c>
      <c r="F1098" s="304" t="s">
        <v>3378</v>
      </c>
      <c r="G1098" s="291">
        <v>10327.83</v>
      </c>
      <c r="H1098" s="291">
        <f t="shared" si="34"/>
        <v>9243.4078499999996</v>
      </c>
      <c r="I1098" s="470">
        <v>45028</v>
      </c>
    </row>
    <row r="1099" spans="1:9" x14ac:dyDescent="0.25">
      <c r="A1099" s="2">
        <v>9</v>
      </c>
      <c r="B1099" s="319" t="s">
        <v>4515</v>
      </c>
      <c r="C1099" s="304" t="s">
        <v>48</v>
      </c>
      <c r="D1099" s="12">
        <v>44994</v>
      </c>
      <c r="E1099" s="286">
        <v>5612.55</v>
      </c>
      <c r="F1099" s="304" t="s">
        <v>3378</v>
      </c>
      <c r="G1099" s="291">
        <v>4211.3599999999997</v>
      </c>
      <c r="H1099" s="291">
        <f t="shared" si="34"/>
        <v>3769.1671999999999</v>
      </c>
      <c r="I1099" s="470">
        <v>45028</v>
      </c>
    </row>
    <row r="1100" spans="1:9" x14ac:dyDescent="0.25">
      <c r="E1100" s="330">
        <f>SUM(E1091:E1099)</f>
        <v>42831.54</v>
      </c>
      <c r="G1100" s="330">
        <f>SUM(G1091:G1099)</f>
        <v>31321.11</v>
      </c>
      <c r="H1100" s="330">
        <f>SUM(H1091:H1099)</f>
        <v>28032.39345</v>
      </c>
    </row>
    <row r="1106" spans="1:9" ht="15.75" thickBot="1" x14ac:dyDescent="0.3">
      <c r="D1106" s="569" t="s">
        <v>4516</v>
      </c>
      <c r="E1106" s="570"/>
      <c r="F1106" s="571"/>
    </row>
    <row r="1107" spans="1:9" ht="38.25" x14ac:dyDescent="0.25">
      <c r="A1107" s="413" t="s">
        <v>0</v>
      </c>
      <c r="B1107" s="413" t="s">
        <v>3265</v>
      </c>
      <c r="C1107" s="413" t="s">
        <v>45</v>
      </c>
      <c r="D1107" s="460" t="s">
        <v>3381</v>
      </c>
      <c r="E1107" s="461" t="s">
        <v>3380</v>
      </c>
      <c r="F1107" s="461" t="s">
        <v>3271</v>
      </c>
      <c r="G1107" s="415" t="s">
        <v>309</v>
      </c>
      <c r="H1107" s="415" t="s">
        <v>310</v>
      </c>
      <c r="I1107" s="415" t="s">
        <v>4405</v>
      </c>
    </row>
    <row r="1108" spans="1:9" x14ac:dyDescent="0.25">
      <c r="A1108" s="2">
        <v>1</v>
      </c>
      <c r="B1108" s="319" t="s">
        <v>3964</v>
      </c>
      <c r="C1108" s="304" t="s">
        <v>48</v>
      </c>
      <c r="D1108" s="12">
        <v>44996</v>
      </c>
      <c r="E1108" s="286">
        <v>6879.55</v>
      </c>
      <c r="F1108" s="304" t="s">
        <v>3378</v>
      </c>
      <c r="G1108" s="291">
        <v>5990.98</v>
      </c>
      <c r="H1108" s="291">
        <f t="shared" ref="H1108:H1153" si="35">G1108*0.895</f>
        <v>5361.9270999999999</v>
      </c>
      <c r="I1108" s="470">
        <v>45034</v>
      </c>
    </row>
    <row r="1109" spans="1:9" x14ac:dyDescent="0.25">
      <c r="A1109" s="2">
        <v>2</v>
      </c>
      <c r="B1109" s="319" t="s">
        <v>3970</v>
      </c>
      <c r="C1109" s="304" t="s">
        <v>48</v>
      </c>
      <c r="D1109" s="12">
        <v>44995</v>
      </c>
      <c r="E1109" s="286">
        <v>34803.120000000003</v>
      </c>
      <c r="F1109" s="304" t="s">
        <v>3378</v>
      </c>
      <c r="G1109" s="291">
        <v>28547.67</v>
      </c>
      <c r="H1109" s="291">
        <f t="shared" si="35"/>
        <v>25550.164649999999</v>
      </c>
      <c r="I1109" s="470">
        <v>45034</v>
      </c>
    </row>
    <row r="1110" spans="1:9" x14ac:dyDescent="0.25">
      <c r="A1110" s="2">
        <v>3</v>
      </c>
      <c r="B1110" s="319" t="s">
        <v>3998</v>
      </c>
      <c r="C1110" s="304" t="s">
        <v>48</v>
      </c>
      <c r="D1110" s="12">
        <v>44964</v>
      </c>
      <c r="E1110" s="286">
        <v>9178.83</v>
      </c>
      <c r="F1110" s="304" t="s">
        <v>3378</v>
      </c>
      <c r="G1110" s="291">
        <v>8178.83</v>
      </c>
      <c r="H1110" s="291">
        <f t="shared" si="35"/>
        <v>7320.05285</v>
      </c>
      <c r="I1110" s="470">
        <v>45034</v>
      </c>
    </row>
    <row r="1111" spans="1:9" x14ac:dyDescent="0.25">
      <c r="A1111" s="2">
        <v>4</v>
      </c>
      <c r="B1111" s="319" t="s">
        <v>4517</v>
      </c>
      <c r="C1111" s="304" t="s">
        <v>48</v>
      </c>
      <c r="D1111" s="470">
        <v>45022</v>
      </c>
      <c r="E1111" s="286">
        <v>6713.9</v>
      </c>
      <c r="F1111" s="304" t="s">
        <v>3378</v>
      </c>
      <c r="G1111" s="291">
        <v>4472.53</v>
      </c>
      <c r="H1111" s="291">
        <f t="shared" si="35"/>
        <v>4002.91435</v>
      </c>
      <c r="I1111" s="470">
        <v>45034</v>
      </c>
    </row>
    <row r="1112" spans="1:9" x14ac:dyDescent="0.25">
      <c r="A1112" s="2">
        <v>5</v>
      </c>
      <c r="B1112" s="319" t="s">
        <v>4518</v>
      </c>
      <c r="C1112" s="304" t="s">
        <v>48</v>
      </c>
      <c r="D1112" s="12">
        <v>44996</v>
      </c>
      <c r="E1112" s="286">
        <v>4370.1899999999996</v>
      </c>
      <c r="F1112" s="304" t="s">
        <v>3378</v>
      </c>
      <c r="G1112" s="291">
        <v>3429.26</v>
      </c>
      <c r="H1112" s="291">
        <f t="shared" si="35"/>
        <v>3069.1877000000004</v>
      </c>
      <c r="I1112" s="470">
        <v>45034</v>
      </c>
    </row>
    <row r="1113" spans="1:9" x14ac:dyDescent="0.25">
      <c r="A1113" s="2">
        <v>6</v>
      </c>
      <c r="B1113" s="319" t="s">
        <v>4519</v>
      </c>
      <c r="C1113" s="304" t="s">
        <v>48</v>
      </c>
      <c r="D1113" s="12">
        <v>44663</v>
      </c>
      <c r="E1113" s="286">
        <v>18615.95</v>
      </c>
      <c r="F1113" s="304" t="s">
        <v>3378</v>
      </c>
      <c r="G1113" s="291">
        <v>15149.26</v>
      </c>
      <c r="H1113" s="291">
        <f t="shared" si="35"/>
        <v>13558.5877</v>
      </c>
      <c r="I1113" s="470">
        <v>45034</v>
      </c>
    </row>
    <row r="1114" spans="1:9" x14ac:dyDescent="0.25">
      <c r="A1114" s="2">
        <v>7</v>
      </c>
      <c r="B1114" s="319" t="s">
        <v>4108</v>
      </c>
      <c r="C1114" s="304" t="s">
        <v>48</v>
      </c>
      <c r="D1114" s="12">
        <v>45026</v>
      </c>
      <c r="E1114" s="286">
        <v>530.55999999999995</v>
      </c>
      <c r="F1114" s="304" t="s">
        <v>3378</v>
      </c>
      <c r="G1114" s="291">
        <v>157.58000000000001</v>
      </c>
      <c r="H1114" s="291">
        <f t="shared" si="35"/>
        <v>141.03410000000002</v>
      </c>
      <c r="I1114" s="470">
        <v>45034</v>
      </c>
    </row>
    <row r="1115" spans="1:9" x14ac:dyDescent="0.25">
      <c r="A1115" s="2">
        <v>8</v>
      </c>
      <c r="B1115" s="319" t="s">
        <v>4032</v>
      </c>
      <c r="C1115" s="304" t="s">
        <v>48</v>
      </c>
      <c r="D1115" s="12">
        <v>45027</v>
      </c>
      <c r="E1115" s="286">
        <v>27799.47</v>
      </c>
      <c r="F1115" s="304" t="s">
        <v>3378</v>
      </c>
      <c r="G1115" s="291">
        <v>14633.44</v>
      </c>
      <c r="H1115" s="291">
        <f t="shared" si="35"/>
        <v>13096.928800000002</v>
      </c>
      <c r="I1115" s="470">
        <v>45034</v>
      </c>
    </row>
    <row r="1116" spans="1:9" x14ac:dyDescent="0.25">
      <c r="A1116" s="2">
        <v>9</v>
      </c>
      <c r="B1116" s="319" t="s">
        <v>4520</v>
      </c>
      <c r="C1116" s="304" t="s">
        <v>48</v>
      </c>
      <c r="D1116" s="12">
        <v>45020</v>
      </c>
      <c r="E1116" s="286">
        <v>2338.37</v>
      </c>
      <c r="F1116" s="304" t="s">
        <v>3378</v>
      </c>
      <c r="G1116" s="291">
        <v>1917.57</v>
      </c>
      <c r="H1116" s="291">
        <f t="shared" si="35"/>
        <v>1716.22515</v>
      </c>
      <c r="I1116" s="470">
        <v>45034</v>
      </c>
    </row>
    <row r="1117" spans="1:9" x14ac:dyDescent="0.25">
      <c r="A1117" s="2">
        <v>10</v>
      </c>
      <c r="B1117" s="319" t="s">
        <v>4521</v>
      </c>
      <c r="C1117" s="304" t="s">
        <v>48</v>
      </c>
      <c r="D1117" s="12">
        <v>45020</v>
      </c>
      <c r="E1117" s="286">
        <v>4087.02</v>
      </c>
      <c r="F1117" s="304" t="s">
        <v>3378</v>
      </c>
      <c r="G1117" s="291">
        <v>2712.69</v>
      </c>
      <c r="H1117" s="291">
        <f t="shared" si="35"/>
        <v>2427.8575500000002</v>
      </c>
      <c r="I1117" s="470">
        <v>45034</v>
      </c>
    </row>
    <row r="1118" spans="1:9" x14ac:dyDescent="0.25">
      <c r="A1118" s="2">
        <v>11</v>
      </c>
      <c r="B1118" s="319" t="s">
        <v>4522</v>
      </c>
      <c r="C1118" s="304" t="s">
        <v>48</v>
      </c>
      <c r="D1118" s="12">
        <v>45020</v>
      </c>
      <c r="E1118" s="286">
        <v>4469.18</v>
      </c>
      <c r="F1118" s="304" t="s">
        <v>3378</v>
      </c>
      <c r="G1118" s="291">
        <v>2129.6</v>
      </c>
      <c r="H1118" s="291">
        <f t="shared" si="35"/>
        <v>1905.992</v>
      </c>
      <c r="I1118" s="470">
        <v>45034</v>
      </c>
    </row>
    <row r="1119" spans="1:9" x14ac:dyDescent="0.25">
      <c r="A1119" s="2">
        <v>12</v>
      </c>
      <c r="B1119" s="319" t="s">
        <v>4523</v>
      </c>
      <c r="C1119" s="304" t="s">
        <v>48</v>
      </c>
      <c r="D1119" s="12">
        <v>45020</v>
      </c>
      <c r="E1119" s="286">
        <v>4023.02</v>
      </c>
      <c r="F1119" s="304" t="s">
        <v>3378</v>
      </c>
      <c r="G1119" s="291">
        <v>3205.9</v>
      </c>
      <c r="H1119" s="291">
        <f t="shared" si="35"/>
        <v>2869.2805000000003</v>
      </c>
      <c r="I1119" s="470">
        <v>45034</v>
      </c>
    </row>
    <row r="1120" spans="1:9" x14ac:dyDescent="0.25">
      <c r="A1120" s="2">
        <v>13</v>
      </c>
      <c r="B1120" s="319" t="s">
        <v>4524</v>
      </c>
      <c r="C1120" s="304" t="s">
        <v>48</v>
      </c>
      <c r="D1120" s="12">
        <v>45022</v>
      </c>
      <c r="E1120" s="286">
        <v>2086.16</v>
      </c>
      <c r="F1120" s="304" t="s">
        <v>3378</v>
      </c>
      <c r="G1120" s="291">
        <v>2730.16</v>
      </c>
      <c r="H1120" s="291">
        <f t="shared" si="35"/>
        <v>2443.4931999999999</v>
      </c>
      <c r="I1120" s="470">
        <v>45034</v>
      </c>
    </row>
    <row r="1121" spans="1:9" x14ac:dyDescent="0.25">
      <c r="A1121" s="2">
        <v>14</v>
      </c>
      <c r="B1121" s="319" t="s">
        <v>4525</v>
      </c>
      <c r="C1121" s="304" t="s">
        <v>48</v>
      </c>
      <c r="D1121" s="12">
        <v>45022</v>
      </c>
      <c r="E1121" s="286">
        <v>4389.8</v>
      </c>
      <c r="F1121" s="304" t="s">
        <v>3378</v>
      </c>
      <c r="G1121" s="291">
        <v>2929.46</v>
      </c>
      <c r="H1121" s="291">
        <f t="shared" si="35"/>
        <v>2621.8667</v>
      </c>
      <c r="I1121" s="470">
        <v>45034</v>
      </c>
    </row>
    <row r="1122" spans="1:9" x14ac:dyDescent="0.25">
      <c r="A1122" s="2">
        <v>15</v>
      </c>
      <c r="B1122" s="319" t="s">
        <v>4038</v>
      </c>
      <c r="C1122" s="304" t="s">
        <v>48</v>
      </c>
      <c r="D1122" s="12">
        <v>44996</v>
      </c>
      <c r="E1122" s="286">
        <v>22422.71</v>
      </c>
      <c r="F1122" s="304" t="s">
        <v>3378</v>
      </c>
      <c r="G1122" s="291">
        <v>14136.06</v>
      </c>
      <c r="H1122" s="291">
        <f t="shared" si="35"/>
        <v>12651.7737</v>
      </c>
      <c r="I1122" s="470">
        <v>45034</v>
      </c>
    </row>
    <row r="1123" spans="1:9" x14ac:dyDescent="0.25">
      <c r="A1123" s="2">
        <v>16</v>
      </c>
      <c r="B1123" s="319" t="s">
        <v>3960</v>
      </c>
      <c r="C1123" s="304" t="s">
        <v>48</v>
      </c>
      <c r="D1123" s="12">
        <v>44965</v>
      </c>
      <c r="E1123" s="286">
        <v>13395.13</v>
      </c>
      <c r="F1123" s="304" t="s">
        <v>3378</v>
      </c>
      <c r="G1123" s="291">
        <v>12356.17</v>
      </c>
      <c r="H1123" s="291">
        <f t="shared" si="35"/>
        <v>11058.772150000001</v>
      </c>
      <c r="I1123" s="470">
        <v>45034</v>
      </c>
    </row>
    <row r="1124" spans="1:9" x14ac:dyDescent="0.25">
      <c r="A1124" s="2">
        <v>17</v>
      </c>
      <c r="B1124" s="319" t="s">
        <v>3974</v>
      </c>
      <c r="C1124" s="304" t="s">
        <v>48</v>
      </c>
      <c r="D1124" s="12">
        <v>44996</v>
      </c>
      <c r="E1124" s="286">
        <v>16126.46</v>
      </c>
      <c r="F1124" s="304" t="s">
        <v>3378</v>
      </c>
      <c r="G1124" s="291">
        <v>15723.44</v>
      </c>
      <c r="H1124" s="291">
        <f t="shared" si="35"/>
        <v>14072.478800000001</v>
      </c>
      <c r="I1124" s="470">
        <v>45034</v>
      </c>
    </row>
    <row r="1125" spans="1:9" x14ac:dyDescent="0.25">
      <c r="A1125" s="2">
        <v>18</v>
      </c>
      <c r="B1125" s="319" t="s">
        <v>4085</v>
      </c>
      <c r="C1125" s="304" t="s">
        <v>48</v>
      </c>
      <c r="D1125" s="12">
        <v>45007</v>
      </c>
      <c r="E1125" s="286">
        <v>5807.28</v>
      </c>
      <c r="F1125" s="304" t="s">
        <v>3378</v>
      </c>
      <c r="G1125" s="291">
        <v>5697.58</v>
      </c>
      <c r="H1125" s="291">
        <f t="shared" si="35"/>
        <v>5099.3341</v>
      </c>
      <c r="I1125" s="470">
        <v>45034</v>
      </c>
    </row>
    <row r="1126" spans="1:9" x14ac:dyDescent="0.25">
      <c r="A1126" s="2">
        <v>19</v>
      </c>
      <c r="B1126" s="319" t="s">
        <v>4019</v>
      </c>
      <c r="C1126" s="304" t="s">
        <v>48</v>
      </c>
      <c r="D1126" s="12">
        <v>45009</v>
      </c>
      <c r="E1126" s="286">
        <v>3543.12</v>
      </c>
      <c r="F1126" s="304" t="s">
        <v>3378</v>
      </c>
      <c r="G1126" s="291">
        <v>3543.12</v>
      </c>
      <c r="H1126" s="291">
        <f t="shared" si="35"/>
        <v>3171.0924</v>
      </c>
      <c r="I1126" s="470">
        <v>45034</v>
      </c>
    </row>
    <row r="1127" spans="1:9" x14ac:dyDescent="0.25">
      <c r="A1127" s="2">
        <v>20</v>
      </c>
      <c r="B1127" s="319" t="s">
        <v>4060</v>
      </c>
      <c r="C1127" s="304" t="s">
        <v>48</v>
      </c>
      <c r="D1127" s="12">
        <v>45026</v>
      </c>
      <c r="E1127" s="286">
        <v>6903.96</v>
      </c>
      <c r="F1127" s="304" t="s">
        <v>3378</v>
      </c>
      <c r="G1127" s="291">
        <v>6661.44</v>
      </c>
      <c r="H1127" s="291">
        <f t="shared" si="35"/>
        <v>5961.9888000000001</v>
      </c>
      <c r="I1127" s="470">
        <v>45034</v>
      </c>
    </row>
    <row r="1128" spans="1:9" x14ac:dyDescent="0.25">
      <c r="A1128" s="2">
        <v>21</v>
      </c>
      <c r="B1128" s="319" t="s">
        <v>4526</v>
      </c>
      <c r="C1128" s="304" t="s">
        <v>48</v>
      </c>
      <c r="D1128" s="12">
        <v>45014</v>
      </c>
      <c r="E1128" s="286">
        <v>9070.93</v>
      </c>
      <c r="F1128" s="304" t="s">
        <v>3378</v>
      </c>
      <c r="G1128" s="291">
        <v>6106.61</v>
      </c>
      <c r="H1128" s="291">
        <f t="shared" si="35"/>
        <v>5465.4159499999996</v>
      </c>
      <c r="I1128" s="470">
        <v>45034</v>
      </c>
    </row>
    <row r="1129" spans="1:9" x14ac:dyDescent="0.25">
      <c r="A1129" s="2">
        <v>22</v>
      </c>
      <c r="B1129" s="319" t="s">
        <v>4527</v>
      </c>
      <c r="C1129" s="304" t="s">
        <v>48</v>
      </c>
      <c r="D1129" s="12">
        <v>45020</v>
      </c>
      <c r="E1129" s="286">
        <v>4063.66</v>
      </c>
      <c r="F1129" s="304" t="s">
        <v>3378</v>
      </c>
      <c r="G1129" s="291">
        <v>2672.07</v>
      </c>
      <c r="H1129" s="291">
        <f t="shared" si="35"/>
        <v>2391.5026500000004</v>
      </c>
      <c r="I1129" s="470">
        <v>45034</v>
      </c>
    </row>
    <row r="1130" spans="1:9" x14ac:dyDescent="0.25">
      <c r="A1130" s="2">
        <v>23</v>
      </c>
      <c r="B1130" s="319" t="s">
        <v>4063</v>
      </c>
      <c r="C1130" s="304" t="s">
        <v>48</v>
      </c>
      <c r="D1130" s="12">
        <v>45010</v>
      </c>
      <c r="E1130" s="286">
        <v>4528.42</v>
      </c>
      <c r="F1130" s="304" t="s">
        <v>3378</v>
      </c>
      <c r="G1130" s="291">
        <v>4078.65</v>
      </c>
      <c r="H1130" s="291">
        <f t="shared" si="35"/>
        <v>3650.3917500000002</v>
      </c>
      <c r="I1130" s="470">
        <v>45034</v>
      </c>
    </row>
    <row r="1131" spans="1:9" x14ac:dyDescent="0.25">
      <c r="A1131" s="2">
        <v>24</v>
      </c>
      <c r="B1131" s="319" t="s">
        <v>4528</v>
      </c>
      <c r="C1131" s="304" t="s">
        <v>48</v>
      </c>
      <c r="D1131" s="12">
        <v>44959</v>
      </c>
      <c r="E1131" s="286">
        <v>8394.98</v>
      </c>
      <c r="F1131" s="304" t="s">
        <v>3378</v>
      </c>
      <c r="G1131" s="291">
        <v>3266.8</v>
      </c>
      <c r="H1131" s="291">
        <f t="shared" si="35"/>
        <v>2923.7860000000001</v>
      </c>
      <c r="I1131" s="470">
        <v>45034</v>
      </c>
    </row>
    <row r="1132" spans="1:9" x14ac:dyDescent="0.25">
      <c r="A1132" s="2">
        <v>25</v>
      </c>
      <c r="B1132" s="319" t="s">
        <v>3991</v>
      </c>
      <c r="C1132" s="304" t="s">
        <v>48</v>
      </c>
      <c r="D1132" s="12">
        <v>44964</v>
      </c>
      <c r="E1132" s="286">
        <v>21027.73</v>
      </c>
      <c r="F1132" s="304" t="s">
        <v>3378</v>
      </c>
      <c r="G1132" s="291">
        <v>21027.73</v>
      </c>
      <c r="H1132" s="291">
        <f t="shared" si="35"/>
        <v>18819.818350000001</v>
      </c>
      <c r="I1132" s="470">
        <v>45034</v>
      </c>
    </row>
    <row r="1133" spans="1:9" x14ac:dyDescent="0.25">
      <c r="A1133" s="2">
        <v>26</v>
      </c>
      <c r="B1133" s="319" t="s">
        <v>4017</v>
      </c>
      <c r="C1133" s="304" t="s">
        <v>48</v>
      </c>
      <c r="D1133" s="12">
        <v>44999</v>
      </c>
      <c r="E1133" s="286">
        <v>18805.68</v>
      </c>
      <c r="F1133" s="304" t="s">
        <v>3378</v>
      </c>
      <c r="G1133" s="291">
        <v>16413.73</v>
      </c>
      <c r="H1133" s="291">
        <f t="shared" si="35"/>
        <v>14690.288350000001</v>
      </c>
      <c r="I1133" s="470">
        <v>45034</v>
      </c>
    </row>
    <row r="1134" spans="1:9" x14ac:dyDescent="0.25">
      <c r="A1134" s="2">
        <v>27</v>
      </c>
      <c r="B1134" s="319" t="s">
        <v>3973</v>
      </c>
      <c r="C1134" s="304" t="s">
        <v>48</v>
      </c>
      <c r="D1134" s="12">
        <v>44999</v>
      </c>
      <c r="E1134" s="286">
        <v>28315.23</v>
      </c>
      <c r="F1134" s="304" t="s">
        <v>3378</v>
      </c>
      <c r="G1134" s="291">
        <v>26404.92</v>
      </c>
      <c r="H1134" s="291">
        <f t="shared" si="35"/>
        <v>23632.403399999999</v>
      </c>
      <c r="I1134" s="470">
        <v>45034</v>
      </c>
    </row>
    <row r="1135" spans="1:9" x14ac:dyDescent="0.25">
      <c r="A1135" s="2">
        <v>28</v>
      </c>
      <c r="B1135" s="319" t="s">
        <v>4028</v>
      </c>
      <c r="C1135" s="304" t="s">
        <v>48</v>
      </c>
      <c r="D1135" s="12">
        <v>45010</v>
      </c>
      <c r="E1135" s="286">
        <v>4056.69</v>
      </c>
      <c r="F1135" s="304" t="s">
        <v>3378</v>
      </c>
      <c r="G1135" s="291">
        <v>2888.92</v>
      </c>
      <c r="H1135" s="291">
        <f t="shared" si="35"/>
        <v>2585.5834</v>
      </c>
      <c r="I1135" s="470">
        <v>45034</v>
      </c>
    </row>
    <row r="1136" spans="1:9" x14ac:dyDescent="0.25">
      <c r="A1136" s="2">
        <v>29</v>
      </c>
      <c r="B1136" s="319" t="s">
        <v>4044</v>
      </c>
      <c r="C1136" s="304" t="s">
        <v>48</v>
      </c>
      <c r="D1136" s="12">
        <v>45010</v>
      </c>
      <c r="E1136" s="286">
        <v>4721.7</v>
      </c>
      <c r="F1136" s="304" t="s">
        <v>3378</v>
      </c>
      <c r="G1136" s="291">
        <v>3995.48</v>
      </c>
      <c r="H1136" s="291">
        <f t="shared" si="35"/>
        <v>3575.9546</v>
      </c>
      <c r="I1136" s="470">
        <v>45034</v>
      </c>
    </row>
    <row r="1137" spans="1:9" x14ac:dyDescent="0.25">
      <c r="A1137" s="2">
        <v>30</v>
      </c>
      <c r="B1137" s="319" t="s">
        <v>4047</v>
      </c>
      <c r="C1137" s="304" t="s">
        <v>48</v>
      </c>
      <c r="D1137" s="12">
        <v>45010</v>
      </c>
      <c r="E1137" s="286">
        <v>15904.16</v>
      </c>
      <c r="F1137" s="304" t="s">
        <v>3378</v>
      </c>
      <c r="G1137" s="291">
        <v>13856.47</v>
      </c>
      <c r="H1137" s="291">
        <f t="shared" si="35"/>
        <v>12401.540649999999</v>
      </c>
      <c r="I1137" s="470">
        <v>45034</v>
      </c>
    </row>
    <row r="1138" spans="1:9" x14ac:dyDescent="0.25">
      <c r="A1138" s="2">
        <v>31</v>
      </c>
      <c r="B1138" s="319" t="s">
        <v>4026</v>
      </c>
      <c r="C1138" s="304" t="s">
        <v>48</v>
      </c>
      <c r="D1138" s="12">
        <v>44995</v>
      </c>
      <c r="E1138" s="286">
        <v>8191.25</v>
      </c>
      <c r="F1138" s="304" t="s">
        <v>3378</v>
      </c>
      <c r="G1138" s="291">
        <v>7285.46</v>
      </c>
      <c r="H1138" s="291">
        <f t="shared" si="35"/>
        <v>6520.4867000000004</v>
      </c>
      <c r="I1138" s="470">
        <v>45034</v>
      </c>
    </row>
    <row r="1139" spans="1:9" x14ac:dyDescent="0.25">
      <c r="A1139" s="2">
        <v>32</v>
      </c>
      <c r="B1139" s="319" t="s">
        <v>4062</v>
      </c>
      <c r="C1139" s="304" t="s">
        <v>48</v>
      </c>
      <c r="D1139" s="12">
        <v>45009</v>
      </c>
      <c r="E1139" s="286">
        <v>4723.83</v>
      </c>
      <c r="F1139" s="304" t="s">
        <v>3378</v>
      </c>
      <c r="G1139" s="291">
        <v>2625.61</v>
      </c>
      <c r="H1139" s="291">
        <f t="shared" si="35"/>
        <v>2349.9209500000002</v>
      </c>
      <c r="I1139" s="470">
        <v>45034</v>
      </c>
    </row>
    <row r="1140" spans="1:9" x14ac:dyDescent="0.25">
      <c r="A1140" s="2">
        <v>33</v>
      </c>
      <c r="B1140" s="319" t="s">
        <v>4529</v>
      </c>
      <c r="C1140" s="304" t="s">
        <v>48</v>
      </c>
      <c r="D1140" s="12">
        <v>45027</v>
      </c>
      <c r="E1140" s="286">
        <v>3115.84</v>
      </c>
      <c r="F1140" s="304" t="s">
        <v>3378</v>
      </c>
      <c r="G1140" s="291">
        <v>1983.32</v>
      </c>
      <c r="H1140" s="291">
        <f t="shared" si="35"/>
        <v>1775.0714</v>
      </c>
      <c r="I1140" s="470">
        <v>45034</v>
      </c>
    </row>
    <row r="1141" spans="1:9" x14ac:dyDescent="0.25">
      <c r="A1141" s="2">
        <v>34</v>
      </c>
      <c r="B1141" s="319" t="s">
        <v>4027</v>
      </c>
      <c r="C1141" s="304" t="s">
        <v>48</v>
      </c>
      <c r="D1141" s="12">
        <v>45027</v>
      </c>
      <c r="E1141" s="286">
        <v>4626.96</v>
      </c>
      <c r="F1141" s="304" t="s">
        <v>3378</v>
      </c>
      <c r="G1141" s="291">
        <v>4389.68</v>
      </c>
      <c r="H1141" s="291">
        <f t="shared" si="35"/>
        <v>3928.7636000000002</v>
      </c>
      <c r="I1141" s="470">
        <v>45034</v>
      </c>
    </row>
    <row r="1142" spans="1:9" x14ac:dyDescent="0.25">
      <c r="A1142" s="2">
        <v>35</v>
      </c>
      <c r="B1142" s="319" t="s">
        <v>4034</v>
      </c>
      <c r="C1142" s="304" t="s">
        <v>48</v>
      </c>
      <c r="D1142" s="12">
        <v>44998</v>
      </c>
      <c r="E1142" s="286">
        <v>4363.78</v>
      </c>
      <c r="F1142" s="304" t="s">
        <v>3378</v>
      </c>
      <c r="G1142" s="291">
        <v>2896.98</v>
      </c>
      <c r="H1142" s="291">
        <f t="shared" si="35"/>
        <v>2592.7971000000002</v>
      </c>
      <c r="I1142" s="470">
        <v>45034</v>
      </c>
    </row>
    <row r="1143" spans="1:9" x14ac:dyDescent="0.25">
      <c r="A1143" s="2">
        <v>36</v>
      </c>
      <c r="B1143" s="319" t="s">
        <v>4021</v>
      </c>
      <c r="C1143" s="304" t="s">
        <v>48</v>
      </c>
      <c r="D1143" s="12">
        <v>44995</v>
      </c>
      <c r="E1143" s="286">
        <v>4718.2299999999996</v>
      </c>
      <c r="F1143" s="304" t="s">
        <v>3378</v>
      </c>
      <c r="G1143" s="291">
        <v>4257.49</v>
      </c>
      <c r="H1143" s="291">
        <f t="shared" si="35"/>
        <v>3810.4535499999997</v>
      </c>
      <c r="I1143" s="470">
        <v>45034</v>
      </c>
    </row>
    <row r="1144" spans="1:9" x14ac:dyDescent="0.25">
      <c r="A1144" s="2">
        <v>37</v>
      </c>
      <c r="B1144" s="319" t="s">
        <v>4055</v>
      </c>
      <c r="C1144" s="304" t="s">
        <v>48</v>
      </c>
      <c r="D1144" s="12">
        <v>45010</v>
      </c>
      <c r="E1144" s="286">
        <v>3781.33</v>
      </c>
      <c r="F1144" s="304" t="s">
        <v>3378</v>
      </c>
      <c r="G1144" s="291">
        <v>3770.9</v>
      </c>
      <c r="H1144" s="291">
        <f t="shared" si="35"/>
        <v>3374.9555</v>
      </c>
      <c r="I1144" s="470">
        <v>45034</v>
      </c>
    </row>
    <row r="1145" spans="1:9" x14ac:dyDescent="0.25">
      <c r="A1145" s="2">
        <v>38</v>
      </c>
      <c r="B1145" s="319" t="s">
        <v>4104</v>
      </c>
      <c r="C1145" s="304" t="s">
        <v>48</v>
      </c>
      <c r="D1145" s="12">
        <v>45009</v>
      </c>
      <c r="E1145" s="286">
        <v>4118.9399999999996</v>
      </c>
      <c r="F1145" s="304" t="s">
        <v>3378</v>
      </c>
      <c r="G1145" s="291">
        <v>3397.44</v>
      </c>
      <c r="H1145" s="291">
        <f t="shared" si="35"/>
        <v>3040.7087999999999</v>
      </c>
      <c r="I1145" s="470">
        <v>45034</v>
      </c>
    </row>
    <row r="1146" spans="1:9" x14ac:dyDescent="0.25">
      <c r="A1146" s="2">
        <v>39</v>
      </c>
      <c r="B1146" s="319" t="s">
        <v>4105</v>
      </c>
      <c r="C1146" s="304" t="s">
        <v>48</v>
      </c>
      <c r="D1146" s="12">
        <v>45009</v>
      </c>
      <c r="E1146" s="286">
        <v>8020.33</v>
      </c>
      <c r="F1146" s="304" t="s">
        <v>3378</v>
      </c>
      <c r="G1146" s="291">
        <v>7855.78</v>
      </c>
      <c r="H1146" s="291">
        <f t="shared" si="35"/>
        <v>7030.9231</v>
      </c>
      <c r="I1146" s="470">
        <v>45034</v>
      </c>
    </row>
    <row r="1147" spans="1:9" x14ac:dyDescent="0.25">
      <c r="A1147" s="2">
        <v>40</v>
      </c>
      <c r="B1147" s="319" t="s">
        <v>4033</v>
      </c>
      <c r="C1147" s="304" t="s">
        <v>48</v>
      </c>
      <c r="D1147" s="12">
        <v>45010</v>
      </c>
      <c r="E1147" s="286">
        <v>10039.049999999999</v>
      </c>
      <c r="F1147" s="304" t="s">
        <v>3378</v>
      </c>
      <c r="G1147" s="291">
        <v>8419.08</v>
      </c>
      <c r="H1147" s="291">
        <f t="shared" si="35"/>
        <v>7535.0766000000003</v>
      </c>
      <c r="I1147" s="470">
        <v>45034</v>
      </c>
    </row>
    <row r="1148" spans="1:9" x14ac:dyDescent="0.25">
      <c r="A1148" s="2">
        <v>41</v>
      </c>
      <c r="B1148" s="319" t="s">
        <v>4029</v>
      </c>
      <c r="C1148" s="304" t="s">
        <v>48</v>
      </c>
      <c r="D1148" s="12">
        <v>45010</v>
      </c>
      <c r="E1148" s="286">
        <v>10183.969999999999</v>
      </c>
      <c r="F1148" s="304" t="s">
        <v>3378</v>
      </c>
      <c r="G1148" s="291">
        <v>9174.73</v>
      </c>
      <c r="H1148" s="291">
        <f t="shared" si="35"/>
        <v>8211.3833500000001</v>
      </c>
      <c r="I1148" s="470">
        <v>45034</v>
      </c>
    </row>
    <row r="1149" spans="1:9" x14ac:dyDescent="0.25">
      <c r="A1149" s="2">
        <v>42</v>
      </c>
      <c r="B1149" s="319" t="s">
        <v>4022</v>
      </c>
      <c r="C1149" s="304" t="s">
        <v>48</v>
      </c>
      <c r="D1149" s="12">
        <v>45009</v>
      </c>
      <c r="E1149" s="286">
        <v>6856.06</v>
      </c>
      <c r="F1149" s="304" t="s">
        <v>3378</v>
      </c>
      <c r="G1149" s="291">
        <v>6625.69</v>
      </c>
      <c r="H1149" s="291">
        <f t="shared" si="35"/>
        <v>5929.9925499999999</v>
      </c>
      <c r="I1149" s="470">
        <v>45034</v>
      </c>
    </row>
    <row r="1150" spans="1:9" x14ac:dyDescent="0.25">
      <c r="A1150" s="2">
        <v>43</v>
      </c>
      <c r="B1150" s="319" t="s">
        <v>4008</v>
      </c>
      <c r="C1150" s="304" t="s">
        <v>48</v>
      </c>
      <c r="D1150" s="12">
        <v>45026</v>
      </c>
      <c r="E1150" s="286">
        <v>4990.41</v>
      </c>
      <c r="F1150" s="304" t="s">
        <v>3378</v>
      </c>
      <c r="G1150" s="291">
        <v>5078.17</v>
      </c>
      <c r="H1150" s="291">
        <f t="shared" si="35"/>
        <v>4544.9621500000003</v>
      </c>
      <c r="I1150" s="470">
        <v>45034</v>
      </c>
    </row>
    <row r="1151" spans="1:9" x14ac:dyDescent="0.25">
      <c r="A1151" s="2">
        <v>44</v>
      </c>
      <c r="B1151" s="319" t="s">
        <v>4068</v>
      </c>
      <c r="C1151" s="304" t="s">
        <v>48</v>
      </c>
      <c r="D1151" s="12">
        <v>44985</v>
      </c>
      <c r="E1151" s="286">
        <v>51983.66</v>
      </c>
      <c r="F1151" s="304" t="s">
        <v>3378</v>
      </c>
      <c r="G1151" s="291">
        <v>48937.22</v>
      </c>
      <c r="H1151" s="291">
        <f t="shared" si="35"/>
        <v>43798.811900000001</v>
      </c>
      <c r="I1151" s="470">
        <v>45034</v>
      </c>
    </row>
    <row r="1152" spans="1:9" x14ac:dyDescent="0.25">
      <c r="A1152" s="2">
        <v>45</v>
      </c>
      <c r="B1152" s="319" t="s">
        <v>4098</v>
      </c>
      <c r="C1152" s="304" t="s">
        <v>48</v>
      </c>
      <c r="D1152" s="12">
        <v>45026</v>
      </c>
      <c r="E1152" s="286">
        <v>4979.1400000000003</v>
      </c>
      <c r="F1152" s="304" t="s">
        <v>3378</v>
      </c>
      <c r="G1152" s="291">
        <v>4581.3500000000004</v>
      </c>
      <c r="H1152" s="291">
        <f t="shared" si="35"/>
        <v>4100.30825</v>
      </c>
      <c r="I1152" s="470">
        <v>45034</v>
      </c>
    </row>
    <row r="1153" spans="1:9" x14ac:dyDescent="0.25">
      <c r="A1153" s="2">
        <v>46</v>
      </c>
      <c r="B1153" s="319" t="s">
        <v>4530</v>
      </c>
      <c r="C1153" s="304" t="s">
        <v>48</v>
      </c>
      <c r="D1153" s="12">
        <v>44721</v>
      </c>
      <c r="E1153" s="286">
        <v>5983.81</v>
      </c>
      <c r="F1153" s="304" t="s">
        <v>3378</v>
      </c>
      <c r="G1153" s="291">
        <v>4238.4399999999996</v>
      </c>
      <c r="H1153" s="291">
        <f t="shared" si="35"/>
        <v>3793.4037999999996</v>
      </c>
      <c r="I1153" s="470">
        <v>45034</v>
      </c>
    </row>
    <row r="1154" spans="1:9" x14ac:dyDescent="0.25">
      <c r="E1154" s="476">
        <f>SUM(E1108:E1153)</f>
        <v>458049.5500000001</v>
      </c>
      <c r="G1154" s="476">
        <f>SUM(G1108:G1153)</f>
        <v>380531.46</v>
      </c>
      <c r="H1154" s="476">
        <f>SUM(H1108:H1153)</f>
        <v>340575.65669999993</v>
      </c>
    </row>
    <row r="1159" spans="1:9" ht="15.75" thickBot="1" x14ac:dyDescent="0.3">
      <c r="D1159" s="569" t="s">
        <v>4531</v>
      </c>
      <c r="E1159" s="570"/>
      <c r="F1159" s="571"/>
    </row>
    <row r="1160" spans="1:9" ht="38.25" x14ac:dyDescent="0.25">
      <c r="A1160" s="413" t="s">
        <v>0</v>
      </c>
      <c r="B1160" s="413" t="s">
        <v>3265</v>
      </c>
      <c r="C1160" s="413" t="s">
        <v>45</v>
      </c>
      <c r="D1160" s="460" t="s">
        <v>3381</v>
      </c>
      <c r="E1160" s="461" t="s">
        <v>3380</v>
      </c>
      <c r="F1160" s="461" t="s">
        <v>3271</v>
      </c>
      <c r="G1160" s="415" t="s">
        <v>309</v>
      </c>
      <c r="H1160" s="415" t="s">
        <v>310</v>
      </c>
      <c r="I1160" s="415" t="s">
        <v>4405</v>
      </c>
    </row>
    <row r="1161" spans="1:9" x14ac:dyDescent="0.25">
      <c r="A1161" s="2">
        <v>1</v>
      </c>
      <c r="B1161" s="319" t="s">
        <v>4106</v>
      </c>
      <c r="C1161" s="304" t="s">
        <v>48</v>
      </c>
      <c r="D1161" s="12">
        <v>45020</v>
      </c>
      <c r="E1161" s="286">
        <v>11279.77</v>
      </c>
      <c r="F1161" s="304" t="s">
        <v>3378</v>
      </c>
      <c r="G1161" s="291">
        <v>11878.85</v>
      </c>
      <c r="H1161" s="291">
        <f t="shared" ref="H1161:H1194" si="36">G1161*0.895</f>
        <v>10631.570750000001</v>
      </c>
      <c r="I1161" s="470">
        <v>45063</v>
      </c>
    </row>
    <row r="1162" spans="1:9" x14ac:dyDescent="0.25">
      <c r="A1162" s="2">
        <v>2</v>
      </c>
      <c r="B1162" s="319" t="s">
        <v>4159</v>
      </c>
      <c r="C1162" s="304" t="s">
        <v>48</v>
      </c>
      <c r="D1162" s="12">
        <v>45009</v>
      </c>
      <c r="E1162" s="286">
        <v>13937.43</v>
      </c>
      <c r="F1162" s="304" t="s">
        <v>3378</v>
      </c>
      <c r="G1162" s="291">
        <v>12435.75</v>
      </c>
      <c r="H1162" s="291">
        <f t="shared" si="36"/>
        <v>11129.99625</v>
      </c>
      <c r="I1162" s="470">
        <v>45063</v>
      </c>
    </row>
    <row r="1163" spans="1:9" x14ac:dyDescent="0.25">
      <c r="A1163" s="2">
        <v>3</v>
      </c>
      <c r="B1163" s="319" t="s">
        <v>4041</v>
      </c>
      <c r="C1163" s="304" t="s">
        <v>48</v>
      </c>
      <c r="D1163" s="12">
        <v>45027</v>
      </c>
      <c r="E1163" s="286">
        <v>7581.44</v>
      </c>
      <c r="F1163" s="304" t="s">
        <v>3378</v>
      </c>
      <c r="G1163" s="291">
        <v>6879.36</v>
      </c>
      <c r="H1163" s="291">
        <f t="shared" si="36"/>
        <v>6157.0271999999995</v>
      </c>
      <c r="I1163" s="470">
        <v>45063</v>
      </c>
    </row>
    <row r="1164" spans="1:9" x14ac:dyDescent="0.25">
      <c r="A1164" s="2">
        <v>4</v>
      </c>
      <c r="B1164" s="319" t="s">
        <v>4048</v>
      </c>
      <c r="C1164" s="304" t="s">
        <v>48</v>
      </c>
      <c r="D1164" s="12">
        <v>45040</v>
      </c>
      <c r="E1164" s="286">
        <v>4468.05</v>
      </c>
      <c r="F1164" s="304" t="s">
        <v>3378</v>
      </c>
      <c r="G1164" s="291">
        <v>1889.82</v>
      </c>
      <c r="H1164" s="291">
        <f t="shared" si="36"/>
        <v>1691.3888999999999</v>
      </c>
      <c r="I1164" s="470">
        <v>45063</v>
      </c>
    </row>
    <row r="1165" spans="1:9" x14ac:dyDescent="0.25">
      <c r="A1165" s="2">
        <v>5</v>
      </c>
      <c r="B1165" s="319" t="s">
        <v>4078</v>
      </c>
      <c r="C1165" s="304" t="s">
        <v>48</v>
      </c>
      <c r="D1165" s="12">
        <v>45041</v>
      </c>
      <c r="E1165" s="286">
        <v>5058.7700000000004</v>
      </c>
      <c r="F1165" s="304" t="s">
        <v>3378</v>
      </c>
      <c r="G1165" s="291">
        <v>4408.82</v>
      </c>
      <c r="H1165" s="291">
        <f t="shared" si="36"/>
        <v>3945.8939</v>
      </c>
      <c r="I1165" s="470">
        <v>45063</v>
      </c>
    </row>
    <row r="1166" spans="1:9" x14ac:dyDescent="0.25">
      <c r="A1166" s="2">
        <v>6</v>
      </c>
      <c r="B1166" s="319" t="s">
        <v>4082</v>
      </c>
      <c r="C1166" s="304" t="s">
        <v>48</v>
      </c>
      <c r="D1166" s="12">
        <v>45041</v>
      </c>
      <c r="E1166" s="286">
        <v>1699.43</v>
      </c>
      <c r="F1166" s="304" t="s">
        <v>3378</v>
      </c>
      <c r="G1166" s="291">
        <v>1191.94</v>
      </c>
      <c r="H1166" s="291">
        <f t="shared" si="36"/>
        <v>1066.7863</v>
      </c>
      <c r="I1166" s="470">
        <v>45063</v>
      </c>
    </row>
    <row r="1167" spans="1:9" x14ac:dyDescent="0.25">
      <c r="A1167" s="2">
        <v>7</v>
      </c>
      <c r="B1167" s="319" t="s">
        <v>4113</v>
      </c>
      <c r="C1167" s="304" t="s">
        <v>48</v>
      </c>
      <c r="D1167" s="12">
        <v>45027</v>
      </c>
      <c r="E1167" s="286">
        <v>11148.67</v>
      </c>
      <c r="F1167" s="304" t="s">
        <v>3378</v>
      </c>
      <c r="G1167" s="291">
        <v>10745.14</v>
      </c>
      <c r="H1167" s="291">
        <f t="shared" si="36"/>
        <v>9616.9002999999993</v>
      </c>
      <c r="I1167" s="470">
        <v>45063</v>
      </c>
    </row>
    <row r="1168" spans="1:9" x14ac:dyDescent="0.25">
      <c r="A1168" s="2">
        <v>8</v>
      </c>
      <c r="B1168" s="319" t="s">
        <v>4015</v>
      </c>
      <c r="C1168" s="304" t="s">
        <v>48</v>
      </c>
      <c r="D1168" s="12">
        <v>45022</v>
      </c>
      <c r="E1168" s="286">
        <v>11667.14</v>
      </c>
      <c r="F1168" s="304" t="s">
        <v>3378</v>
      </c>
      <c r="G1168" s="291">
        <v>9370.93</v>
      </c>
      <c r="H1168" s="291">
        <f t="shared" si="36"/>
        <v>8386.9823500000002</v>
      </c>
      <c r="I1168" s="470">
        <v>45063</v>
      </c>
    </row>
    <row r="1169" spans="1:9" x14ac:dyDescent="0.25">
      <c r="A1169" s="2">
        <v>9</v>
      </c>
      <c r="B1169" s="319" t="s">
        <v>4053</v>
      </c>
      <c r="C1169" s="304" t="s">
        <v>48</v>
      </c>
      <c r="D1169" s="12">
        <v>45026</v>
      </c>
      <c r="E1169" s="286">
        <v>9166.57</v>
      </c>
      <c r="F1169" s="304" t="s">
        <v>3378</v>
      </c>
      <c r="G1169" s="291">
        <v>9139.4</v>
      </c>
      <c r="H1169" s="291">
        <f t="shared" si="36"/>
        <v>8179.7629999999999</v>
      </c>
      <c r="I1169" s="470">
        <v>45063</v>
      </c>
    </row>
    <row r="1170" spans="1:9" x14ac:dyDescent="0.25">
      <c r="A1170" s="2">
        <v>10</v>
      </c>
      <c r="B1170" s="319" t="s">
        <v>4000</v>
      </c>
      <c r="C1170" s="304" t="s">
        <v>48</v>
      </c>
      <c r="D1170" s="12">
        <v>44964</v>
      </c>
      <c r="E1170" s="286">
        <v>2810.45</v>
      </c>
      <c r="F1170" s="304" t="s">
        <v>3378</v>
      </c>
      <c r="G1170" s="291">
        <v>1676.7</v>
      </c>
      <c r="H1170" s="291">
        <f t="shared" si="36"/>
        <v>1500.6465000000001</v>
      </c>
      <c r="I1170" s="470">
        <v>45063</v>
      </c>
    </row>
    <row r="1171" spans="1:9" x14ac:dyDescent="0.25">
      <c r="A1171" s="2">
        <v>11</v>
      </c>
      <c r="B1171" s="319" t="s">
        <v>4040</v>
      </c>
      <c r="C1171" s="304" t="s">
        <v>48</v>
      </c>
      <c r="D1171" s="12">
        <v>45009</v>
      </c>
      <c r="E1171" s="286">
        <v>8173.04</v>
      </c>
      <c r="F1171" s="304" t="s">
        <v>3378</v>
      </c>
      <c r="G1171" s="291">
        <v>7631.09</v>
      </c>
      <c r="H1171" s="291">
        <f t="shared" si="36"/>
        <v>6829.8255500000005</v>
      </c>
      <c r="I1171" s="470">
        <v>45063</v>
      </c>
    </row>
    <row r="1172" spans="1:9" x14ac:dyDescent="0.25">
      <c r="A1172" s="2">
        <v>12</v>
      </c>
      <c r="B1172" s="319" t="s">
        <v>4075</v>
      </c>
      <c r="C1172" s="304" t="s">
        <v>48</v>
      </c>
      <c r="D1172" s="12">
        <v>45043</v>
      </c>
      <c r="E1172" s="286">
        <v>7878.87</v>
      </c>
      <c r="F1172" s="304" t="s">
        <v>3378</v>
      </c>
      <c r="G1172" s="291">
        <v>6909.98</v>
      </c>
      <c r="H1172" s="291">
        <f t="shared" si="36"/>
        <v>6184.4321</v>
      </c>
      <c r="I1172" s="470">
        <v>45063</v>
      </c>
    </row>
    <row r="1173" spans="1:9" x14ac:dyDescent="0.25">
      <c r="A1173" s="2">
        <v>13</v>
      </c>
      <c r="B1173" s="319" t="s">
        <v>4160</v>
      </c>
      <c r="C1173" s="304" t="s">
        <v>48</v>
      </c>
      <c r="D1173" s="12">
        <v>45026</v>
      </c>
      <c r="E1173" s="286">
        <v>3909.46</v>
      </c>
      <c r="F1173" s="304" t="s">
        <v>3378</v>
      </c>
      <c r="G1173" s="291">
        <v>3759.93</v>
      </c>
      <c r="H1173" s="291">
        <f t="shared" si="36"/>
        <v>3365.13735</v>
      </c>
      <c r="I1173" s="470">
        <v>45063</v>
      </c>
    </row>
    <row r="1174" spans="1:9" x14ac:dyDescent="0.25">
      <c r="A1174" s="2">
        <v>14</v>
      </c>
      <c r="B1174" s="319" t="s">
        <v>4005</v>
      </c>
      <c r="C1174" s="304" t="s">
        <v>48</v>
      </c>
      <c r="D1174" s="12">
        <v>44963</v>
      </c>
      <c r="E1174" s="286">
        <v>6914.96</v>
      </c>
      <c r="F1174" s="304" t="s">
        <v>3378</v>
      </c>
      <c r="G1174" s="291">
        <v>6914.96</v>
      </c>
      <c r="H1174" s="291">
        <f t="shared" si="36"/>
        <v>6188.8892000000005</v>
      </c>
      <c r="I1174" s="470">
        <v>45063</v>
      </c>
    </row>
    <row r="1175" spans="1:9" x14ac:dyDescent="0.25">
      <c r="A1175" s="2">
        <v>15</v>
      </c>
      <c r="B1175" s="319" t="s">
        <v>4117</v>
      </c>
      <c r="C1175" s="304" t="s">
        <v>48</v>
      </c>
      <c r="D1175" s="12">
        <v>45043</v>
      </c>
      <c r="E1175" s="286">
        <v>5409.63</v>
      </c>
      <c r="F1175" s="304" t="s">
        <v>3378</v>
      </c>
      <c r="G1175" s="291">
        <v>5028.04</v>
      </c>
      <c r="H1175" s="291">
        <f t="shared" si="36"/>
        <v>4500.0958000000001</v>
      </c>
      <c r="I1175" s="470">
        <v>45063</v>
      </c>
    </row>
    <row r="1176" spans="1:9" x14ac:dyDescent="0.25">
      <c r="A1176" s="2">
        <v>16</v>
      </c>
      <c r="B1176" s="319" t="s">
        <v>4161</v>
      </c>
      <c r="C1176" s="304" t="s">
        <v>48</v>
      </c>
      <c r="D1176" s="12">
        <v>45043</v>
      </c>
      <c r="E1176" s="286">
        <v>9585.0300000000007</v>
      </c>
      <c r="F1176" s="304" t="s">
        <v>3378</v>
      </c>
      <c r="G1176" s="291">
        <v>4251.7</v>
      </c>
      <c r="H1176" s="291">
        <f t="shared" si="36"/>
        <v>3805.2714999999998</v>
      </c>
      <c r="I1176" s="470">
        <v>45063</v>
      </c>
    </row>
    <row r="1177" spans="1:9" x14ac:dyDescent="0.25">
      <c r="A1177" s="2">
        <v>17</v>
      </c>
      <c r="B1177" s="319" t="s">
        <v>4045</v>
      </c>
      <c r="C1177" s="304" t="s">
        <v>48</v>
      </c>
      <c r="D1177" s="12">
        <v>45043</v>
      </c>
      <c r="E1177" s="286">
        <v>9404.5400000000009</v>
      </c>
      <c r="F1177" s="304" t="s">
        <v>3378</v>
      </c>
      <c r="G1177" s="291">
        <v>5320.63</v>
      </c>
      <c r="H1177" s="291">
        <f t="shared" si="36"/>
        <v>4761.9638500000001</v>
      </c>
      <c r="I1177" s="470">
        <v>45063</v>
      </c>
    </row>
    <row r="1178" spans="1:9" x14ac:dyDescent="0.25">
      <c r="A1178" s="2">
        <v>18</v>
      </c>
      <c r="B1178" s="319" t="s">
        <v>4162</v>
      </c>
      <c r="C1178" s="304" t="s">
        <v>48</v>
      </c>
      <c r="D1178" s="12">
        <v>45049</v>
      </c>
      <c r="E1178" s="286">
        <v>10560.19</v>
      </c>
      <c r="F1178" s="304" t="s">
        <v>3378</v>
      </c>
      <c r="G1178" s="291">
        <v>7971.29</v>
      </c>
      <c r="H1178" s="291">
        <f t="shared" si="36"/>
        <v>7134.3045499999998</v>
      </c>
      <c r="I1178" s="470">
        <v>45063</v>
      </c>
    </row>
    <row r="1179" spans="1:9" x14ac:dyDescent="0.25">
      <c r="A1179" s="2">
        <v>19</v>
      </c>
      <c r="B1179" s="319" t="s">
        <v>4046</v>
      </c>
      <c r="C1179" s="304" t="s">
        <v>48</v>
      </c>
      <c r="D1179" s="12">
        <v>45026</v>
      </c>
      <c r="E1179" s="286">
        <v>31635.63</v>
      </c>
      <c r="F1179" s="304" t="s">
        <v>3378</v>
      </c>
      <c r="G1179" s="291">
        <v>29141.63</v>
      </c>
      <c r="H1179" s="291">
        <f t="shared" si="36"/>
        <v>26081.758850000002</v>
      </c>
      <c r="I1179" s="470">
        <v>45063</v>
      </c>
    </row>
    <row r="1180" spans="1:9" x14ac:dyDescent="0.25">
      <c r="A1180" s="2">
        <v>20</v>
      </c>
      <c r="B1180" s="319" t="s">
        <v>4107</v>
      </c>
      <c r="C1180" s="304" t="s">
        <v>48</v>
      </c>
      <c r="D1180" s="12">
        <v>45043</v>
      </c>
      <c r="E1180" s="286">
        <v>9281.1299999999992</v>
      </c>
      <c r="F1180" s="304" t="s">
        <v>3378</v>
      </c>
      <c r="G1180" s="291">
        <v>7385.21</v>
      </c>
      <c r="H1180" s="291">
        <f t="shared" si="36"/>
        <v>6609.7629500000003</v>
      </c>
      <c r="I1180" s="470">
        <v>45063</v>
      </c>
    </row>
    <row r="1181" spans="1:9" x14ac:dyDescent="0.25">
      <c r="A1181" s="2">
        <v>21</v>
      </c>
      <c r="B1181" s="319" t="s">
        <v>4057</v>
      </c>
      <c r="C1181" s="304" t="s">
        <v>48</v>
      </c>
      <c r="D1181" s="12">
        <v>45026</v>
      </c>
      <c r="E1181" s="286">
        <v>8122.07</v>
      </c>
      <c r="F1181" s="304" t="s">
        <v>3378</v>
      </c>
      <c r="G1181" s="291">
        <v>5784.96</v>
      </c>
      <c r="H1181" s="291">
        <f t="shared" si="36"/>
        <v>5177.5392000000002</v>
      </c>
      <c r="I1181" s="470">
        <v>45063</v>
      </c>
    </row>
    <row r="1182" spans="1:9" x14ac:dyDescent="0.25">
      <c r="A1182" s="2">
        <v>22</v>
      </c>
      <c r="B1182" s="319" t="s">
        <v>4115</v>
      </c>
      <c r="C1182" s="304" t="s">
        <v>48</v>
      </c>
      <c r="D1182" s="12">
        <v>45041</v>
      </c>
      <c r="E1182" s="286">
        <v>10411.11</v>
      </c>
      <c r="F1182" s="304" t="s">
        <v>3378</v>
      </c>
      <c r="G1182" s="291">
        <v>9417.0499999999993</v>
      </c>
      <c r="H1182" s="291">
        <f t="shared" si="36"/>
        <v>8428.2597499999993</v>
      </c>
      <c r="I1182" s="470">
        <v>45063</v>
      </c>
    </row>
    <row r="1183" spans="1:9" x14ac:dyDescent="0.25">
      <c r="A1183" s="2">
        <v>23</v>
      </c>
      <c r="B1183" s="319" t="s">
        <v>4119</v>
      </c>
      <c r="C1183" s="304" t="s">
        <v>48</v>
      </c>
      <c r="D1183" s="12">
        <v>45041</v>
      </c>
      <c r="E1183" s="286">
        <v>4463.0200000000004</v>
      </c>
      <c r="F1183" s="304" t="s">
        <v>3378</v>
      </c>
      <c r="G1183" s="291">
        <v>3758.21</v>
      </c>
      <c r="H1183" s="291">
        <f t="shared" si="36"/>
        <v>3363.5979500000003</v>
      </c>
      <c r="I1183" s="470">
        <v>45063</v>
      </c>
    </row>
    <row r="1184" spans="1:9" x14ac:dyDescent="0.25">
      <c r="A1184" s="2">
        <v>24</v>
      </c>
      <c r="B1184" s="319" t="s">
        <v>4074</v>
      </c>
      <c r="C1184" s="304" t="s">
        <v>48</v>
      </c>
      <c r="D1184" s="12">
        <v>45043</v>
      </c>
      <c r="E1184" s="286">
        <v>4885.4799999999996</v>
      </c>
      <c r="F1184" s="304" t="s">
        <v>3378</v>
      </c>
      <c r="G1184" s="291">
        <v>4589.29</v>
      </c>
      <c r="H1184" s="291">
        <f t="shared" si="36"/>
        <v>4107.4145500000004</v>
      </c>
      <c r="I1184" s="470">
        <v>45063</v>
      </c>
    </row>
    <row r="1185" spans="1:9" x14ac:dyDescent="0.25">
      <c r="A1185" s="2">
        <v>25</v>
      </c>
      <c r="B1185" s="319" t="s">
        <v>4532</v>
      </c>
      <c r="C1185" s="304" t="s">
        <v>48</v>
      </c>
      <c r="D1185" s="12">
        <v>45029</v>
      </c>
      <c r="E1185" s="286">
        <v>2941.67</v>
      </c>
      <c r="F1185" s="304" t="s">
        <v>3378</v>
      </c>
      <c r="G1185" s="291">
        <v>2313.44</v>
      </c>
      <c r="H1185" s="291">
        <f t="shared" si="36"/>
        <v>2070.5288</v>
      </c>
      <c r="I1185" s="470">
        <v>45063</v>
      </c>
    </row>
    <row r="1186" spans="1:9" x14ac:dyDescent="0.25">
      <c r="A1186" s="2">
        <v>26</v>
      </c>
      <c r="B1186" s="319" t="s">
        <v>4533</v>
      </c>
      <c r="C1186" s="304" t="s">
        <v>48</v>
      </c>
      <c r="D1186" s="12">
        <v>45030</v>
      </c>
      <c r="E1186" s="286">
        <v>2682.67</v>
      </c>
      <c r="F1186" s="304" t="s">
        <v>3378</v>
      </c>
      <c r="G1186" s="291">
        <v>1975.8</v>
      </c>
      <c r="H1186" s="291">
        <f t="shared" si="36"/>
        <v>1768.3409999999999</v>
      </c>
      <c r="I1186" s="470">
        <v>45063</v>
      </c>
    </row>
    <row r="1187" spans="1:9" x14ac:dyDescent="0.25">
      <c r="A1187" s="2">
        <v>27</v>
      </c>
      <c r="B1187" s="319" t="s">
        <v>4534</v>
      </c>
      <c r="C1187" s="304" t="s">
        <v>48</v>
      </c>
      <c r="D1187" s="12">
        <v>45026</v>
      </c>
      <c r="E1187" s="286">
        <v>1871.58</v>
      </c>
      <c r="F1187" s="304" t="s">
        <v>3378</v>
      </c>
      <c r="G1187" s="291">
        <v>1415.32</v>
      </c>
      <c r="H1187" s="291">
        <f t="shared" si="36"/>
        <v>1266.7113999999999</v>
      </c>
      <c r="I1187" s="470">
        <v>45063</v>
      </c>
    </row>
    <row r="1188" spans="1:9" x14ac:dyDescent="0.25">
      <c r="A1188" s="2">
        <v>28</v>
      </c>
      <c r="B1188" s="319" t="s">
        <v>4535</v>
      </c>
      <c r="C1188" s="304" t="s">
        <v>48</v>
      </c>
      <c r="D1188" s="12">
        <v>45036</v>
      </c>
      <c r="E1188" s="286">
        <v>2159.34</v>
      </c>
      <c r="F1188" s="304" t="s">
        <v>3378</v>
      </c>
      <c r="G1188" s="291">
        <v>1588.48</v>
      </c>
      <c r="H1188" s="291">
        <f t="shared" si="36"/>
        <v>1421.6896000000002</v>
      </c>
      <c r="I1188" s="470">
        <v>45063</v>
      </c>
    </row>
    <row r="1189" spans="1:9" x14ac:dyDescent="0.25">
      <c r="A1189" s="2">
        <v>29</v>
      </c>
      <c r="B1189" s="319" t="s">
        <v>4536</v>
      </c>
      <c r="C1189" s="304" t="s">
        <v>48</v>
      </c>
      <c r="D1189" s="12">
        <v>45040</v>
      </c>
      <c r="E1189" s="286">
        <v>1950.06</v>
      </c>
      <c r="F1189" s="304" t="s">
        <v>3378</v>
      </c>
      <c r="G1189" s="291">
        <v>3549.65</v>
      </c>
      <c r="H1189" s="291">
        <f t="shared" si="36"/>
        <v>3176.9367500000003</v>
      </c>
      <c r="I1189" s="470">
        <v>45063</v>
      </c>
    </row>
    <row r="1190" spans="1:9" x14ac:dyDescent="0.25">
      <c r="A1190" s="2">
        <v>30</v>
      </c>
      <c r="B1190" s="319" t="s">
        <v>4537</v>
      </c>
      <c r="C1190" s="304" t="s">
        <v>48</v>
      </c>
      <c r="D1190" s="12">
        <v>45042</v>
      </c>
      <c r="E1190" s="286">
        <v>3009.82</v>
      </c>
      <c r="F1190" s="304" t="s">
        <v>3378</v>
      </c>
      <c r="G1190" s="291">
        <v>2312.83</v>
      </c>
      <c r="H1190" s="291">
        <f t="shared" si="36"/>
        <v>2069.9828499999999</v>
      </c>
      <c r="I1190" s="470">
        <v>45063</v>
      </c>
    </row>
    <row r="1191" spans="1:9" x14ac:dyDescent="0.25">
      <c r="A1191" s="2">
        <v>31</v>
      </c>
      <c r="B1191" s="319" t="s">
        <v>4538</v>
      </c>
      <c r="C1191" s="304" t="s">
        <v>48</v>
      </c>
      <c r="D1191" s="12">
        <v>45042</v>
      </c>
      <c r="E1191" s="286">
        <v>4077.8</v>
      </c>
      <c r="F1191" s="304" t="s">
        <v>3378</v>
      </c>
      <c r="G1191" s="291">
        <v>2296.12</v>
      </c>
      <c r="H1191" s="291">
        <f t="shared" si="36"/>
        <v>2055.0273999999999</v>
      </c>
      <c r="I1191" s="470">
        <v>45063</v>
      </c>
    </row>
    <row r="1192" spans="1:9" x14ac:dyDescent="0.25">
      <c r="A1192" s="2">
        <v>32</v>
      </c>
      <c r="B1192" s="319" t="s">
        <v>4032</v>
      </c>
      <c r="C1192" s="304" t="s">
        <v>48</v>
      </c>
      <c r="D1192" s="12">
        <v>45027</v>
      </c>
      <c r="E1192" s="286">
        <v>27799.47</v>
      </c>
      <c r="F1192" s="304" t="s">
        <v>3378</v>
      </c>
      <c r="G1192" s="291">
        <v>4040</v>
      </c>
      <c r="H1192" s="291">
        <f t="shared" si="36"/>
        <v>3615.8</v>
      </c>
      <c r="I1192" s="470">
        <v>45063</v>
      </c>
    </row>
    <row r="1193" spans="1:9" x14ac:dyDescent="0.25">
      <c r="A1193" s="2">
        <v>33</v>
      </c>
      <c r="B1193" s="319" t="s">
        <v>4539</v>
      </c>
      <c r="C1193" s="304" t="s">
        <v>48</v>
      </c>
      <c r="D1193" s="12">
        <v>45026</v>
      </c>
      <c r="E1193" s="286">
        <v>7540.35</v>
      </c>
      <c r="F1193" s="304" t="s">
        <v>3378</v>
      </c>
      <c r="G1193" s="291">
        <v>4879.97</v>
      </c>
      <c r="H1193" s="291">
        <f t="shared" si="36"/>
        <v>4367.5731500000002</v>
      </c>
      <c r="I1193" s="470">
        <v>45063</v>
      </c>
    </row>
    <row r="1194" spans="1:9" x14ac:dyDescent="0.25">
      <c r="A1194" s="2">
        <v>34</v>
      </c>
      <c r="B1194" s="319" t="s">
        <v>4540</v>
      </c>
      <c r="C1194" s="304" t="s">
        <v>48</v>
      </c>
      <c r="D1194" s="12">
        <v>45040</v>
      </c>
      <c r="E1194" s="286">
        <v>2925.09</v>
      </c>
      <c r="F1194" s="304" t="s">
        <v>3378</v>
      </c>
      <c r="G1194" s="291">
        <v>3112.84</v>
      </c>
      <c r="H1194" s="291">
        <f t="shared" si="36"/>
        <v>2785.9918000000002</v>
      </c>
      <c r="I1194" s="470">
        <v>45063</v>
      </c>
    </row>
    <row r="1195" spans="1:9" x14ac:dyDescent="0.25">
      <c r="E1195" s="328">
        <f>SUM(E1161:E1194)</f>
        <v>266409.7300000001</v>
      </c>
      <c r="G1195" s="328">
        <f>SUM(G1161:G1194)</f>
        <v>204965.12999999992</v>
      </c>
      <c r="H1195" s="328">
        <f>SUM(H1161:H1194)</f>
        <v>183443.79134999998</v>
      </c>
    </row>
    <row r="1200" spans="1:9" ht="15.75" thickBot="1" x14ac:dyDescent="0.3">
      <c r="D1200" s="569" t="s">
        <v>4541</v>
      </c>
      <c r="E1200" s="570"/>
      <c r="F1200" s="571"/>
    </row>
    <row r="1201" spans="1:9" ht="38.25" x14ac:dyDescent="0.25">
      <c r="A1201" s="413" t="s">
        <v>0</v>
      </c>
      <c r="B1201" s="413" t="s">
        <v>3265</v>
      </c>
      <c r="C1201" s="413" t="s">
        <v>45</v>
      </c>
      <c r="D1201" s="460" t="s">
        <v>3381</v>
      </c>
      <c r="E1201" s="461" t="s">
        <v>3380</v>
      </c>
      <c r="F1201" s="461" t="s">
        <v>3271</v>
      </c>
      <c r="G1201" s="415" t="s">
        <v>309</v>
      </c>
      <c r="H1201" s="415" t="s">
        <v>310</v>
      </c>
      <c r="I1201" s="415" t="s">
        <v>4405</v>
      </c>
    </row>
    <row r="1202" spans="1:9" x14ac:dyDescent="0.25">
      <c r="A1202" s="2">
        <v>1</v>
      </c>
      <c r="B1202" s="319" t="s">
        <v>4096</v>
      </c>
      <c r="C1202" s="304" t="s">
        <v>48</v>
      </c>
      <c r="D1202" s="12">
        <v>45062</v>
      </c>
      <c r="E1202" s="290">
        <v>198931.8</v>
      </c>
      <c r="F1202" s="304" t="s">
        <v>3378</v>
      </c>
      <c r="G1202" s="291">
        <v>173680.5</v>
      </c>
      <c r="H1202" s="291">
        <f>G1202*0.895</f>
        <v>155444.04750000002</v>
      </c>
      <c r="I1202" s="470">
        <v>45064</v>
      </c>
    </row>
    <row r="1206" spans="1:9" ht="15.75" thickBot="1" x14ac:dyDescent="0.3">
      <c r="D1206" s="569" t="s">
        <v>4542</v>
      </c>
      <c r="E1206" s="570"/>
      <c r="F1206" s="571"/>
    </row>
    <row r="1207" spans="1:9" ht="38.25" x14ac:dyDescent="0.25">
      <c r="A1207" s="413" t="s">
        <v>0</v>
      </c>
      <c r="B1207" s="413" t="s">
        <v>3265</v>
      </c>
      <c r="C1207" s="413" t="s">
        <v>45</v>
      </c>
      <c r="D1207" s="460" t="s">
        <v>3381</v>
      </c>
      <c r="E1207" s="461" t="s">
        <v>3380</v>
      </c>
      <c r="F1207" s="461" t="s">
        <v>3271</v>
      </c>
      <c r="G1207" s="415" t="s">
        <v>309</v>
      </c>
      <c r="H1207" s="415" t="s">
        <v>310</v>
      </c>
      <c r="I1207" s="415" t="s">
        <v>4405</v>
      </c>
    </row>
    <row r="1208" spans="1:9" x14ac:dyDescent="0.25">
      <c r="A1208" s="2">
        <v>1</v>
      </c>
      <c r="B1208" s="319" t="s">
        <v>4543</v>
      </c>
      <c r="C1208" s="304" t="s">
        <v>48</v>
      </c>
      <c r="D1208" s="12">
        <v>45055</v>
      </c>
      <c r="E1208" s="286">
        <v>2863.09</v>
      </c>
      <c r="F1208" s="304" t="s">
        <v>3378</v>
      </c>
      <c r="G1208" s="291">
        <v>2170.9</v>
      </c>
      <c r="H1208" s="291">
        <f t="shared" ref="H1208:H1241" si="37">G1208*0.895</f>
        <v>1942.9555</v>
      </c>
      <c r="I1208" s="470">
        <v>45065</v>
      </c>
    </row>
    <row r="1209" spans="1:9" x14ac:dyDescent="0.25">
      <c r="A1209" s="2">
        <v>2</v>
      </c>
      <c r="B1209" s="319" t="s">
        <v>4544</v>
      </c>
      <c r="C1209" s="304" t="s">
        <v>48</v>
      </c>
      <c r="D1209" s="12">
        <v>45044</v>
      </c>
      <c r="E1209" s="286">
        <v>5167.1099999999997</v>
      </c>
      <c r="F1209" s="304" t="s">
        <v>3378</v>
      </c>
      <c r="G1209" s="291">
        <v>2983.36</v>
      </c>
      <c r="H1209" s="291">
        <f t="shared" si="37"/>
        <v>2670.1072000000004</v>
      </c>
      <c r="I1209" s="470">
        <v>45065</v>
      </c>
    </row>
    <row r="1210" spans="1:9" x14ac:dyDescent="0.25">
      <c r="A1210" s="2">
        <v>3</v>
      </c>
      <c r="B1210" s="319" t="s">
        <v>4065</v>
      </c>
      <c r="C1210" s="304" t="s">
        <v>48</v>
      </c>
      <c r="D1210" s="12">
        <v>45041</v>
      </c>
      <c r="E1210" s="286">
        <v>12463.31</v>
      </c>
      <c r="F1210" s="304" t="s">
        <v>3378</v>
      </c>
      <c r="G1210" s="291">
        <v>10688.16</v>
      </c>
      <c r="H1210" s="291">
        <f t="shared" si="37"/>
        <v>9565.9032000000007</v>
      </c>
      <c r="I1210" s="470">
        <v>45065</v>
      </c>
    </row>
    <row r="1211" spans="1:9" x14ac:dyDescent="0.25">
      <c r="A1211" s="2">
        <v>4</v>
      </c>
      <c r="B1211" s="319" t="s">
        <v>4118</v>
      </c>
      <c r="C1211" s="304" t="s">
        <v>48</v>
      </c>
      <c r="D1211" s="12">
        <v>45041</v>
      </c>
      <c r="E1211" s="286">
        <v>3866.72</v>
      </c>
      <c r="F1211" s="304" t="s">
        <v>3378</v>
      </c>
      <c r="G1211" s="291">
        <v>3778.96</v>
      </c>
      <c r="H1211" s="291">
        <f t="shared" si="37"/>
        <v>3382.1692000000003</v>
      </c>
      <c r="I1211" s="470">
        <v>45065</v>
      </c>
    </row>
    <row r="1212" spans="1:9" x14ac:dyDescent="0.25">
      <c r="A1212" s="2">
        <v>5</v>
      </c>
      <c r="B1212" s="319" t="s">
        <v>4049</v>
      </c>
      <c r="C1212" s="304" t="s">
        <v>48</v>
      </c>
      <c r="D1212" s="12">
        <v>45041</v>
      </c>
      <c r="E1212" s="286">
        <v>6631</v>
      </c>
      <c r="F1212" s="304" t="s">
        <v>3378</v>
      </c>
      <c r="G1212" s="291">
        <v>6013.55</v>
      </c>
      <c r="H1212" s="291">
        <f t="shared" si="37"/>
        <v>5382.1272500000005</v>
      </c>
      <c r="I1212" s="470">
        <v>45065</v>
      </c>
    </row>
    <row r="1213" spans="1:9" x14ac:dyDescent="0.25">
      <c r="A1213" s="2">
        <v>6</v>
      </c>
      <c r="B1213" s="319" t="s">
        <v>4087</v>
      </c>
      <c r="C1213" s="304" t="s">
        <v>48</v>
      </c>
      <c r="D1213" s="12">
        <v>45041</v>
      </c>
      <c r="E1213" s="286">
        <v>4705.3</v>
      </c>
      <c r="F1213" s="304" t="s">
        <v>3378</v>
      </c>
      <c r="G1213" s="291">
        <v>4325.58</v>
      </c>
      <c r="H1213" s="291">
        <f t="shared" si="37"/>
        <v>3871.3941</v>
      </c>
      <c r="I1213" s="470">
        <v>45065</v>
      </c>
    </row>
    <row r="1214" spans="1:9" x14ac:dyDescent="0.25">
      <c r="A1214" s="2">
        <v>7</v>
      </c>
      <c r="B1214" s="319" t="s">
        <v>4225</v>
      </c>
      <c r="C1214" s="304" t="s">
        <v>48</v>
      </c>
      <c r="D1214" s="12">
        <v>45041</v>
      </c>
      <c r="E1214" s="286">
        <v>2140.98</v>
      </c>
      <c r="F1214" s="304" t="s">
        <v>3378</v>
      </c>
      <c r="G1214" s="291">
        <v>1746.06</v>
      </c>
      <c r="H1214" s="291">
        <f t="shared" si="37"/>
        <v>1562.7237</v>
      </c>
      <c r="I1214" s="470">
        <v>45065</v>
      </c>
    </row>
    <row r="1215" spans="1:9" x14ac:dyDescent="0.25">
      <c r="A1215" s="2">
        <v>8</v>
      </c>
      <c r="B1215" s="319" t="s">
        <v>4174</v>
      </c>
      <c r="C1215" s="304" t="s">
        <v>48</v>
      </c>
      <c r="D1215" s="12">
        <v>45041</v>
      </c>
      <c r="E1215" s="286">
        <v>2314.14</v>
      </c>
      <c r="F1215" s="304" t="s">
        <v>3378</v>
      </c>
      <c r="G1215" s="291">
        <v>1746.06</v>
      </c>
      <c r="H1215" s="291">
        <f t="shared" si="37"/>
        <v>1562.7237</v>
      </c>
      <c r="I1215" s="470">
        <v>45065</v>
      </c>
    </row>
    <row r="1216" spans="1:9" x14ac:dyDescent="0.25">
      <c r="A1216" s="2">
        <v>9</v>
      </c>
      <c r="B1216" s="319" t="s">
        <v>4091</v>
      </c>
      <c r="C1216" s="304" t="s">
        <v>48</v>
      </c>
      <c r="D1216" s="12">
        <v>45043</v>
      </c>
      <c r="E1216" s="286">
        <v>5083.5</v>
      </c>
      <c r="F1216" s="304" t="s">
        <v>3378</v>
      </c>
      <c r="G1216" s="291">
        <v>4802.33</v>
      </c>
      <c r="H1216" s="291">
        <f t="shared" si="37"/>
        <v>4298.0853500000003</v>
      </c>
      <c r="I1216" s="470">
        <v>45065</v>
      </c>
    </row>
    <row r="1217" spans="1:9" x14ac:dyDescent="0.25">
      <c r="A1217" s="2">
        <v>10</v>
      </c>
      <c r="B1217" s="319" t="s">
        <v>4123</v>
      </c>
      <c r="C1217" s="304" t="s">
        <v>48</v>
      </c>
      <c r="D1217" s="12">
        <v>45041</v>
      </c>
      <c r="E1217" s="286">
        <v>17984.5</v>
      </c>
      <c r="F1217" s="304" t="s">
        <v>3378</v>
      </c>
      <c r="G1217" s="291">
        <v>16765.23</v>
      </c>
      <c r="H1217" s="291">
        <f t="shared" si="37"/>
        <v>15004.88085</v>
      </c>
      <c r="I1217" s="470">
        <v>45065</v>
      </c>
    </row>
    <row r="1218" spans="1:9" x14ac:dyDescent="0.25">
      <c r="A1218" s="2">
        <v>11</v>
      </c>
      <c r="B1218" s="319" t="s">
        <v>4054</v>
      </c>
      <c r="C1218" s="304" t="s">
        <v>48</v>
      </c>
      <c r="D1218" s="12">
        <v>45042</v>
      </c>
      <c r="E1218" s="286">
        <v>6894.58</v>
      </c>
      <c r="F1218" s="304" t="s">
        <v>3378</v>
      </c>
      <c r="G1218" s="291">
        <v>6502.77</v>
      </c>
      <c r="H1218" s="291">
        <f t="shared" si="37"/>
        <v>5819.9791500000001</v>
      </c>
      <c r="I1218" s="470">
        <v>45065</v>
      </c>
    </row>
    <row r="1219" spans="1:9" x14ac:dyDescent="0.25">
      <c r="A1219" s="2">
        <v>12</v>
      </c>
      <c r="B1219" s="319" t="s">
        <v>4081</v>
      </c>
      <c r="C1219" s="304" t="s">
        <v>48</v>
      </c>
      <c r="D1219" s="12">
        <v>45043</v>
      </c>
      <c r="E1219" s="286">
        <v>8978.69</v>
      </c>
      <c r="F1219" s="304" t="s">
        <v>3378</v>
      </c>
      <c r="G1219" s="291">
        <v>8568.4699999999993</v>
      </c>
      <c r="H1219" s="291">
        <f t="shared" si="37"/>
        <v>7668.7806499999997</v>
      </c>
      <c r="I1219" s="470">
        <v>45065</v>
      </c>
    </row>
    <row r="1220" spans="1:9" x14ac:dyDescent="0.25">
      <c r="A1220" s="2">
        <v>13</v>
      </c>
      <c r="B1220" s="319" t="s">
        <v>4111</v>
      </c>
      <c r="C1220" s="304" t="s">
        <v>48</v>
      </c>
      <c r="D1220" s="12">
        <v>45043</v>
      </c>
      <c r="E1220" s="286">
        <v>29419.89</v>
      </c>
      <c r="F1220" s="304" t="s">
        <v>3378</v>
      </c>
      <c r="G1220" s="291">
        <v>28615.19</v>
      </c>
      <c r="H1220" s="291">
        <f t="shared" si="37"/>
        <v>25610.59505</v>
      </c>
      <c r="I1220" s="470">
        <v>45065</v>
      </c>
    </row>
    <row r="1221" spans="1:9" x14ac:dyDescent="0.25">
      <c r="A1221" s="2">
        <v>14</v>
      </c>
      <c r="B1221" s="319" t="s">
        <v>4080</v>
      </c>
      <c r="C1221" s="304" t="s">
        <v>48</v>
      </c>
      <c r="D1221" s="12">
        <v>45048</v>
      </c>
      <c r="E1221" s="286">
        <v>3227.26</v>
      </c>
      <c r="F1221" s="304" t="s">
        <v>3378</v>
      </c>
      <c r="G1221" s="291">
        <v>3007.86</v>
      </c>
      <c r="H1221" s="291">
        <f t="shared" si="37"/>
        <v>2692.0347000000002</v>
      </c>
      <c r="I1221" s="470">
        <v>45065</v>
      </c>
    </row>
    <row r="1222" spans="1:9" x14ac:dyDescent="0.25">
      <c r="A1222" s="2">
        <v>15</v>
      </c>
      <c r="B1222" s="319" t="s">
        <v>4128</v>
      </c>
      <c r="C1222" s="304" t="s">
        <v>48</v>
      </c>
      <c r="D1222" s="12">
        <v>45049</v>
      </c>
      <c r="E1222" s="286">
        <v>11657.1</v>
      </c>
      <c r="F1222" s="304" t="s">
        <v>3378</v>
      </c>
      <c r="G1222" s="291">
        <v>11830.26</v>
      </c>
      <c r="H1222" s="291">
        <f t="shared" si="37"/>
        <v>10588.082700000001</v>
      </c>
      <c r="I1222" s="470">
        <v>45065</v>
      </c>
    </row>
    <row r="1223" spans="1:9" x14ac:dyDescent="0.25">
      <c r="A1223" s="2">
        <v>16</v>
      </c>
      <c r="B1223" s="319" t="s">
        <v>4175</v>
      </c>
      <c r="C1223" s="304" t="s">
        <v>48</v>
      </c>
      <c r="D1223" s="12">
        <v>45056</v>
      </c>
      <c r="E1223" s="286">
        <v>2759.72</v>
      </c>
      <c r="F1223" s="304" t="s">
        <v>3378</v>
      </c>
      <c r="G1223" s="291">
        <v>2329.9299999999998</v>
      </c>
      <c r="H1223" s="291">
        <f t="shared" si="37"/>
        <v>2085.2873500000001</v>
      </c>
      <c r="I1223" s="470">
        <v>45065</v>
      </c>
    </row>
    <row r="1224" spans="1:9" x14ac:dyDescent="0.25">
      <c r="A1224" s="2">
        <v>17</v>
      </c>
      <c r="B1224" s="319" t="s">
        <v>4020</v>
      </c>
      <c r="C1224" s="304" t="s">
        <v>48</v>
      </c>
      <c r="D1224" s="12">
        <v>45041</v>
      </c>
      <c r="E1224" s="286">
        <v>18539.02</v>
      </c>
      <c r="F1224" s="304" t="s">
        <v>3378</v>
      </c>
      <c r="G1224" s="291">
        <v>14924.24</v>
      </c>
      <c r="H1224" s="291">
        <f t="shared" si="37"/>
        <v>13357.194799999999</v>
      </c>
      <c r="I1224" s="470">
        <v>45065</v>
      </c>
    </row>
    <row r="1225" spans="1:9" x14ac:dyDescent="0.25">
      <c r="A1225" s="2">
        <v>18</v>
      </c>
      <c r="B1225" s="319" t="s">
        <v>4226</v>
      </c>
      <c r="C1225" s="304" t="s">
        <v>48</v>
      </c>
      <c r="D1225" s="12">
        <v>45042</v>
      </c>
      <c r="E1225" s="286">
        <v>12314.9</v>
      </c>
      <c r="F1225" s="304" t="s">
        <v>3378</v>
      </c>
      <c r="G1225" s="291">
        <v>9220.14</v>
      </c>
      <c r="H1225" s="291">
        <f t="shared" si="37"/>
        <v>8252.0252999999993</v>
      </c>
      <c r="I1225" s="470">
        <v>45065</v>
      </c>
    </row>
    <row r="1226" spans="1:9" x14ac:dyDescent="0.25">
      <c r="A1226" s="2">
        <v>19</v>
      </c>
      <c r="B1226" s="319" t="s">
        <v>4114</v>
      </c>
      <c r="C1226" s="304" t="s">
        <v>48</v>
      </c>
      <c r="D1226" s="12">
        <v>45043</v>
      </c>
      <c r="E1226" s="286">
        <v>5912.29</v>
      </c>
      <c r="F1226" s="304" t="s">
        <v>3378</v>
      </c>
      <c r="G1226" s="291">
        <v>5846.98</v>
      </c>
      <c r="H1226" s="291">
        <f t="shared" si="37"/>
        <v>5233.0470999999998</v>
      </c>
      <c r="I1226" s="470">
        <v>45065</v>
      </c>
    </row>
    <row r="1227" spans="1:9" x14ac:dyDescent="0.25">
      <c r="A1227" s="2">
        <v>20</v>
      </c>
      <c r="B1227" s="319" t="s">
        <v>4138</v>
      </c>
      <c r="C1227" s="304" t="s">
        <v>48</v>
      </c>
      <c r="D1227" s="12">
        <v>45043</v>
      </c>
      <c r="E1227" s="286">
        <v>2903.39</v>
      </c>
      <c r="F1227" s="304" t="s">
        <v>3378</v>
      </c>
      <c r="G1227" s="291">
        <v>2760.78</v>
      </c>
      <c r="H1227" s="291">
        <f t="shared" si="37"/>
        <v>2470.8981000000003</v>
      </c>
      <c r="I1227" s="470">
        <v>45065</v>
      </c>
    </row>
    <row r="1228" spans="1:9" x14ac:dyDescent="0.25">
      <c r="A1228" s="2">
        <v>21</v>
      </c>
      <c r="B1228" s="319" t="s">
        <v>4126</v>
      </c>
      <c r="C1228" s="304" t="s">
        <v>48</v>
      </c>
      <c r="D1228" s="12">
        <v>45049</v>
      </c>
      <c r="E1228" s="286">
        <v>4692.6400000000003</v>
      </c>
      <c r="F1228" s="304" t="s">
        <v>3378</v>
      </c>
      <c r="G1228" s="291">
        <v>4692.6400000000003</v>
      </c>
      <c r="H1228" s="291">
        <f t="shared" si="37"/>
        <v>4199.9128000000001</v>
      </c>
      <c r="I1228" s="470">
        <v>45065</v>
      </c>
    </row>
    <row r="1229" spans="1:9" x14ac:dyDescent="0.25">
      <c r="A1229" s="2">
        <v>22</v>
      </c>
      <c r="B1229" s="319" t="s">
        <v>4116</v>
      </c>
      <c r="C1229" s="304" t="s">
        <v>48</v>
      </c>
      <c r="D1229" s="12">
        <v>45061</v>
      </c>
      <c r="E1229" s="286">
        <v>4363.7299999999996</v>
      </c>
      <c r="F1229" s="304" t="s">
        <v>3378</v>
      </c>
      <c r="G1229" s="291">
        <v>4210.1499999999996</v>
      </c>
      <c r="H1229" s="291">
        <f t="shared" si="37"/>
        <v>3768.0842499999999</v>
      </c>
      <c r="I1229" s="470">
        <v>45065</v>
      </c>
    </row>
    <row r="1230" spans="1:9" x14ac:dyDescent="0.25">
      <c r="A1230" s="2">
        <v>23</v>
      </c>
      <c r="B1230" s="319" t="s">
        <v>4545</v>
      </c>
      <c r="C1230" s="304" t="s">
        <v>48</v>
      </c>
      <c r="D1230" s="12">
        <v>44970</v>
      </c>
      <c r="E1230" s="286">
        <f>3622.03+7109.24</f>
        <v>10731.27</v>
      </c>
      <c r="F1230" s="304" t="s">
        <v>3378</v>
      </c>
      <c r="G1230" s="291">
        <v>6043.52</v>
      </c>
      <c r="H1230" s="291">
        <f t="shared" si="37"/>
        <v>5408.9504000000006</v>
      </c>
      <c r="I1230" s="470">
        <v>45065</v>
      </c>
    </row>
    <row r="1231" spans="1:9" x14ac:dyDescent="0.25">
      <c r="A1231" s="2">
        <v>24</v>
      </c>
      <c r="B1231" s="319" t="s">
        <v>4546</v>
      </c>
      <c r="C1231" s="304" t="s">
        <v>48</v>
      </c>
      <c r="D1231" s="12">
        <v>45044</v>
      </c>
      <c r="E1231" s="286">
        <v>2467.06</v>
      </c>
      <c r="F1231" s="304" t="s">
        <v>3378</v>
      </c>
      <c r="G1231" s="291">
        <v>2157.09</v>
      </c>
      <c r="H1231" s="291">
        <f t="shared" si="37"/>
        <v>1930.5955500000002</v>
      </c>
      <c r="I1231" s="470">
        <v>45065</v>
      </c>
    </row>
    <row r="1232" spans="1:9" x14ac:dyDescent="0.25">
      <c r="A1232" s="2">
        <v>25</v>
      </c>
      <c r="B1232" s="319" t="s">
        <v>4547</v>
      </c>
      <c r="C1232" s="304" t="s">
        <v>48</v>
      </c>
      <c r="D1232" s="12">
        <v>45044</v>
      </c>
      <c r="E1232" s="286">
        <v>3494.55</v>
      </c>
      <c r="F1232" s="304" t="s">
        <v>3378</v>
      </c>
      <c r="G1232" s="291">
        <v>2620.54</v>
      </c>
      <c r="H1232" s="291">
        <f t="shared" si="37"/>
        <v>2345.3833</v>
      </c>
      <c r="I1232" s="470">
        <v>45065</v>
      </c>
    </row>
    <row r="1233" spans="1:9" x14ac:dyDescent="0.25">
      <c r="A1233" s="2">
        <v>26</v>
      </c>
      <c r="B1233" s="319" t="s">
        <v>4548</v>
      </c>
      <c r="C1233" s="304" t="s">
        <v>48</v>
      </c>
      <c r="D1233" s="12">
        <v>45048</v>
      </c>
      <c r="E1233" s="286">
        <v>4755.34</v>
      </c>
      <c r="F1233" s="304" t="s">
        <v>3378</v>
      </c>
      <c r="G1233" s="291">
        <v>3252.67</v>
      </c>
      <c r="H1233" s="291">
        <f t="shared" si="37"/>
        <v>2911.1396500000001</v>
      </c>
      <c r="I1233" s="470">
        <v>45065</v>
      </c>
    </row>
    <row r="1234" spans="1:9" x14ac:dyDescent="0.25">
      <c r="A1234" s="2">
        <v>27</v>
      </c>
      <c r="B1234" s="319" t="s">
        <v>4549</v>
      </c>
      <c r="C1234" s="304" t="s">
        <v>48</v>
      </c>
      <c r="D1234" s="12">
        <v>45048</v>
      </c>
      <c r="E1234" s="286">
        <v>5259.45</v>
      </c>
      <c r="F1234" s="304" t="s">
        <v>3378</v>
      </c>
      <c r="G1234" s="291">
        <v>4221.42</v>
      </c>
      <c r="H1234" s="291">
        <f t="shared" si="37"/>
        <v>3778.1709000000001</v>
      </c>
      <c r="I1234" s="470">
        <v>45065</v>
      </c>
    </row>
    <row r="1235" spans="1:9" x14ac:dyDescent="0.25">
      <c r="A1235" s="2">
        <v>28</v>
      </c>
      <c r="B1235" s="319" t="s">
        <v>4550</v>
      </c>
      <c r="C1235" s="304" t="s">
        <v>48</v>
      </c>
      <c r="D1235" s="12">
        <v>45057</v>
      </c>
      <c r="E1235" s="286">
        <v>2338.37</v>
      </c>
      <c r="F1235" s="304" t="s">
        <v>3378</v>
      </c>
      <c r="G1235" s="291">
        <v>1975.28</v>
      </c>
      <c r="H1235" s="291">
        <f t="shared" si="37"/>
        <v>1767.8756000000001</v>
      </c>
      <c r="I1235" s="470">
        <v>45065</v>
      </c>
    </row>
    <row r="1236" spans="1:9" x14ac:dyDescent="0.25">
      <c r="A1236" s="2">
        <v>29</v>
      </c>
      <c r="B1236" s="319" t="s">
        <v>4551</v>
      </c>
      <c r="C1236" s="304" t="s">
        <v>48</v>
      </c>
      <c r="D1236" s="12">
        <v>45049</v>
      </c>
      <c r="E1236" s="286">
        <v>3559.99</v>
      </c>
      <c r="F1236" s="304" t="s">
        <v>3378</v>
      </c>
      <c r="G1236" s="291">
        <v>2686.83</v>
      </c>
      <c r="H1236" s="291">
        <f t="shared" si="37"/>
        <v>2404.7128499999999</v>
      </c>
      <c r="I1236" s="470">
        <v>45065</v>
      </c>
    </row>
    <row r="1237" spans="1:9" x14ac:dyDescent="0.25">
      <c r="A1237" s="2">
        <v>30</v>
      </c>
      <c r="B1237" s="319" t="s">
        <v>4552</v>
      </c>
      <c r="C1237" s="304" t="s">
        <v>48</v>
      </c>
      <c r="D1237" s="12">
        <v>45054</v>
      </c>
      <c r="E1237" s="286">
        <v>3298.95</v>
      </c>
      <c r="F1237" s="304" t="s">
        <v>3378</v>
      </c>
      <c r="G1237" s="291">
        <v>3339.73</v>
      </c>
      <c r="H1237" s="291">
        <f t="shared" si="37"/>
        <v>2989.0583500000002</v>
      </c>
      <c r="I1237" s="470">
        <v>45065</v>
      </c>
    </row>
    <row r="1238" spans="1:9" x14ac:dyDescent="0.25">
      <c r="A1238" s="2">
        <v>31</v>
      </c>
      <c r="B1238" s="319" t="s">
        <v>4079</v>
      </c>
      <c r="C1238" s="304" t="s">
        <v>48</v>
      </c>
      <c r="D1238" s="12">
        <v>45061</v>
      </c>
      <c r="E1238" s="290">
        <v>7146.94</v>
      </c>
      <c r="F1238" s="304" t="s">
        <v>3378</v>
      </c>
      <c r="G1238" s="9">
        <v>5038.66</v>
      </c>
      <c r="H1238" s="9">
        <f t="shared" si="37"/>
        <v>4509.6007</v>
      </c>
      <c r="I1238" s="470">
        <v>45065</v>
      </c>
    </row>
    <row r="1239" spans="1:9" x14ac:dyDescent="0.25">
      <c r="A1239" s="2">
        <v>32</v>
      </c>
      <c r="B1239" s="319" t="s">
        <v>4147</v>
      </c>
      <c r="C1239" s="304" t="s">
        <v>48</v>
      </c>
      <c r="D1239" s="12">
        <v>45049</v>
      </c>
      <c r="E1239" s="290">
        <v>583.04999999999995</v>
      </c>
      <c r="F1239" s="304" t="s">
        <v>3378</v>
      </c>
      <c r="G1239" s="9">
        <v>157.58000000000001</v>
      </c>
      <c r="H1239" s="9">
        <f t="shared" si="37"/>
        <v>141.03410000000002</v>
      </c>
      <c r="I1239" s="470">
        <v>45065</v>
      </c>
    </row>
    <row r="1240" spans="1:9" x14ac:dyDescent="0.25">
      <c r="A1240" s="2">
        <v>33</v>
      </c>
      <c r="B1240" s="319" t="s">
        <v>4016</v>
      </c>
      <c r="C1240" s="304" t="s">
        <v>48</v>
      </c>
      <c r="D1240" s="12">
        <v>45042</v>
      </c>
      <c r="E1240" s="290">
        <v>22693.42</v>
      </c>
      <c r="F1240" s="304" t="s">
        <v>3378</v>
      </c>
      <c r="G1240" s="9">
        <v>14161.11</v>
      </c>
      <c r="H1240" s="9">
        <f t="shared" si="37"/>
        <v>12674.193450000001</v>
      </c>
      <c r="I1240" s="470">
        <v>45065</v>
      </c>
    </row>
    <row r="1241" spans="1:9" x14ac:dyDescent="0.25">
      <c r="A1241" s="2">
        <v>34</v>
      </c>
      <c r="B1241" s="319" t="s">
        <v>4553</v>
      </c>
      <c r="C1241" s="304" t="s">
        <v>48</v>
      </c>
      <c r="D1241" s="12">
        <v>44970</v>
      </c>
      <c r="E1241" s="290">
        <v>852.47</v>
      </c>
      <c r="F1241" s="304" t="s">
        <v>3378</v>
      </c>
      <c r="G1241" s="9">
        <v>737.63</v>
      </c>
      <c r="H1241" s="9">
        <f t="shared" si="37"/>
        <v>660.17885000000001</v>
      </c>
      <c r="I1241" s="470">
        <v>45065</v>
      </c>
    </row>
    <row r="1247" spans="1:9" ht="15.75" thickBot="1" x14ac:dyDescent="0.3">
      <c r="D1247" s="569" t="s">
        <v>4554</v>
      </c>
      <c r="E1247" s="570"/>
      <c r="F1247" s="571"/>
    </row>
    <row r="1248" spans="1:9" ht="38.25" x14ac:dyDescent="0.25">
      <c r="A1248" s="413" t="s">
        <v>0</v>
      </c>
      <c r="B1248" s="413" t="s">
        <v>3265</v>
      </c>
      <c r="C1248" s="413" t="s">
        <v>45</v>
      </c>
      <c r="D1248" s="460" t="s">
        <v>3381</v>
      </c>
      <c r="E1248" s="461" t="s">
        <v>3380</v>
      </c>
      <c r="F1248" s="461" t="s">
        <v>3271</v>
      </c>
      <c r="G1248" s="415" t="s">
        <v>309</v>
      </c>
      <c r="H1248" s="415" t="s">
        <v>310</v>
      </c>
      <c r="I1248" s="415" t="s">
        <v>4405</v>
      </c>
    </row>
    <row r="1249" spans="1:9" x14ac:dyDescent="0.25">
      <c r="A1249" s="2">
        <v>1</v>
      </c>
      <c r="B1249" s="319" t="s">
        <v>4555</v>
      </c>
      <c r="C1249" s="304" t="s">
        <v>48</v>
      </c>
      <c r="D1249" s="467">
        <v>45086</v>
      </c>
      <c r="E1249" s="493">
        <v>5429.06</v>
      </c>
      <c r="F1249" s="304" t="s">
        <v>3378</v>
      </c>
      <c r="G1249" s="493">
        <v>4586.28</v>
      </c>
      <c r="H1249" s="291">
        <f t="shared" ref="H1249:H1280" si="38">G1249*0.895</f>
        <v>4104.7205999999996</v>
      </c>
      <c r="I1249" s="467">
        <v>45098</v>
      </c>
    </row>
    <row r="1250" spans="1:9" x14ac:dyDescent="0.25">
      <c r="A1250" s="2">
        <v>2</v>
      </c>
      <c r="B1250" s="319" t="s">
        <v>4090</v>
      </c>
      <c r="C1250" s="304" t="s">
        <v>48</v>
      </c>
      <c r="D1250" s="12">
        <v>45059</v>
      </c>
      <c r="E1250" s="286">
        <v>4955</v>
      </c>
      <c r="F1250" s="304" t="s">
        <v>3378</v>
      </c>
      <c r="G1250" s="291">
        <v>5755.26</v>
      </c>
      <c r="H1250" s="291">
        <f t="shared" si="38"/>
        <v>5150.9576999999999</v>
      </c>
      <c r="I1250" s="467">
        <v>45098</v>
      </c>
    </row>
    <row r="1251" spans="1:9" x14ac:dyDescent="0.25">
      <c r="A1251" s="2">
        <v>3</v>
      </c>
      <c r="B1251" s="319" t="s">
        <v>4131</v>
      </c>
      <c r="C1251" s="304" t="s">
        <v>48</v>
      </c>
      <c r="D1251" s="12">
        <v>45070</v>
      </c>
      <c r="E1251" s="286">
        <v>7567.09</v>
      </c>
      <c r="F1251" s="304" t="s">
        <v>3378</v>
      </c>
      <c r="G1251" s="291">
        <v>6473.25</v>
      </c>
      <c r="H1251" s="291">
        <f t="shared" si="38"/>
        <v>5793.5587500000001</v>
      </c>
      <c r="I1251" s="467">
        <v>45098</v>
      </c>
    </row>
    <row r="1252" spans="1:9" x14ac:dyDescent="0.25">
      <c r="A1252" s="2">
        <v>4</v>
      </c>
      <c r="B1252" s="319" t="s">
        <v>4158</v>
      </c>
      <c r="C1252" s="304" t="s">
        <v>48</v>
      </c>
      <c r="D1252" s="12">
        <v>45070</v>
      </c>
      <c r="E1252" s="286">
        <v>4737.1099999999997</v>
      </c>
      <c r="F1252" s="304" t="s">
        <v>3378</v>
      </c>
      <c r="G1252" s="291">
        <v>3597.24</v>
      </c>
      <c r="H1252" s="291">
        <f t="shared" si="38"/>
        <v>3219.5297999999998</v>
      </c>
      <c r="I1252" s="467">
        <v>45098</v>
      </c>
    </row>
    <row r="1253" spans="1:9" x14ac:dyDescent="0.25">
      <c r="A1253" s="2">
        <v>5</v>
      </c>
      <c r="B1253" s="319" t="s">
        <v>4089</v>
      </c>
      <c r="C1253" s="304" t="s">
        <v>48</v>
      </c>
      <c r="D1253" s="12">
        <v>45069</v>
      </c>
      <c r="E1253" s="286">
        <v>17389.89</v>
      </c>
      <c r="F1253" s="304" t="s">
        <v>3378</v>
      </c>
      <c r="G1253" s="291">
        <v>17027.88</v>
      </c>
      <c r="H1253" s="291">
        <f t="shared" si="38"/>
        <v>15239.952600000001</v>
      </c>
      <c r="I1253" s="467">
        <v>45098</v>
      </c>
    </row>
    <row r="1254" spans="1:9" x14ac:dyDescent="0.25">
      <c r="A1254" s="2">
        <v>6</v>
      </c>
      <c r="B1254" s="319" t="s">
        <v>4093</v>
      </c>
      <c r="C1254" s="304" t="s">
        <v>48</v>
      </c>
      <c r="D1254" s="12">
        <v>45070</v>
      </c>
      <c r="E1254" s="286">
        <v>7753.03</v>
      </c>
      <c r="F1254" s="304" t="s">
        <v>3378</v>
      </c>
      <c r="G1254" s="291">
        <v>7598.29</v>
      </c>
      <c r="H1254" s="291">
        <f t="shared" si="38"/>
        <v>6800.4695499999998</v>
      </c>
      <c r="I1254" s="467">
        <v>45098</v>
      </c>
    </row>
    <row r="1255" spans="1:9" x14ac:dyDescent="0.25">
      <c r="A1255" s="2">
        <v>7</v>
      </c>
      <c r="B1255" s="319" t="s">
        <v>4058</v>
      </c>
      <c r="C1255" s="304" t="s">
        <v>48</v>
      </c>
      <c r="D1255" s="12">
        <v>45064</v>
      </c>
      <c r="E1255" s="286">
        <v>34930.230000000003</v>
      </c>
      <c r="F1255" s="304" t="s">
        <v>3378</v>
      </c>
      <c r="G1255" s="291">
        <v>37037.21</v>
      </c>
      <c r="H1255" s="291">
        <f t="shared" si="38"/>
        <v>33148.302949999998</v>
      </c>
      <c r="I1255" s="467">
        <v>45098</v>
      </c>
    </row>
    <row r="1256" spans="1:9" x14ac:dyDescent="0.25">
      <c r="A1256" s="2">
        <v>8</v>
      </c>
      <c r="B1256" s="319" t="s">
        <v>4061</v>
      </c>
      <c r="C1256" s="304" t="s">
        <v>48</v>
      </c>
      <c r="D1256" s="12">
        <v>45091</v>
      </c>
      <c r="E1256" s="286">
        <v>7261.32</v>
      </c>
      <c r="F1256" s="304" t="s">
        <v>3378</v>
      </c>
      <c r="G1256" s="291">
        <v>6363.63</v>
      </c>
      <c r="H1256" s="291">
        <f t="shared" si="38"/>
        <v>5695.4488499999998</v>
      </c>
      <c r="I1256" s="467">
        <v>45098</v>
      </c>
    </row>
    <row r="1257" spans="1:9" x14ac:dyDescent="0.25">
      <c r="A1257" s="2">
        <v>9</v>
      </c>
      <c r="B1257" s="319" t="s">
        <v>4173</v>
      </c>
      <c r="C1257" s="304" t="s">
        <v>48</v>
      </c>
      <c r="D1257" s="12">
        <v>45090</v>
      </c>
      <c r="E1257" s="286">
        <v>7600.68</v>
      </c>
      <c r="F1257" s="304" t="s">
        <v>3378</v>
      </c>
      <c r="G1257" s="291">
        <v>7681.99</v>
      </c>
      <c r="H1257" s="291">
        <f t="shared" si="38"/>
        <v>6875.38105</v>
      </c>
      <c r="I1257" s="467">
        <v>45098</v>
      </c>
    </row>
    <row r="1258" spans="1:9" x14ac:dyDescent="0.25">
      <c r="A1258" s="2">
        <v>10</v>
      </c>
      <c r="B1258" s="319" t="s">
        <v>4067</v>
      </c>
      <c r="C1258" s="304" t="s">
        <v>48</v>
      </c>
      <c r="D1258" s="12">
        <v>45091</v>
      </c>
      <c r="E1258" s="286">
        <v>12977.36</v>
      </c>
      <c r="F1258" s="304" t="s">
        <v>3378</v>
      </c>
      <c r="G1258" s="494">
        <v>9960.74</v>
      </c>
      <c r="H1258" s="494">
        <f t="shared" si="38"/>
        <v>8914.8623000000007</v>
      </c>
      <c r="I1258" s="467">
        <v>45098</v>
      </c>
    </row>
    <row r="1259" spans="1:9" x14ac:dyDescent="0.25">
      <c r="A1259" s="2">
        <v>11</v>
      </c>
      <c r="B1259" s="319" t="s">
        <v>4120</v>
      </c>
      <c r="C1259" s="304" t="s">
        <v>48</v>
      </c>
      <c r="D1259" s="12">
        <v>45064</v>
      </c>
      <c r="E1259" s="286">
        <v>5985.99</v>
      </c>
      <c r="F1259" s="304" t="s">
        <v>3378</v>
      </c>
      <c r="G1259" s="291">
        <v>3081.88</v>
      </c>
      <c r="H1259" s="291">
        <f t="shared" si="38"/>
        <v>2758.2826</v>
      </c>
      <c r="I1259" s="470">
        <v>45098</v>
      </c>
    </row>
    <row r="1260" spans="1:9" x14ac:dyDescent="0.25">
      <c r="A1260" s="2">
        <v>12</v>
      </c>
      <c r="B1260" s="319" t="s">
        <v>4083</v>
      </c>
      <c r="C1260" s="304" t="s">
        <v>48</v>
      </c>
      <c r="D1260" s="12">
        <v>45091</v>
      </c>
      <c r="E1260" s="286">
        <v>11134.26</v>
      </c>
      <c r="F1260" s="304" t="s">
        <v>3378</v>
      </c>
      <c r="G1260" s="291">
        <v>10356.06</v>
      </c>
      <c r="H1260" s="291">
        <f t="shared" si="38"/>
        <v>9268.6736999999994</v>
      </c>
      <c r="I1260" s="470">
        <v>45098</v>
      </c>
    </row>
    <row r="1261" spans="1:9" x14ac:dyDescent="0.25">
      <c r="A1261" s="2">
        <v>13</v>
      </c>
      <c r="B1261" s="319" t="s">
        <v>4137</v>
      </c>
      <c r="C1261" s="304" t="s">
        <v>48</v>
      </c>
      <c r="D1261" s="12">
        <v>45064</v>
      </c>
      <c r="E1261" s="286">
        <v>3766.85</v>
      </c>
      <c r="F1261" s="304" t="s">
        <v>3378</v>
      </c>
      <c r="G1261" s="291">
        <v>3709.13</v>
      </c>
      <c r="H1261" s="291">
        <f t="shared" si="38"/>
        <v>3319.6713500000001</v>
      </c>
      <c r="I1261" s="470">
        <v>45098</v>
      </c>
    </row>
    <row r="1262" spans="1:9" x14ac:dyDescent="0.25">
      <c r="A1262" s="2">
        <v>14</v>
      </c>
      <c r="B1262" s="319" t="s">
        <v>4112</v>
      </c>
      <c r="C1262" s="304" t="s">
        <v>48</v>
      </c>
      <c r="D1262" s="12">
        <v>45091</v>
      </c>
      <c r="E1262" s="286">
        <v>9940.81</v>
      </c>
      <c r="F1262" s="304" t="s">
        <v>3378</v>
      </c>
      <c r="G1262" s="291">
        <v>9940.81</v>
      </c>
      <c r="H1262" s="291">
        <f t="shared" si="38"/>
        <v>8897.0249499999991</v>
      </c>
      <c r="I1262" s="470">
        <v>45098</v>
      </c>
    </row>
    <row r="1263" spans="1:9" x14ac:dyDescent="0.25">
      <c r="A1263" s="2">
        <v>15</v>
      </c>
      <c r="B1263" s="319" t="s">
        <v>3902</v>
      </c>
      <c r="C1263" s="304" t="s">
        <v>48</v>
      </c>
      <c r="D1263" s="12">
        <v>45090</v>
      </c>
      <c r="E1263" s="286">
        <v>10660.34</v>
      </c>
      <c r="F1263" s="304" t="s">
        <v>3378</v>
      </c>
      <c r="G1263" s="291">
        <v>9386.68</v>
      </c>
      <c r="H1263" s="291">
        <f t="shared" si="38"/>
        <v>8401.0786000000007</v>
      </c>
      <c r="I1263" s="470">
        <v>45098</v>
      </c>
    </row>
    <row r="1264" spans="1:9" x14ac:dyDescent="0.25">
      <c r="A1264" s="2">
        <v>16</v>
      </c>
      <c r="B1264" s="319" t="s">
        <v>4059</v>
      </c>
      <c r="C1264" s="304" t="s">
        <v>48</v>
      </c>
      <c r="D1264" s="12">
        <v>45060</v>
      </c>
      <c r="E1264" s="286">
        <v>34816.589999999997</v>
      </c>
      <c r="F1264" s="304" t="s">
        <v>3378</v>
      </c>
      <c r="G1264" s="291">
        <v>26466.47</v>
      </c>
      <c r="H1264" s="291">
        <f t="shared" si="38"/>
        <v>23687.49065</v>
      </c>
      <c r="I1264" s="470">
        <v>45098</v>
      </c>
    </row>
    <row r="1265" spans="1:9" x14ac:dyDescent="0.25">
      <c r="A1265" s="2">
        <v>17</v>
      </c>
      <c r="B1265" s="319" t="s">
        <v>4064</v>
      </c>
      <c r="C1265" s="304" t="s">
        <v>48</v>
      </c>
      <c r="D1265" s="12">
        <v>45069</v>
      </c>
      <c r="E1265" s="286">
        <v>13943.99</v>
      </c>
      <c r="F1265" s="304" t="s">
        <v>3378</v>
      </c>
      <c r="G1265" s="291">
        <v>9175.7800000000007</v>
      </c>
      <c r="H1265" s="291">
        <f t="shared" si="38"/>
        <v>8212.3231000000014</v>
      </c>
      <c r="I1265" s="470">
        <v>45098</v>
      </c>
    </row>
    <row r="1266" spans="1:9" x14ac:dyDescent="0.25">
      <c r="A1266" s="2">
        <v>18</v>
      </c>
      <c r="B1266" s="319" t="s">
        <v>4136</v>
      </c>
      <c r="C1266" s="304" t="s">
        <v>48</v>
      </c>
      <c r="D1266" s="12">
        <v>45070</v>
      </c>
      <c r="E1266" s="286">
        <v>1768.12</v>
      </c>
      <c r="F1266" s="304" t="s">
        <v>3378</v>
      </c>
      <c r="G1266" s="291">
        <v>1537.75</v>
      </c>
      <c r="H1266" s="291">
        <f t="shared" si="38"/>
        <v>1376.2862500000001</v>
      </c>
      <c r="I1266" s="470">
        <v>45098</v>
      </c>
    </row>
    <row r="1267" spans="1:9" x14ac:dyDescent="0.25">
      <c r="A1267" s="2">
        <v>19</v>
      </c>
      <c r="B1267" s="319" t="s">
        <v>4163</v>
      </c>
      <c r="C1267" s="304" t="s">
        <v>48</v>
      </c>
      <c r="D1267" s="12">
        <v>45070</v>
      </c>
      <c r="E1267" s="286">
        <v>4697.8100000000004</v>
      </c>
      <c r="F1267" s="304" t="s">
        <v>3378</v>
      </c>
      <c r="G1267" s="291">
        <v>4458.83</v>
      </c>
      <c r="H1267" s="291">
        <f t="shared" si="38"/>
        <v>3990.6528499999999</v>
      </c>
      <c r="I1267" s="470">
        <v>45098</v>
      </c>
    </row>
    <row r="1268" spans="1:9" x14ac:dyDescent="0.25">
      <c r="A1268" s="2">
        <v>20</v>
      </c>
      <c r="B1268" s="319" t="s">
        <v>4141</v>
      </c>
      <c r="C1268" s="304" t="s">
        <v>48</v>
      </c>
      <c r="D1268" s="12">
        <v>45091</v>
      </c>
      <c r="E1268" s="286">
        <v>14587.79</v>
      </c>
      <c r="F1268" s="304" t="s">
        <v>3378</v>
      </c>
      <c r="G1268" s="291">
        <v>12746.9</v>
      </c>
      <c r="H1268" s="291">
        <f t="shared" si="38"/>
        <v>11408.4755</v>
      </c>
      <c r="I1268" s="470">
        <v>45098</v>
      </c>
    </row>
    <row r="1269" spans="1:9" x14ac:dyDescent="0.25">
      <c r="A1269" s="2">
        <v>21</v>
      </c>
      <c r="B1269" s="319" t="s">
        <v>4073</v>
      </c>
      <c r="C1269" s="304" t="s">
        <v>48</v>
      </c>
      <c r="D1269" s="12">
        <v>45064</v>
      </c>
      <c r="E1269" s="286">
        <v>4099.3100000000004</v>
      </c>
      <c r="F1269" s="304" t="s">
        <v>3378</v>
      </c>
      <c r="G1269" s="291">
        <v>4000.58</v>
      </c>
      <c r="H1269" s="291">
        <f t="shared" si="38"/>
        <v>3580.5191</v>
      </c>
      <c r="I1269" s="470">
        <v>45098</v>
      </c>
    </row>
    <row r="1270" spans="1:9" x14ac:dyDescent="0.25">
      <c r="A1270" s="2">
        <v>22</v>
      </c>
      <c r="B1270" s="319" t="s">
        <v>4556</v>
      </c>
      <c r="C1270" s="304" t="s">
        <v>48</v>
      </c>
      <c r="D1270" s="470">
        <v>45063</v>
      </c>
      <c r="E1270" s="286">
        <v>6298.7</v>
      </c>
      <c r="F1270" s="304" t="s">
        <v>3378</v>
      </c>
      <c r="G1270" s="291">
        <v>3519.79</v>
      </c>
      <c r="H1270" s="291">
        <f t="shared" si="38"/>
        <v>3150.2120500000001</v>
      </c>
      <c r="I1270" s="470">
        <v>45098</v>
      </c>
    </row>
    <row r="1271" spans="1:9" x14ac:dyDescent="0.25">
      <c r="A1271" s="2">
        <v>23</v>
      </c>
      <c r="B1271" s="319" t="s">
        <v>4557</v>
      </c>
      <c r="C1271" s="304" t="s">
        <v>48</v>
      </c>
      <c r="D1271" s="470">
        <v>45063</v>
      </c>
      <c r="E1271" s="286">
        <v>2066.36</v>
      </c>
      <c r="F1271" s="304" t="s">
        <v>3378</v>
      </c>
      <c r="G1271" s="291">
        <v>2227.46</v>
      </c>
      <c r="H1271" s="291">
        <f t="shared" si="38"/>
        <v>1993.5767000000001</v>
      </c>
      <c r="I1271" s="470">
        <v>45098</v>
      </c>
    </row>
    <row r="1272" spans="1:9" x14ac:dyDescent="0.25">
      <c r="A1272" s="2">
        <v>24</v>
      </c>
      <c r="B1272" s="319" t="s">
        <v>4558</v>
      </c>
      <c r="C1272" s="304" t="s">
        <v>48</v>
      </c>
      <c r="D1272" s="12">
        <v>45069</v>
      </c>
      <c r="E1272" s="286">
        <v>3013.29</v>
      </c>
      <c r="F1272" s="304" t="s">
        <v>3378</v>
      </c>
      <c r="G1272" s="291">
        <v>2416.16</v>
      </c>
      <c r="H1272" s="291">
        <f t="shared" si="38"/>
        <v>2162.4631999999997</v>
      </c>
      <c r="I1272" s="470">
        <v>45098</v>
      </c>
    </row>
    <row r="1273" spans="1:9" x14ac:dyDescent="0.25">
      <c r="A1273" s="2">
        <v>25</v>
      </c>
      <c r="B1273" s="319" t="s">
        <v>4559</v>
      </c>
      <c r="C1273" s="304" t="s">
        <v>48</v>
      </c>
      <c r="D1273" s="12">
        <v>45069</v>
      </c>
      <c r="E1273" s="286">
        <v>2958.11</v>
      </c>
      <c r="F1273" s="304" t="s">
        <v>3378</v>
      </c>
      <c r="G1273" s="291">
        <v>2216.4899999999998</v>
      </c>
      <c r="H1273" s="291">
        <f t="shared" si="38"/>
        <v>1983.7585499999998</v>
      </c>
      <c r="I1273" s="470">
        <v>45098</v>
      </c>
    </row>
    <row r="1274" spans="1:9" x14ac:dyDescent="0.25">
      <c r="A1274" s="2">
        <v>26</v>
      </c>
      <c r="B1274" s="319" t="s">
        <v>4560</v>
      </c>
      <c r="C1274" s="304" t="s">
        <v>48</v>
      </c>
      <c r="D1274" s="12">
        <v>45063</v>
      </c>
      <c r="E1274" s="286">
        <v>2993.89</v>
      </c>
      <c r="F1274" s="304" t="s">
        <v>3378</v>
      </c>
      <c r="G1274" s="291">
        <v>2279.4299999999998</v>
      </c>
      <c r="H1274" s="291">
        <f t="shared" si="38"/>
        <v>2040.0898499999998</v>
      </c>
      <c r="I1274" s="470">
        <v>45098</v>
      </c>
    </row>
    <row r="1275" spans="1:9" x14ac:dyDescent="0.25">
      <c r="A1275" s="2">
        <v>27</v>
      </c>
      <c r="B1275" s="319" t="s">
        <v>4561</v>
      </c>
      <c r="C1275" s="304" t="s">
        <v>48</v>
      </c>
      <c r="D1275" s="12">
        <v>45083</v>
      </c>
      <c r="E1275" s="286">
        <v>2657.27</v>
      </c>
      <c r="F1275" s="304" t="s">
        <v>3378</v>
      </c>
      <c r="G1275" s="291">
        <v>2134.2199999999998</v>
      </c>
      <c r="H1275" s="291">
        <f t="shared" si="38"/>
        <v>1910.1268999999998</v>
      </c>
      <c r="I1275" s="470">
        <v>45098</v>
      </c>
    </row>
    <row r="1276" spans="1:9" x14ac:dyDescent="0.25">
      <c r="A1276" s="2">
        <v>28</v>
      </c>
      <c r="B1276" s="319" t="s">
        <v>4562</v>
      </c>
      <c r="C1276" s="304" t="s">
        <v>48</v>
      </c>
      <c r="D1276" s="12">
        <v>45091</v>
      </c>
      <c r="E1276" s="286">
        <v>4200.09</v>
      </c>
      <c r="F1276" s="304" t="s">
        <v>3378</v>
      </c>
      <c r="G1276" s="291">
        <v>3222.58</v>
      </c>
      <c r="H1276" s="291">
        <f t="shared" si="38"/>
        <v>2884.2091</v>
      </c>
      <c r="I1276" s="470">
        <v>45098</v>
      </c>
    </row>
    <row r="1277" spans="1:9" x14ac:dyDescent="0.25">
      <c r="A1277" s="2">
        <v>29</v>
      </c>
      <c r="B1277" s="319" t="s">
        <v>4084</v>
      </c>
      <c r="C1277" s="304" t="s">
        <v>48</v>
      </c>
      <c r="D1277" s="12">
        <v>45090</v>
      </c>
      <c r="E1277" s="286">
        <v>19762.38</v>
      </c>
      <c r="F1277" s="304" t="s">
        <v>3378</v>
      </c>
      <c r="G1277" s="291">
        <v>17013.07</v>
      </c>
      <c r="H1277" s="291">
        <f t="shared" si="38"/>
        <v>15226.69765</v>
      </c>
      <c r="I1277" s="470">
        <v>45098</v>
      </c>
    </row>
    <row r="1278" spans="1:9" x14ac:dyDescent="0.25">
      <c r="A1278" s="2">
        <v>30</v>
      </c>
      <c r="B1278" s="319" t="s">
        <v>4101</v>
      </c>
      <c r="C1278" s="304" t="s">
        <v>48</v>
      </c>
      <c r="D1278" s="12">
        <v>45027</v>
      </c>
      <c r="E1278" s="286">
        <v>6569.02</v>
      </c>
      <c r="F1278" s="304" t="s">
        <v>3378</v>
      </c>
      <c r="G1278" s="291">
        <v>2661.47</v>
      </c>
      <c r="H1278" s="291">
        <f t="shared" si="38"/>
        <v>2382.0156499999998</v>
      </c>
      <c r="I1278" s="470">
        <v>45098</v>
      </c>
    </row>
    <row r="1279" spans="1:9" x14ac:dyDescent="0.25">
      <c r="A1279" s="2">
        <v>31</v>
      </c>
      <c r="B1279" s="319" t="s">
        <v>4180</v>
      </c>
      <c r="C1279" s="304" t="s">
        <v>48</v>
      </c>
      <c r="D1279" s="12">
        <v>45091</v>
      </c>
      <c r="E1279" s="286">
        <v>14963.27</v>
      </c>
      <c r="F1279" s="304" t="s">
        <v>3378</v>
      </c>
      <c r="G1279" s="291">
        <v>12001.37</v>
      </c>
      <c r="H1279" s="291">
        <f t="shared" si="38"/>
        <v>10741.22615</v>
      </c>
      <c r="I1279" s="470">
        <v>45098</v>
      </c>
    </row>
    <row r="1280" spans="1:9" x14ac:dyDescent="0.25">
      <c r="A1280" s="2">
        <v>32</v>
      </c>
      <c r="B1280" s="319" t="s">
        <v>4179</v>
      </c>
      <c r="C1280" s="304" t="s">
        <v>48</v>
      </c>
      <c r="D1280" s="12">
        <v>45090</v>
      </c>
      <c r="E1280" s="286">
        <v>15740.52</v>
      </c>
      <c r="F1280" s="304" t="s">
        <v>3378</v>
      </c>
      <c r="G1280" s="291">
        <v>11791.32</v>
      </c>
      <c r="H1280" s="291">
        <f t="shared" si="38"/>
        <v>10553.231400000001</v>
      </c>
      <c r="I1280" s="470">
        <v>45098</v>
      </c>
    </row>
    <row r="1281" spans="1:9" x14ac:dyDescent="0.25">
      <c r="E1281" s="330">
        <f>SUM(E1249:E1280)</f>
        <v>307225.53000000003</v>
      </c>
      <c r="G1281" s="330">
        <f>SUM(G1249:G1280)</f>
        <v>262425.99999999994</v>
      </c>
      <c r="H1281" s="330">
        <f>SUM(H1249:H1280)</f>
        <v>234871.27</v>
      </c>
    </row>
    <row r="1287" spans="1:9" ht="15.75" thickBot="1" x14ac:dyDescent="0.3">
      <c r="D1287" s="569" t="s">
        <v>4563</v>
      </c>
      <c r="E1287" s="570"/>
      <c r="F1287" s="571"/>
    </row>
    <row r="1288" spans="1:9" ht="38.25" x14ac:dyDescent="0.25">
      <c r="A1288" s="413" t="s">
        <v>0</v>
      </c>
      <c r="B1288" s="413" t="s">
        <v>3265</v>
      </c>
      <c r="C1288" s="413" t="s">
        <v>45</v>
      </c>
      <c r="D1288" s="460" t="s">
        <v>3381</v>
      </c>
      <c r="E1288" s="461" t="s">
        <v>3380</v>
      </c>
      <c r="F1288" s="461" t="s">
        <v>3271</v>
      </c>
      <c r="G1288" s="415" t="s">
        <v>309</v>
      </c>
      <c r="H1288" s="415" t="s">
        <v>310</v>
      </c>
      <c r="I1288" s="415" t="s">
        <v>4405</v>
      </c>
    </row>
    <row r="1289" spans="1:9" x14ac:dyDescent="0.25">
      <c r="A1289" s="2">
        <v>1</v>
      </c>
      <c r="B1289" s="319" t="s">
        <v>4039</v>
      </c>
      <c r="C1289" s="304" t="s">
        <v>48</v>
      </c>
      <c r="D1289" s="12">
        <v>45064</v>
      </c>
      <c r="E1289" s="286">
        <v>8874.17</v>
      </c>
      <c r="F1289" s="304" t="s">
        <v>3378</v>
      </c>
      <c r="G1289" s="9">
        <v>7437.1</v>
      </c>
      <c r="H1289" s="9">
        <f t="shared" ref="H1289:H1340" si="39">G1289*0.895</f>
        <v>6656.2045000000007</v>
      </c>
      <c r="I1289" s="470">
        <v>45098</v>
      </c>
    </row>
    <row r="1290" spans="1:9" x14ac:dyDescent="0.25">
      <c r="A1290" s="2">
        <v>2</v>
      </c>
      <c r="B1290" s="319" t="s">
        <v>4097</v>
      </c>
      <c r="C1290" s="304" t="s">
        <v>48</v>
      </c>
      <c r="D1290" s="12">
        <v>45055</v>
      </c>
      <c r="E1290" s="286">
        <v>5954.55</v>
      </c>
      <c r="F1290" s="304" t="s">
        <v>3378</v>
      </c>
      <c r="G1290" s="291">
        <v>4708.59</v>
      </c>
      <c r="H1290" s="291">
        <f t="shared" si="39"/>
        <v>4214.1880500000007</v>
      </c>
      <c r="I1290" s="470">
        <v>45098</v>
      </c>
    </row>
    <row r="1291" spans="1:9" x14ac:dyDescent="0.25">
      <c r="A1291" s="2">
        <v>3</v>
      </c>
      <c r="B1291" s="319" t="s">
        <v>4130</v>
      </c>
      <c r="C1291" s="304" t="s">
        <v>48</v>
      </c>
      <c r="D1291" s="12">
        <v>45061</v>
      </c>
      <c r="E1291" s="286">
        <v>8957.11</v>
      </c>
      <c r="F1291" s="304" t="s">
        <v>3378</v>
      </c>
      <c r="G1291" s="291">
        <v>7667.88</v>
      </c>
      <c r="H1291" s="291">
        <f t="shared" si="39"/>
        <v>6862.7525999999998</v>
      </c>
      <c r="I1291" s="470">
        <v>45098</v>
      </c>
    </row>
    <row r="1292" spans="1:9" x14ac:dyDescent="0.25">
      <c r="A1292" s="2">
        <v>4</v>
      </c>
      <c r="B1292" s="319" t="s">
        <v>4151</v>
      </c>
      <c r="C1292" s="304" t="s">
        <v>48</v>
      </c>
      <c r="D1292" s="12">
        <v>45061</v>
      </c>
      <c r="E1292" s="286">
        <v>5541.24</v>
      </c>
      <c r="F1292" s="304" t="s">
        <v>3378</v>
      </c>
      <c r="G1292" s="291">
        <v>2531.66</v>
      </c>
      <c r="H1292" s="291">
        <f t="shared" si="39"/>
        <v>2265.8357000000001</v>
      </c>
      <c r="I1292" s="470">
        <v>45098</v>
      </c>
    </row>
    <row r="1293" spans="1:9" x14ac:dyDescent="0.25">
      <c r="A1293" s="2">
        <v>5</v>
      </c>
      <c r="B1293" s="319" t="s">
        <v>4156</v>
      </c>
      <c r="C1293" s="304" t="s">
        <v>48</v>
      </c>
      <c r="D1293" s="12">
        <v>45061</v>
      </c>
      <c r="E1293" s="286">
        <v>3839.04</v>
      </c>
      <c r="F1293" s="304" t="s">
        <v>3378</v>
      </c>
      <c r="G1293" s="291">
        <v>3696.43</v>
      </c>
      <c r="H1293" s="291">
        <f t="shared" si="39"/>
        <v>3308.30485</v>
      </c>
      <c r="I1293" s="470">
        <v>45098</v>
      </c>
    </row>
    <row r="1294" spans="1:9" x14ac:dyDescent="0.25">
      <c r="A1294" s="2">
        <v>6</v>
      </c>
      <c r="B1294" s="319" t="s">
        <v>4094</v>
      </c>
      <c r="C1294" s="304" t="s">
        <v>48</v>
      </c>
      <c r="D1294" s="12">
        <v>45062</v>
      </c>
      <c r="E1294" s="286">
        <v>3453.96</v>
      </c>
      <c r="F1294" s="304" t="s">
        <v>3378</v>
      </c>
      <c r="G1294" s="291">
        <v>2667.82</v>
      </c>
      <c r="H1294" s="291">
        <f t="shared" si="39"/>
        <v>2387.6989000000003</v>
      </c>
      <c r="I1294" s="470">
        <v>45098</v>
      </c>
    </row>
    <row r="1295" spans="1:9" x14ac:dyDescent="0.25">
      <c r="A1295" s="2">
        <v>7</v>
      </c>
      <c r="B1295" s="319" t="s">
        <v>4164</v>
      </c>
      <c r="C1295" s="304" t="s">
        <v>48</v>
      </c>
      <c r="D1295" s="12">
        <v>45070</v>
      </c>
      <c r="E1295" s="286">
        <v>8933.4500000000007</v>
      </c>
      <c r="F1295" s="304" t="s">
        <v>3378</v>
      </c>
      <c r="G1295" s="291">
        <v>7477.65</v>
      </c>
      <c r="H1295" s="291">
        <f t="shared" si="39"/>
        <v>6692.4967500000002</v>
      </c>
      <c r="I1295" s="470">
        <v>45098</v>
      </c>
    </row>
    <row r="1296" spans="1:9" x14ac:dyDescent="0.25">
      <c r="A1296" s="2">
        <v>8</v>
      </c>
      <c r="B1296" s="319" t="s">
        <v>4050</v>
      </c>
      <c r="C1296" s="304" t="s">
        <v>48</v>
      </c>
      <c r="D1296" s="12">
        <v>45061</v>
      </c>
      <c r="E1296" s="286">
        <v>1943.52</v>
      </c>
      <c r="F1296" s="304" t="s">
        <v>3378</v>
      </c>
      <c r="G1296" s="291">
        <v>1746.06</v>
      </c>
      <c r="H1296" s="291">
        <f t="shared" si="39"/>
        <v>1562.7237</v>
      </c>
      <c r="I1296" s="470">
        <v>45098</v>
      </c>
    </row>
    <row r="1297" spans="1:9" x14ac:dyDescent="0.25">
      <c r="A1297" s="2">
        <v>9</v>
      </c>
      <c r="B1297" s="319" t="s">
        <v>4125</v>
      </c>
      <c r="C1297" s="304" t="s">
        <v>48</v>
      </c>
      <c r="D1297" s="12">
        <v>45056</v>
      </c>
      <c r="E1297" s="286">
        <v>2970.33</v>
      </c>
      <c r="F1297" s="304" t="s">
        <v>3378</v>
      </c>
      <c r="G1297" s="291">
        <v>2871.6</v>
      </c>
      <c r="H1297" s="291">
        <f t="shared" si="39"/>
        <v>2570.0819999999999</v>
      </c>
      <c r="I1297" s="470">
        <v>45098</v>
      </c>
    </row>
    <row r="1298" spans="1:9" x14ac:dyDescent="0.25">
      <c r="A1298" s="2">
        <v>10</v>
      </c>
      <c r="B1298" s="319" t="s">
        <v>4122</v>
      </c>
      <c r="C1298" s="304" t="s">
        <v>48</v>
      </c>
      <c r="D1298" s="12">
        <v>45064</v>
      </c>
      <c r="E1298" s="286">
        <v>2943.72</v>
      </c>
      <c r="F1298" s="304" t="s">
        <v>3378</v>
      </c>
      <c r="G1298" s="291">
        <v>2943.72</v>
      </c>
      <c r="H1298" s="291">
        <f t="shared" si="39"/>
        <v>2634.6293999999998</v>
      </c>
      <c r="I1298" s="470">
        <v>45098</v>
      </c>
    </row>
    <row r="1299" spans="1:9" x14ac:dyDescent="0.25">
      <c r="A1299" s="2">
        <v>11</v>
      </c>
      <c r="B1299" s="319" t="s">
        <v>4150</v>
      </c>
      <c r="C1299" s="304" t="s">
        <v>48</v>
      </c>
      <c r="D1299" s="12">
        <v>45061</v>
      </c>
      <c r="E1299" s="286">
        <v>2009.34</v>
      </c>
      <c r="F1299" s="304" t="s">
        <v>3378</v>
      </c>
      <c r="G1299" s="291">
        <v>1694.1</v>
      </c>
      <c r="H1299" s="291">
        <f t="shared" si="39"/>
        <v>1516.2194999999999</v>
      </c>
      <c r="I1299" s="470">
        <v>45098</v>
      </c>
    </row>
    <row r="1300" spans="1:9" x14ac:dyDescent="0.25">
      <c r="A1300" s="2">
        <v>12</v>
      </c>
      <c r="B1300" s="319" t="s">
        <v>4148</v>
      </c>
      <c r="C1300" s="304" t="s">
        <v>48</v>
      </c>
      <c r="D1300" s="12">
        <v>45064</v>
      </c>
      <c r="E1300" s="290">
        <v>4253.33</v>
      </c>
      <c r="F1300" s="304" t="s">
        <v>3378</v>
      </c>
      <c r="G1300" s="291">
        <v>4253.33</v>
      </c>
      <c r="H1300" s="291">
        <f t="shared" si="39"/>
        <v>3806.7303499999998</v>
      </c>
      <c r="I1300" s="470">
        <v>45098</v>
      </c>
    </row>
    <row r="1301" spans="1:9" x14ac:dyDescent="0.25">
      <c r="A1301" s="2">
        <v>13</v>
      </c>
      <c r="B1301" s="319" t="s">
        <v>4564</v>
      </c>
      <c r="C1301" s="304" t="s">
        <v>48</v>
      </c>
      <c r="D1301" s="495" t="s">
        <v>4565</v>
      </c>
      <c r="E1301" s="319"/>
      <c r="F1301" s="304" t="s">
        <v>3378</v>
      </c>
      <c r="G1301" s="291">
        <v>494.53</v>
      </c>
      <c r="H1301" s="291">
        <f t="shared" si="39"/>
        <v>442.60435000000001</v>
      </c>
      <c r="I1301" s="470">
        <v>45098</v>
      </c>
    </row>
    <row r="1302" spans="1:9" x14ac:dyDescent="0.25">
      <c r="A1302" s="2">
        <v>14</v>
      </c>
      <c r="B1302" s="319" t="s">
        <v>4486</v>
      </c>
      <c r="C1302" s="304" t="s">
        <v>48</v>
      </c>
      <c r="D1302" s="495" t="s">
        <v>4565</v>
      </c>
      <c r="E1302" s="319"/>
      <c r="F1302" s="304" t="s">
        <v>3378</v>
      </c>
      <c r="G1302" s="291">
        <v>987.41</v>
      </c>
      <c r="H1302" s="291">
        <f t="shared" si="39"/>
        <v>883.73194999999998</v>
      </c>
      <c r="I1302" s="470">
        <v>45098</v>
      </c>
    </row>
    <row r="1303" spans="1:9" x14ac:dyDescent="0.25">
      <c r="A1303" s="2">
        <v>15</v>
      </c>
      <c r="B1303" s="319" t="s">
        <v>4487</v>
      </c>
      <c r="C1303" s="304" t="s">
        <v>48</v>
      </c>
      <c r="D1303" s="495" t="s">
        <v>4565</v>
      </c>
      <c r="E1303" s="319"/>
      <c r="F1303" s="304" t="s">
        <v>3378</v>
      </c>
      <c r="G1303" s="291">
        <v>403.59</v>
      </c>
      <c r="H1303" s="291">
        <f t="shared" si="39"/>
        <v>361.21305000000001</v>
      </c>
      <c r="I1303" s="470">
        <v>45098</v>
      </c>
    </row>
    <row r="1304" spans="1:9" x14ac:dyDescent="0.25">
      <c r="A1304" s="2">
        <v>16</v>
      </c>
      <c r="B1304" s="319" t="s">
        <v>4512</v>
      </c>
      <c r="C1304" s="304" t="s">
        <v>48</v>
      </c>
      <c r="D1304" s="495" t="s">
        <v>4565</v>
      </c>
      <c r="E1304" s="319"/>
      <c r="F1304" s="304" t="s">
        <v>3378</v>
      </c>
      <c r="G1304" s="291">
        <v>433.86</v>
      </c>
      <c r="H1304" s="291">
        <f t="shared" si="39"/>
        <v>388.30470000000003</v>
      </c>
      <c r="I1304" s="470">
        <v>45098</v>
      </c>
    </row>
    <row r="1305" spans="1:9" x14ac:dyDescent="0.25">
      <c r="A1305" s="2">
        <v>17</v>
      </c>
      <c r="B1305" s="319" t="s">
        <v>4513</v>
      </c>
      <c r="C1305" s="304" t="s">
        <v>48</v>
      </c>
      <c r="D1305" s="495" t="s">
        <v>4565</v>
      </c>
      <c r="E1305" s="319"/>
      <c r="F1305" s="304" t="s">
        <v>3378</v>
      </c>
      <c r="G1305" s="291">
        <v>445.38</v>
      </c>
      <c r="H1305" s="291">
        <f t="shared" si="39"/>
        <v>398.61509999999998</v>
      </c>
      <c r="I1305" s="470">
        <v>45098</v>
      </c>
    </row>
    <row r="1306" spans="1:9" x14ac:dyDescent="0.25">
      <c r="A1306" s="2">
        <v>18</v>
      </c>
      <c r="B1306" s="319" t="s">
        <v>4544</v>
      </c>
      <c r="C1306" s="304" t="s">
        <v>48</v>
      </c>
      <c r="D1306" s="495" t="s">
        <v>4565</v>
      </c>
      <c r="E1306" s="319"/>
      <c r="F1306" s="304" t="s">
        <v>3378</v>
      </c>
      <c r="G1306" s="9">
        <v>433.86</v>
      </c>
      <c r="H1306" s="9">
        <f t="shared" si="39"/>
        <v>388.30470000000003</v>
      </c>
      <c r="I1306" s="470">
        <v>45098</v>
      </c>
    </row>
    <row r="1307" spans="1:9" x14ac:dyDescent="0.25">
      <c r="A1307" s="2">
        <v>19</v>
      </c>
      <c r="B1307" s="319" t="s">
        <v>4501</v>
      </c>
      <c r="C1307" s="304" t="s">
        <v>48</v>
      </c>
      <c r="D1307" s="495" t="s">
        <v>4565</v>
      </c>
      <c r="E1307" s="319"/>
      <c r="F1307" s="304" t="s">
        <v>3378</v>
      </c>
      <c r="G1307" s="291">
        <v>301.68</v>
      </c>
      <c r="H1307" s="291">
        <f t="shared" si="39"/>
        <v>270.00360000000001</v>
      </c>
      <c r="I1307" s="470">
        <v>45098</v>
      </c>
    </row>
    <row r="1308" spans="1:9" x14ac:dyDescent="0.25">
      <c r="A1308" s="2">
        <v>20</v>
      </c>
      <c r="B1308" s="319" t="s">
        <v>4539</v>
      </c>
      <c r="C1308" s="304" t="s">
        <v>48</v>
      </c>
      <c r="D1308" s="495" t="s">
        <v>4565</v>
      </c>
      <c r="E1308" s="319"/>
      <c r="F1308" s="304" t="s">
        <v>3378</v>
      </c>
      <c r="G1308" s="291">
        <v>589.09</v>
      </c>
      <c r="H1308" s="291">
        <f t="shared" si="39"/>
        <v>527.23554999999999</v>
      </c>
      <c r="I1308" s="470">
        <v>45098</v>
      </c>
    </row>
    <row r="1309" spans="1:9" x14ac:dyDescent="0.25">
      <c r="A1309" s="2">
        <v>21</v>
      </c>
      <c r="B1309" s="319" t="s">
        <v>4485</v>
      </c>
      <c r="C1309" s="304" t="s">
        <v>48</v>
      </c>
      <c r="D1309" s="495" t="s">
        <v>4565</v>
      </c>
      <c r="E1309" s="319"/>
      <c r="F1309" s="304" t="s">
        <v>3378</v>
      </c>
      <c r="G1309" s="291">
        <v>735.43</v>
      </c>
      <c r="H1309" s="291">
        <f t="shared" si="39"/>
        <v>658.20984999999996</v>
      </c>
      <c r="I1309" s="470">
        <v>45098</v>
      </c>
    </row>
    <row r="1310" spans="1:9" x14ac:dyDescent="0.25">
      <c r="A1310" s="2">
        <v>22</v>
      </c>
      <c r="B1310" s="319" t="s">
        <v>4491</v>
      </c>
      <c r="C1310" s="304" t="s">
        <v>48</v>
      </c>
      <c r="D1310" s="495" t="s">
        <v>4565</v>
      </c>
      <c r="E1310" s="319"/>
      <c r="F1310" s="304" t="s">
        <v>3378</v>
      </c>
      <c r="G1310" s="291">
        <v>577.67999999999995</v>
      </c>
      <c r="H1310" s="291">
        <f t="shared" si="39"/>
        <v>517.02359999999999</v>
      </c>
      <c r="I1310" s="470">
        <v>45098</v>
      </c>
    </row>
    <row r="1311" spans="1:9" x14ac:dyDescent="0.25">
      <c r="A1311" s="2">
        <v>23</v>
      </c>
      <c r="B1311" s="319" t="s">
        <v>4495</v>
      </c>
      <c r="C1311" s="304" t="s">
        <v>48</v>
      </c>
      <c r="D1311" s="495" t="s">
        <v>4565</v>
      </c>
      <c r="E1311" s="319"/>
      <c r="F1311" s="304" t="s">
        <v>3378</v>
      </c>
      <c r="G1311" s="291">
        <v>345.56</v>
      </c>
      <c r="H1311" s="291">
        <f t="shared" si="39"/>
        <v>309.27620000000002</v>
      </c>
      <c r="I1311" s="470">
        <v>45098</v>
      </c>
    </row>
    <row r="1312" spans="1:9" x14ac:dyDescent="0.25">
      <c r="A1312" s="2">
        <v>24</v>
      </c>
      <c r="B1312" s="319" t="s">
        <v>4496</v>
      </c>
      <c r="C1312" s="304" t="s">
        <v>48</v>
      </c>
      <c r="D1312" s="495" t="s">
        <v>4565</v>
      </c>
      <c r="E1312" s="319"/>
      <c r="F1312" s="304" t="s">
        <v>3378</v>
      </c>
      <c r="G1312" s="291">
        <v>1538.1</v>
      </c>
      <c r="H1312" s="291">
        <f t="shared" si="39"/>
        <v>1376.5995</v>
      </c>
      <c r="I1312" s="470">
        <v>45098</v>
      </c>
    </row>
    <row r="1313" spans="1:9" x14ac:dyDescent="0.25">
      <c r="A1313" s="2">
        <v>25</v>
      </c>
      <c r="B1313" s="319" t="s">
        <v>4497</v>
      </c>
      <c r="C1313" s="304" t="s">
        <v>48</v>
      </c>
      <c r="D1313" s="495" t="s">
        <v>4565</v>
      </c>
      <c r="E1313" s="319"/>
      <c r="F1313" s="304" t="s">
        <v>3378</v>
      </c>
      <c r="G1313" s="291">
        <v>1544.91</v>
      </c>
      <c r="H1313" s="291">
        <f t="shared" si="39"/>
        <v>1382.6944500000002</v>
      </c>
      <c r="I1313" s="470">
        <v>45098</v>
      </c>
    </row>
    <row r="1314" spans="1:9" x14ac:dyDescent="0.25">
      <c r="A1314" s="2">
        <v>26</v>
      </c>
      <c r="B1314" s="319" t="s">
        <v>4498</v>
      </c>
      <c r="C1314" s="304" t="s">
        <v>48</v>
      </c>
      <c r="D1314" s="495" t="s">
        <v>4565</v>
      </c>
      <c r="E1314" s="319"/>
      <c r="F1314" s="304" t="s">
        <v>3378</v>
      </c>
      <c r="G1314" s="291">
        <v>435.4</v>
      </c>
      <c r="H1314" s="291">
        <f t="shared" si="39"/>
        <v>389.68299999999999</v>
      </c>
      <c r="I1314" s="470">
        <v>45098</v>
      </c>
    </row>
    <row r="1315" spans="1:9" x14ac:dyDescent="0.25">
      <c r="A1315" s="2">
        <v>27</v>
      </c>
      <c r="B1315" s="319" t="s">
        <v>4499</v>
      </c>
      <c r="C1315" s="304" t="s">
        <v>48</v>
      </c>
      <c r="D1315" s="495" t="s">
        <v>4565</v>
      </c>
      <c r="E1315" s="319"/>
      <c r="F1315" s="304" t="s">
        <v>3378</v>
      </c>
      <c r="G1315" s="291">
        <v>373.42</v>
      </c>
      <c r="H1315" s="291">
        <f t="shared" si="39"/>
        <v>334.21090000000004</v>
      </c>
      <c r="I1315" s="470">
        <v>45098</v>
      </c>
    </row>
    <row r="1316" spans="1:9" x14ac:dyDescent="0.25">
      <c r="A1316" s="2">
        <v>28</v>
      </c>
      <c r="B1316" s="319" t="s">
        <v>4500</v>
      </c>
      <c r="C1316" s="304" t="s">
        <v>48</v>
      </c>
      <c r="D1316" s="495" t="s">
        <v>4565</v>
      </c>
      <c r="E1316" s="319"/>
      <c r="F1316" s="304" t="s">
        <v>3378</v>
      </c>
      <c r="G1316" s="291">
        <v>464.14</v>
      </c>
      <c r="H1316" s="291">
        <f t="shared" si="39"/>
        <v>415.40530000000001</v>
      </c>
      <c r="I1316" s="470">
        <v>45098</v>
      </c>
    </row>
    <row r="1317" spans="1:9" x14ac:dyDescent="0.25">
      <c r="A1317" s="2">
        <v>29</v>
      </c>
      <c r="B1317" s="319" t="s">
        <v>4508</v>
      </c>
      <c r="C1317" s="304" t="s">
        <v>48</v>
      </c>
      <c r="D1317" s="495" t="s">
        <v>4565</v>
      </c>
      <c r="E1317" s="319"/>
      <c r="F1317" s="304" t="s">
        <v>3378</v>
      </c>
      <c r="G1317" s="291">
        <v>562.54</v>
      </c>
      <c r="H1317" s="291">
        <f t="shared" si="39"/>
        <v>503.47329999999999</v>
      </c>
      <c r="I1317" s="470">
        <v>45098</v>
      </c>
    </row>
    <row r="1318" spans="1:9" x14ac:dyDescent="0.25">
      <c r="A1318" s="2">
        <v>30</v>
      </c>
      <c r="B1318" s="319" t="s">
        <v>4510</v>
      </c>
      <c r="C1318" s="304" t="s">
        <v>48</v>
      </c>
      <c r="D1318" s="495" t="s">
        <v>4565</v>
      </c>
      <c r="E1318" s="319"/>
      <c r="F1318" s="304" t="s">
        <v>3378</v>
      </c>
      <c r="G1318" s="291">
        <v>507.25</v>
      </c>
      <c r="H1318" s="291">
        <f t="shared" si="39"/>
        <v>453.98874999999998</v>
      </c>
      <c r="I1318" s="470">
        <v>45098</v>
      </c>
    </row>
    <row r="1319" spans="1:9" x14ac:dyDescent="0.25">
      <c r="A1319" s="2">
        <v>31</v>
      </c>
      <c r="B1319" s="319" t="s">
        <v>4520</v>
      </c>
      <c r="C1319" s="304" t="s">
        <v>48</v>
      </c>
      <c r="D1319" s="495" t="s">
        <v>4565</v>
      </c>
      <c r="E1319" s="319"/>
      <c r="F1319" s="304" t="s">
        <v>3378</v>
      </c>
      <c r="G1319" s="291">
        <v>422.67</v>
      </c>
      <c r="H1319" s="291">
        <f t="shared" si="39"/>
        <v>378.28964999999999</v>
      </c>
      <c r="I1319" s="470">
        <v>45098</v>
      </c>
    </row>
    <row r="1320" spans="1:9" x14ac:dyDescent="0.25">
      <c r="A1320" s="2">
        <v>32</v>
      </c>
      <c r="B1320" s="319" t="s">
        <v>4521</v>
      </c>
      <c r="C1320" s="304" t="s">
        <v>48</v>
      </c>
      <c r="D1320" s="495" t="s">
        <v>4565</v>
      </c>
      <c r="E1320" s="319"/>
      <c r="F1320" s="304" t="s">
        <v>3378</v>
      </c>
      <c r="G1320" s="291">
        <v>477.2</v>
      </c>
      <c r="H1320" s="291">
        <f t="shared" si="39"/>
        <v>427.09399999999999</v>
      </c>
      <c r="I1320" s="470">
        <v>45098</v>
      </c>
    </row>
    <row r="1321" spans="1:9" x14ac:dyDescent="0.25">
      <c r="A1321" s="2">
        <v>33</v>
      </c>
      <c r="B1321" s="319" t="s">
        <v>4522</v>
      </c>
      <c r="C1321" s="304" t="s">
        <v>48</v>
      </c>
      <c r="D1321" s="495" t="s">
        <v>4565</v>
      </c>
      <c r="E1321" s="319"/>
      <c r="F1321" s="304" t="s">
        <v>3378</v>
      </c>
      <c r="G1321" s="291">
        <v>1763.46</v>
      </c>
      <c r="H1321" s="291">
        <f t="shared" si="39"/>
        <v>1578.2967000000001</v>
      </c>
      <c r="I1321" s="470">
        <v>45098</v>
      </c>
    </row>
    <row r="1322" spans="1:9" x14ac:dyDescent="0.25">
      <c r="A1322" s="2">
        <v>34</v>
      </c>
      <c r="B1322" s="319" t="s">
        <v>4523</v>
      </c>
      <c r="C1322" s="304" t="s">
        <v>48</v>
      </c>
      <c r="D1322" s="495" t="s">
        <v>4565</v>
      </c>
      <c r="E1322" s="319"/>
      <c r="F1322" s="304" t="s">
        <v>3378</v>
      </c>
      <c r="G1322" s="291">
        <v>1110.05</v>
      </c>
      <c r="H1322" s="291">
        <f t="shared" si="39"/>
        <v>993.49474999999995</v>
      </c>
      <c r="I1322" s="470">
        <v>45098</v>
      </c>
    </row>
    <row r="1323" spans="1:9" x14ac:dyDescent="0.25">
      <c r="A1323" s="2">
        <v>35</v>
      </c>
      <c r="B1323" s="319" t="s">
        <v>4532</v>
      </c>
      <c r="C1323" s="304" t="s">
        <v>48</v>
      </c>
      <c r="D1323" s="495" t="s">
        <v>4565</v>
      </c>
      <c r="E1323" s="319"/>
      <c r="F1323" s="304" t="s">
        <v>3378</v>
      </c>
      <c r="G1323" s="291">
        <v>532.04999999999995</v>
      </c>
      <c r="H1323" s="291">
        <f t="shared" si="39"/>
        <v>476.18474999999995</v>
      </c>
      <c r="I1323" s="470">
        <v>45098</v>
      </c>
    </row>
    <row r="1324" spans="1:9" x14ac:dyDescent="0.25">
      <c r="A1324" s="2">
        <v>36</v>
      </c>
      <c r="B1324" s="319" t="s">
        <v>4533</v>
      </c>
      <c r="C1324" s="304" t="s">
        <v>48</v>
      </c>
      <c r="D1324" s="495" t="s">
        <v>4565</v>
      </c>
      <c r="E1324" s="319"/>
      <c r="F1324" s="304" t="s">
        <v>3378</v>
      </c>
      <c r="G1324" s="291">
        <v>452.95</v>
      </c>
      <c r="H1324" s="291">
        <f t="shared" si="39"/>
        <v>405.39024999999998</v>
      </c>
      <c r="I1324" s="470">
        <v>45098</v>
      </c>
    </row>
    <row r="1325" spans="1:9" x14ac:dyDescent="0.25">
      <c r="A1325" s="2">
        <v>37</v>
      </c>
      <c r="B1325" s="319" t="s">
        <v>4537</v>
      </c>
      <c r="C1325" s="304" t="s">
        <v>48</v>
      </c>
      <c r="D1325" s="495" t="s">
        <v>4565</v>
      </c>
      <c r="E1325" s="319"/>
      <c r="F1325" s="304" t="s">
        <v>3378</v>
      </c>
      <c r="G1325" s="291">
        <v>1265.3900000000001</v>
      </c>
      <c r="H1325" s="291">
        <f t="shared" si="39"/>
        <v>1132.5240500000002</v>
      </c>
      <c r="I1325" s="470">
        <v>45098</v>
      </c>
    </row>
    <row r="1326" spans="1:9" x14ac:dyDescent="0.25">
      <c r="A1326" s="2">
        <v>38</v>
      </c>
      <c r="B1326" s="319" t="s">
        <v>4538</v>
      </c>
      <c r="C1326" s="304" t="s">
        <v>48</v>
      </c>
      <c r="D1326" s="495" t="s">
        <v>4565</v>
      </c>
      <c r="E1326" s="319"/>
      <c r="F1326" s="304" t="s">
        <v>3378</v>
      </c>
      <c r="G1326" s="291">
        <v>518.77</v>
      </c>
      <c r="H1326" s="291">
        <f t="shared" si="39"/>
        <v>464.29915</v>
      </c>
      <c r="I1326" s="470">
        <v>45098</v>
      </c>
    </row>
    <row r="1327" spans="1:9" x14ac:dyDescent="0.25">
      <c r="A1327" s="2">
        <v>39</v>
      </c>
      <c r="B1327" s="319" t="s">
        <v>4547</v>
      </c>
      <c r="C1327" s="304" t="s">
        <v>48</v>
      </c>
      <c r="D1327" s="495" t="s">
        <v>4565</v>
      </c>
      <c r="E1327" s="319"/>
      <c r="F1327" s="304" t="s">
        <v>3378</v>
      </c>
      <c r="G1327" s="291">
        <v>592.49</v>
      </c>
      <c r="H1327" s="291">
        <f t="shared" si="39"/>
        <v>530.27855</v>
      </c>
      <c r="I1327" s="470">
        <v>45098</v>
      </c>
    </row>
    <row r="1328" spans="1:9" x14ac:dyDescent="0.25">
      <c r="A1328" s="2">
        <v>40</v>
      </c>
      <c r="B1328" s="319" t="s">
        <v>4548</v>
      </c>
      <c r="C1328" s="304" t="s">
        <v>48</v>
      </c>
      <c r="D1328" s="495" t="s">
        <v>4565</v>
      </c>
      <c r="E1328" s="319"/>
      <c r="F1328" s="304" t="s">
        <v>3378</v>
      </c>
      <c r="G1328" s="291">
        <v>1257.82</v>
      </c>
      <c r="H1328" s="291">
        <f t="shared" si="39"/>
        <v>1125.7489</v>
      </c>
      <c r="I1328" s="470">
        <v>45098</v>
      </c>
    </row>
    <row r="1329" spans="1:9" x14ac:dyDescent="0.25">
      <c r="A1329" s="2">
        <v>41</v>
      </c>
      <c r="B1329" s="319" t="s">
        <v>4549</v>
      </c>
      <c r="C1329" s="304" t="s">
        <v>48</v>
      </c>
      <c r="D1329" s="495" t="s">
        <v>4565</v>
      </c>
      <c r="E1329" s="319"/>
      <c r="F1329" s="304" t="s">
        <v>3378</v>
      </c>
      <c r="G1329" s="291">
        <v>557.28</v>
      </c>
      <c r="H1329" s="291">
        <f t="shared" si="39"/>
        <v>498.76560000000001</v>
      </c>
      <c r="I1329" s="470">
        <v>45098</v>
      </c>
    </row>
    <row r="1330" spans="1:9" x14ac:dyDescent="0.25">
      <c r="A1330" s="2">
        <v>42</v>
      </c>
      <c r="B1330" s="319" t="s">
        <v>4551</v>
      </c>
      <c r="C1330" s="304" t="s">
        <v>48</v>
      </c>
      <c r="D1330" s="495" t="s">
        <v>4565</v>
      </c>
      <c r="E1330" s="319"/>
      <c r="F1330" s="304" t="s">
        <v>3378</v>
      </c>
      <c r="G1330" s="291">
        <v>480.92</v>
      </c>
      <c r="H1330" s="291">
        <f t="shared" si="39"/>
        <v>430.42340000000002</v>
      </c>
      <c r="I1330" s="470">
        <v>45098</v>
      </c>
    </row>
    <row r="1331" spans="1:9" x14ac:dyDescent="0.25">
      <c r="A1331" s="2">
        <v>43</v>
      </c>
      <c r="B1331" s="319" t="s">
        <v>4552</v>
      </c>
      <c r="C1331" s="304" t="s">
        <v>48</v>
      </c>
      <c r="D1331" s="495" t="s">
        <v>4565</v>
      </c>
      <c r="E1331" s="319"/>
      <c r="F1331" s="304" t="s">
        <v>3378</v>
      </c>
      <c r="G1331" s="291">
        <v>526.34</v>
      </c>
      <c r="H1331" s="291">
        <f t="shared" si="39"/>
        <v>471.07430000000005</v>
      </c>
      <c r="I1331" s="470">
        <v>45098</v>
      </c>
    </row>
    <row r="1332" spans="1:9" x14ac:dyDescent="0.25">
      <c r="A1332" s="2">
        <v>44</v>
      </c>
      <c r="B1332" s="319" t="s">
        <v>4566</v>
      </c>
      <c r="C1332" s="304" t="s">
        <v>48</v>
      </c>
      <c r="D1332" s="12">
        <v>45059</v>
      </c>
      <c r="E1332" s="290">
        <v>3933.69</v>
      </c>
      <c r="F1332" s="304" t="s">
        <v>3378</v>
      </c>
      <c r="G1332" s="291">
        <v>2408.2399999999998</v>
      </c>
      <c r="H1332" s="291">
        <f t="shared" si="39"/>
        <v>2155.3748000000001</v>
      </c>
      <c r="I1332" s="470">
        <v>45098</v>
      </c>
    </row>
    <row r="1333" spans="1:9" x14ac:dyDescent="0.25">
      <c r="A1333" s="2">
        <v>45</v>
      </c>
      <c r="B1333" s="319" t="s">
        <v>4515</v>
      </c>
      <c r="C1333" s="304" t="s">
        <v>48</v>
      </c>
      <c r="D1333" s="495" t="s">
        <v>4565</v>
      </c>
      <c r="E1333" s="495"/>
      <c r="F1333" s="304" t="s">
        <v>3378</v>
      </c>
      <c r="G1333" s="291">
        <v>532.15</v>
      </c>
      <c r="H1333" s="291">
        <f t="shared" si="39"/>
        <v>476.27424999999999</v>
      </c>
      <c r="I1333" s="470">
        <v>45098</v>
      </c>
    </row>
    <row r="1334" spans="1:9" x14ac:dyDescent="0.25">
      <c r="A1334" s="2">
        <v>46</v>
      </c>
      <c r="B1334" s="319" t="s">
        <v>4526</v>
      </c>
      <c r="C1334" s="304" t="s">
        <v>48</v>
      </c>
      <c r="D1334" s="495" t="s">
        <v>4565</v>
      </c>
      <c r="E1334" s="495"/>
      <c r="F1334" s="304" t="s">
        <v>3378</v>
      </c>
      <c r="G1334" s="291">
        <v>906.56</v>
      </c>
      <c r="H1334" s="291">
        <f t="shared" si="39"/>
        <v>811.37119999999993</v>
      </c>
      <c r="I1334" s="470">
        <v>45098</v>
      </c>
    </row>
    <row r="1335" spans="1:9" x14ac:dyDescent="0.25">
      <c r="A1335" s="2">
        <v>47</v>
      </c>
      <c r="B1335" s="319" t="s">
        <v>4527</v>
      </c>
      <c r="C1335" s="304" t="s">
        <v>48</v>
      </c>
      <c r="D1335" s="495" t="s">
        <v>4565</v>
      </c>
      <c r="E1335" s="495"/>
      <c r="F1335" s="304" t="s">
        <v>3378</v>
      </c>
      <c r="G1335" s="291">
        <v>756.05</v>
      </c>
      <c r="H1335" s="291">
        <f t="shared" si="39"/>
        <v>676.66475000000003</v>
      </c>
      <c r="I1335" s="470">
        <v>45098</v>
      </c>
    </row>
    <row r="1336" spans="1:9" x14ac:dyDescent="0.25">
      <c r="A1336" s="2">
        <v>48</v>
      </c>
      <c r="B1336" s="319" t="s">
        <v>4481</v>
      </c>
      <c r="C1336" s="304" t="s">
        <v>48</v>
      </c>
      <c r="D1336" s="495" t="s">
        <v>4565</v>
      </c>
      <c r="E1336" s="495"/>
      <c r="F1336" s="304" t="s">
        <v>3378</v>
      </c>
      <c r="G1336" s="291">
        <v>509.34</v>
      </c>
      <c r="H1336" s="291">
        <f t="shared" si="39"/>
        <v>455.85929999999996</v>
      </c>
      <c r="I1336" s="470">
        <v>45098</v>
      </c>
    </row>
    <row r="1337" spans="1:9" x14ac:dyDescent="0.25">
      <c r="A1337" s="2">
        <v>49</v>
      </c>
      <c r="B1337" s="319" t="s">
        <v>4494</v>
      </c>
      <c r="C1337" s="304" t="s">
        <v>48</v>
      </c>
      <c r="D1337" s="495" t="s">
        <v>4565</v>
      </c>
      <c r="E1337" s="495"/>
      <c r="F1337" s="304" t="s">
        <v>3378</v>
      </c>
      <c r="G1337" s="291">
        <v>1607.21</v>
      </c>
      <c r="H1337" s="291">
        <f t="shared" si="39"/>
        <v>1438.4529500000001</v>
      </c>
      <c r="I1337" s="470">
        <v>45098</v>
      </c>
    </row>
    <row r="1338" spans="1:9" x14ac:dyDescent="0.25">
      <c r="A1338" s="2">
        <v>50</v>
      </c>
      <c r="B1338" s="319" t="s">
        <v>4493</v>
      </c>
      <c r="C1338" s="304" t="s">
        <v>48</v>
      </c>
      <c r="D1338" s="495" t="s">
        <v>4565</v>
      </c>
      <c r="E1338" s="495"/>
      <c r="F1338" s="304" t="s">
        <v>3378</v>
      </c>
      <c r="G1338" s="291">
        <v>508.57</v>
      </c>
      <c r="H1338" s="291">
        <f t="shared" si="39"/>
        <v>455.17014999999998</v>
      </c>
      <c r="I1338" s="470">
        <v>45098</v>
      </c>
    </row>
    <row r="1339" spans="1:9" x14ac:dyDescent="0.25">
      <c r="A1339" s="2">
        <v>51</v>
      </c>
      <c r="B1339" s="319" t="s">
        <v>4514</v>
      </c>
      <c r="C1339" s="304" t="s">
        <v>48</v>
      </c>
      <c r="D1339" s="495" t="s">
        <v>4565</v>
      </c>
      <c r="E1339" s="495"/>
      <c r="F1339" s="304" t="s">
        <v>3378</v>
      </c>
      <c r="G1339" s="291">
        <v>514.82000000000005</v>
      </c>
      <c r="H1339" s="291">
        <f t="shared" si="39"/>
        <v>460.76390000000004</v>
      </c>
      <c r="I1339" s="470">
        <v>45098</v>
      </c>
    </row>
    <row r="1340" spans="1:9" x14ac:dyDescent="0.25">
      <c r="A1340" s="2">
        <v>52</v>
      </c>
      <c r="B1340" s="319" t="s">
        <v>4543</v>
      </c>
      <c r="C1340" s="304" t="s">
        <v>48</v>
      </c>
      <c r="D1340" s="495" t="s">
        <v>4565</v>
      </c>
      <c r="F1340" s="304" t="s">
        <v>3378</v>
      </c>
      <c r="G1340" s="291">
        <v>468.09</v>
      </c>
      <c r="H1340" s="291">
        <f t="shared" si="39"/>
        <v>418.94054999999997</v>
      </c>
      <c r="I1340" s="470">
        <v>45098</v>
      </c>
    </row>
    <row r="1341" spans="1:9" x14ac:dyDescent="0.25">
      <c r="D1341" s="496"/>
      <c r="E1341" s="330">
        <f>SUM(E1289:E1339)</f>
        <v>63607.450000000004</v>
      </c>
      <c r="G1341" s="330">
        <f>SUM(G1289:G1340)</f>
        <v>79038.190000000017</v>
      </c>
      <c r="H1341" s="330">
        <f>SUM(H1289:H1340)</f>
        <v>70739.180049999981</v>
      </c>
    </row>
    <row r="1348" spans="1:9" ht="15.75" thickBot="1" x14ac:dyDescent="0.3">
      <c r="D1348" s="569" t="s">
        <v>4563</v>
      </c>
      <c r="E1348" s="570"/>
      <c r="F1348" s="571"/>
    </row>
    <row r="1349" spans="1:9" ht="38.25" x14ac:dyDescent="0.25">
      <c r="A1349" s="413" t="s">
        <v>0</v>
      </c>
      <c r="B1349" s="413" t="s">
        <v>3265</v>
      </c>
      <c r="C1349" s="413" t="s">
        <v>45</v>
      </c>
      <c r="D1349" s="460" t="s">
        <v>3381</v>
      </c>
      <c r="E1349" s="461" t="s">
        <v>3380</v>
      </c>
      <c r="F1349" s="461" t="s">
        <v>3271</v>
      </c>
      <c r="G1349" s="415" t="s">
        <v>309</v>
      </c>
      <c r="H1349" s="415" t="s">
        <v>310</v>
      </c>
      <c r="I1349" s="415" t="s">
        <v>4405</v>
      </c>
    </row>
    <row r="1350" spans="1:9" x14ac:dyDescent="0.25">
      <c r="A1350" s="2">
        <v>1</v>
      </c>
      <c r="B1350" s="319" t="s">
        <v>4567</v>
      </c>
      <c r="C1350" s="304" t="s">
        <v>48</v>
      </c>
      <c r="D1350" s="331">
        <v>45101</v>
      </c>
      <c r="E1350" s="290">
        <v>3811.92</v>
      </c>
      <c r="F1350" s="304" t="s">
        <v>3378</v>
      </c>
      <c r="G1350" s="480">
        <v>3063.69</v>
      </c>
      <c r="H1350" s="291">
        <f t="shared" ref="H1350:H1356" si="40">G1350*0.895</f>
        <v>2742.0025500000002</v>
      </c>
      <c r="I1350" s="319" t="s">
        <v>4568</v>
      </c>
    </row>
    <row r="1351" spans="1:9" x14ac:dyDescent="0.25">
      <c r="A1351" s="2">
        <v>2</v>
      </c>
      <c r="B1351" s="319" t="s">
        <v>4569</v>
      </c>
      <c r="C1351" s="304" t="s">
        <v>48</v>
      </c>
      <c r="D1351" s="12">
        <v>45090</v>
      </c>
      <c r="E1351" s="286">
        <v>2892.71</v>
      </c>
      <c r="F1351" s="304" t="s">
        <v>3378</v>
      </c>
      <c r="G1351" s="480">
        <v>2155.06</v>
      </c>
      <c r="H1351" s="291">
        <f t="shared" si="40"/>
        <v>1928.7787000000001</v>
      </c>
      <c r="I1351" s="319" t="s">
        <v>4568</v>
      </c>
    </row>
    <row r="1352" spans="1:9" x14ac:dyDescent="0.25">
      <c r="A1352" s="2">
        <v>3</v>
      </c>
      <c r="B1352" s="319" t="s">
        <v>4570</v>
      </c>
      <c r="C1352" s="304" t="s">
        <v>48</v>
      </c>
      <c r="D1352" s="470">
        <v>45086</v>
      </c>
      <c r="E1352" s="480">
        <v>5036.6400000000003</v>
      </c>
      <c r="F1352" s="304" t="s">
        <v>3378</v>
      </c>
      <c r="G1352" s="480">
        <v>4493.25</v>
      </c>
      <c r="H1352" s="291">
        <f t="shared" si="40"/>
        <v>4021.4587500000002</v>
      </c>
      <c r="I1352" s="319" t="s">
        <v>4568</v>
      </c>
    </row>
    <row r="1353" spans="1:9" x14ac:dyDescent="0.25">
      <c r="A1353" s="2">
        <v>4</v>
      </c>
      <c r="B1353" s="319" t="s">
        <v>4571</v>
      </c>
      <c r="C1353" s="304" t="s">
        <v>48</v>
      </c>
      <c r="D1353" s="470">
        <v>45097</v>
      </c>
      <c r="E1353" s="480">
        <v>7089.81</v>
      </c>
      <c r="F1353" s="304" t="s">
        <v>3378</v>
      </c>
      <c r="G1353" s="480">
        <v>5905</v>
      </c>
      <c r="H1353" s="291">
        <f t="shared" si="40"/>
        <v>5284.9750000000004</v>
      </c>
      <c r="I1353" s="319" t="s">
        <v>4568</v>
      </c>
    </row>
    <row r="1354" spans="1:9" x14ac:dyDescent="0.25">
      <c r="A1354" s="2">
        <v>5</v>
      </c>
      <c r="B1354" s="319" t="s">
        <v>4572</v>
      </c>
      <c r="C1354" s="304" t="s">
        <v>48</v>
      </c>
      <c r="D1354" s="470">
        <v>45100</v>
      </c>
      <c r="E1354" s="480">
        <v>2096.0100000000002</v>
      </c>
      <c r="F1354" s="304" t="s">
        <v>3378</v>
      </c>
      <c r="G1354" s="480">
        <v>1691.26</v>
      </c>
      <c r="H1354" s="291">
        <f t="shared" si="40"/>
        <v>1513.6777</v>
      </c>
      <c r="I1354" s="319" t="s">
        <v>4568</v>
      </c>
    </row>
    <row r="1355" spans="1:9" x14ac:dyDescent="0.25">
      <c r="A1355" s="2">
        <v>6</v>
      </c>
      <c r="B1355" s="319" t="s">
        <v>4573</v>
      </c>
      <c r="C1355" s="304" t="s">
        <v>48</v>
      </c>
      <c r="D1355" s="319" t="s">
        <v>4574</v>
      </c>
      <c r="E1355" s="319" t="s">
        <v>4574</v>
      </c>
      <c r="F1355" s="304" t="s">
        <v>3378</v>
      </c>
      <c r="G1355" s="480">
        <v>669.56</v>
      </c>
      <c r="H1355" s="291">
        <f t="shared" si="40"/>
        <v>599.25619999999992</v>
      </c>
      <c r="I1355" s="319" t="s">
        <v>4568</v>
      </c>
    </row>
    <row r="1356" spans="1:9" x14ac:dyDescent="0.25">
      <c r="A1356" s="2">
        <v>7</v>
      </c>
      <c r="B1356" s="319" t="s">
        <v>4575</v>
      </c>
      <c r="C1356" s="304" t="s">
        <v>48</v>
      </c>
      <c r="D1356" s="319" t="s">
        <v>4574</v>
      </c>
      <c r="E1356" s="319" t="s">
        <v>4574</v>
      </c>
      <c r="F1356" s="304" t="s">
        <v>3378</v>
      </c>
      <c r="G1356" s="480">
        <v>11.54</v>
      </c>
      <c r="H1356" s="291">
        <f t="shared" si="40"/>
        <v>10.328299999999999</v>
      </c>
      <c r="I1356" s="319" t="s">
        <v>4568</v>
      </c>
    </row>
    <row r="1357" spans="1:9" x14ac:dyDescent="0.25">
      <c r="G1357" s="330">
        <f>SUM(G1350:G1356)</f>
        <v>17989.36</v>
      </c>
      <c r="H1357" s="330">
        <f>SUM(H1350:H1356)</f>
        <v>16100.477199999999</v>
      </c>
    </row>
    <row r="1363" spans="1:9" ht="15.75" thickBot="1" x14ac:dyDescent="0.3">
      <c r="D1363" s="569" t="s">
        <v>4576</v>
      </c>
      <c r="E1363" s="570"/>
      <c r="F1363" s="571"/>
    </row>
    <row r="1364" spans="1:9" ht="38.25" x14ac:dyDescent="0.25">
      <c r="A1364" s="413" t="s">
        <v>0</v>
      </c>
      <c r="B1364" s="413" t="s">
        <v>3265</v>
      </c>
      <c r="C1364" s="413" t="s">
        <v>45</v>
      </c>
      <c r="D1364" s="460" t="s">
        <v>3381</v>
      </c>
      <c r="E1364" s="461" t="s">
        <v>3380</v>
      </c>
      <c r="F1364" s="461" t="s">
        <v>3271</v>
      </c>
      <c r="G1364" s="415" t="s">
        <v>309</v>
      </c>
      <c r="H1364" s="415" t="s">
        <v>310</v>
      </c>
      <c r="I1364" s="415" t="s">
        <v>4405</v>
      </c>
    </row>
    <row r="1365" spans="1:9" x14ac:dyDescent="0.25">
      <c r="A1365" s="2">
        <v>1</v>
      </c>
      <c r="B1365" s="319" t="s">
        <v>4143</v>
      </c>
      <c r="C1365" s="304" t="s">
        <v>48</v>
      </c>
      <c r="D1365" s="12">
        <v>45070</v>
      </c>
      <c r="E1365" s="286">
        <v>14289.88</v>
      </c>
      <c r="F1365" s="304" t="s">
        <v>3378</v>
      </c>
      <c r="G1365" s="291">
        <v>13982.72</v>
      </c>
      <c r="H1365" s="291">
        <f t="shared" ref="H1365:H1428" si="41">G1365*0.895</f>
        <v>12514.5344</v>
      </c>
      <c r="I1365" s="467">
        <v>45128</v>
      </c>
    </row>
    <row r="1366" spans="1:9" x14ac:dyDescent="0.25">
      <c r="A1366" s="2">
        <v>2</v>
      </c>
      <c r="B1366" s="319" t="s">
        <v>4072</v>
      </c>
      <c r="C1366" s="304" t="s">
        <v>48</v>
      </c>
      <c r="D1366" s="12">
        <v>45070</v>
      </c>
      <c r="E1366" s="286">
        <v>7033.32</v>
      </c>
      <c r="F1366" s="304" t="s">
        <v>3378</v>
      </c>
      <c r="G1366" s="291">
        <v>6813.92</v>
      </c>
      <c r="H1366" s="291">
        <f t="shared" si="41"/>
        <v>6098.4584000000004</v>
      </c>
      <c r="I1366" s="470">
        <v>45128</v>
      </c>
    </row>
    <row r="1367" spans="1:9" x14ac:dyDescent="0.25">
      <c r="A1367" s="2">
        <v>3</v>
      </c>
      <c r="B1367" s="319" t="s">
        <v>4157</v>
      </c>
      <c r="C1367" s="304" t="s">
        <v>48</v>
      </c>
      <c r="D1367" s="12">
        <v>45069</v>
      </c>
      <c r="E1367" s="286">
        <v>5640.47</v>
      </c>
      <c r="F1367" s="304" t="s">
        <v>3378</v>
      </c>
      <c r="G1367" s="291">
        <v>6035.79</v>
      </c>
      <c r="H1367" s="291">
        <f t="shared" si="41"/>
        <v>5402.0320499999998</v>
      </c>
      <c r="I1367" s="470">
        <v>45128</v>
      </c>
    </row>
    <row r="1368" spans="1:9" x14ac:dyDescent="0.25">
      <c r="A1368" s="2">
        <v>4</v>
      </c>
      <c r="B1368" s="319" t="s">
        <v>4132</v>
      </c>
      <c r="C1368" s="304" t="s">
        <v>48</v>
      </c>
      <c r="D1368" s="12">
        <v>45070</v>
      </c>
      <c r="E1368" s="286">
        <v>4128.45</v>
      </c>
      <c r="F1368" s="304" t="s">
        <v>3378</v>
      </c>
      <c r="G1368" s="291">
        <v>3579.95</v>
      </c>
      <c r="H1368" s="291">
        <f t="shared" si="41"/>
        <v>3204.0552499999999</v>
      </c>
      <c r="I1368" s="470">
        <v>45128</v>
      </c>
    </row>
    <row r="1369" spans="1:9" x14ac:dyDescent="0.25">
      <c r="A1369" s="2">
        <v>5</v>
      </c>
      <c r="B1369" s="319" t="s">
        <v>3858</v>
      </c>
      <c r="C1369" s="304" t="s">
        <v>48</v>
      </c>
      <c r="D1369" s="12">
        <v>44911</v>
      </c>
      <c r="E1369" s="286">
        <v>45183.3</v>
      </c>
      <c r="F1369" s="304" t="s">
        <v>3378</v>
      </c>
      <c r="G1369" s="291">
        <v>38061.72</v>
      </c>
      <c r="H1369" s="291">
        <f t="shared" si="41"/>
        <v>34065.239399999999</v>
      </c>
      <c r="I1369" s="470">
        <v>45128</v>
      </c>
    </row>
    <row r="1370" spans="1:9" x14ac:dyDescent="0.25">
      <c r="A1370" s="2">
        <v>6</v>
      </c>
      <c r="B1370" s="319" t="s">
        <v>4051</v>
      </c>
      <c r="C1370" s="304" t="s">
        <v>48</v>
      </c>
      <c r="D1370" s="12">
        <v>45091</v>
      </c>
      <c r="E1370" s="286">
        <v>8638.42</v>
      </c>
      <c r="F1370" s="304" t="s">
        <v>3378</v>
      </c>
      <c r="G1370" s="291">
        <v>8361.81</v>
      </c>
      <c r="H1370" s="291">
        <f t="shared" si="41"/>
        <v>7483.8199500000001</v>
      </c>
      <c r="I1370" s="470">
        <v>45128</v>
      </c>
    </row>
    <row r="1371" spans="1:9" x14ac:dyDescent="0.25">
      <c r="A1371" s="2">
        <v>7</v>
      </c>
      <c r="B1371" s="319" t="s">
        <v>4095</v>
      </c>
      <c r="C1371" s="304" t="s">
        <v>48</v>
      </c>
      <c r="D1371" s="12">
        <v>45091</v>
      </c>
      <c r="E1371" s="286">
        <v>14533.13</v>
      </c>
      <c r="F1371" s="304" t="s">
        <v>3378</v>
      </c>
      <c r="G1371" s="291">
        <v>13290.69</v>
      </c>
      <c r="H1371" s="291">
        <f t="shared" si="41"/>
        <v>11895.16755</v>
      </c>
      <c r="I1371" s="470">
        <v>45128</v>
      </c>
    </row>
    <row r="1372" spans="1:9" x14ac:dyDescent="0.25">
      <c r="A1372" s="2">
        <v>8</v>
      </c>
      <c r="B1372" s="319" t="s">
        <v>4176</v>
      </c>
      <c r="C1372" s="304" t="s">
        <v>48</v>
      </c>
      <c r="D1372" s="12">
        <v>45091</v>
      </c>
      <c r="E1372" s="286">
        <v>4356.8599999999997</v>
      </c>
      <c r="F1372" s="304" t="s">
        <v>3378</v>
      </c>
      <c r="G1372" s="291">
        <v>3649.04</v>
      </c>
      <c r="H1372" s="291">
        <f t="shared" si="41"/>
        <v>3265.8908000000001</v>
      </c>
      <c r="I1372" s="470">
        <v>45128</v>
      </c>
    </row>
    <row r="1373" spans="1:9" x14ac:dyDescent="0.25">
      <c r="A1373" s="2">
        <v>9</v>
      </c>
      <c r="B1373" s="319" t="s">
        <v>4145</v>
      </c>
      <c r="C1373" s="304" t="s">
        <v>48</v>
      </c>
      <c r="D1373" s="12">
        <v>45090</v>
      </c>
      <c r="E1373" s="286">
        <v>3416.83</v>
      </c>
      <c r="F1373" s="304" t="s">
        <v>3378</v>
      </c>
      <c r="G1373" s="291">
        <v>2759.2</v>
      </c>
      <c r="H1373" s="291">
        <f t="shared" si="41"/>
        <v>2469.4839999999999</v>
      </c>
      <c r="I1373" s="470">
        <v>45128</v>
      </c>
    </row>
    <row r="1374" spans="1:9" x14ac:dyDescent="0.25">
      <c r="A1374" s="2">
        <v>10</v>
      </c>
      <c r="B1374" s="319" t="s">
        <v>4127</v>
      </c>
      <c r="C1374" s="304" t="s">
        <v>48</v>
      </c>
      <c r="D1374" s="12">
        <v>45091</v>
      </c>
      <c r="E1374" s="286">
        <v>8865.82</v>
      </c>
      <c r="F1374" s="304" t="s">
        <v>3378</v>
      </c>
      <c r="G1374" s="291">
        <v>6973.72</v>
      </c>
      <c r="H1374" s="291">
        <f t="shared" si="41"/>
        <v>6241.4794000000002</v>
      </c>
      <c r="I1374" s="470">
        <v>45128</v>
      </c>
    </row>
    <row r="1375" spans="1:9" x14ac:dyDescent="0.25">
      <c r="A1375" s="2">
        <v>11</v>
      </c>
      <c r="B1375" s="319" t="s">
        <v>4166</v>
      </c>
      <c r="C1375" s="304" t="s">
        <v>48</v>
      </c>
      <c r="D1375" s="12">
        <v>45091</v>
      </c>
      <c r="E1375" s="286">
        <v>2635.99</v>
      </c>
      <c r="F1375" s="304" t="s">
        <v>3378</v>
      </c>
      <c r="G1375" s="291">
        <v>2379.7399999999998</v>
      </c>
      <c r="H1375" s="291">
        <f t="shared" si="41"/>
        <v>2129.8672999999999</v>
      </c>
      <c r="I1375" s="470">
        <v>45128</v>
      </c>
    </row>
    <row r="1376" spans="1:9" x14ac:dyDescent="0.25">
      <c r="A1376" s="2">
        <v>12</v>
      </c>
      <c r="B1376" s="319" t="s">
        <v>4167</v>
      </c>
      <c r="C1376" s="304" t="s">
        <v>48</v>
      </c>
      <c r="D1376" s="12">
        <v>45091</v>
      </c>
      <c r="E1376" s="286">
        <v>4973.2700000000004</v>
      </c>
      <c r="F1376" s="304" t="s">
        <v>3378</v>
      </c>
      <c r="G1376" s="291">
        <v>4581.8900000000003</v>
      </c>
      <c r="H1376" s="291">
        <f t="shared" si="41"/>
        <v>4100.7915500000008</v>
      </c>
      <c r="I1376" s="470">
        <v>45128</v>
      </c>
    </row>
    <row r="1377" spans="1:9" x14ac:dyDescent="0.25">
      <c r="A1377" s="2">
        <v>13</v>
      </c>
      <c r="B1377" s="319" t="s">
        <v>4184</v>
      </c>
      <c r="C1377" s="304" t="s">
        <v>48</v>
      </c>
      <c r="D1377" s="12">
        <v>45090</v>
      </c>
      <c r="E1377" s="286">
        <v>5344.39</v>
      </c>
      <c r="F1377" s="304" t="s">
        <v>3378</v>
      </c>
      <c r="G1377" s="291">
        <v>4702.3900000000003</v>
      </c>
      <c r="H1377" s="291">
        <f t="shared" si="41"/>
        <v>4208.6390500000007</v>
      </c>
      <c r="I1377" s="470">
        <v>45128</v>
      </c>
    </row>
    <row r="1378" spans="1:9" x14ac:dyDescent="0.25">
      <c r="A1378" s="2">
        <v>14</v>
      </c>
      <c r="B1378" s="319" t="s">
        <v>4177</v>
      </c>
      <c r="C1378" s="304" t="s">
        <v>48</v>
      </c>
      <c r="D1378" s="12">
        <v>45090</v>
      </c>
      <c r="E1378" s="286">
        <v>5327.04</v>
      </c>
      <c r="F1378" s="304" t="s">
        <v>3378</v>
      </c>
      <c r="G1378" s="291">
        <v>2119.89</v>
      </c>
      <c r="H1378" s="291">
        <f t="shared" si="41"/>
        <v>1897.3015499999999</v>
      </c>
      <c r="I1378" s="470">
        <v>45128</v>
      </c>
    </row>
    <row r="1379" spans="1:9" x14ac:dyDescent="0.25">
      <c r="A1379" s="2">
        <v>15</v>
      </c>
      <c r="B1379" s="319" t="s">
        <v>4129</v>
      </c>
      <c r="C1379" s="304" t="s">
        <v>48</v>
      </c>
      <c r="D1379" s="12">
        <v>45064</v>
      </c>
      <c r="E1379" s="286">
        <v>3931.37</v>
      </c>
      <c r="F1379" s="304" t="s">
        <v>3378</v>
      </c>
      <c r="G1379" s="291">
        <v>3739.14</v>
      </c>
      <c r="H1379" s="291">
        <f t="shared" si="41"/>
        <v>3346.5302999999999</v>
      </c>
      <c r="I1379" s="470">
        <v>45128</v>
      </c>
    </row>
    <row r="1380" spans="1:9" x14ac:dyDescent="0.25">
      <c r="A1380" s="2">
        <v>16</v>
      </c>
      <c r="B1380" s="319" t="s">
        <v>4124</v>
      </c>
      <c r="C1380" s="304" t="s">
        <v>48</v>
      </c>
      <c r="D1380" s="12">
        <v>45091</v>
      </c>
      <c r="E1380" s="286">
        <v>3844.26</v>
      </c>
      <c r="F1380" s="304" t="s">
        <v>3378</v>
      </c>
      <c r="G1380" s="291">
        <v>3690.68</v>
      </c>
      <c r="H1380" s="291">
        <f t="shared" si="41"/>
        <v>3303.1585999999998</v>
      </c>
      <c r="I1380" s="470">
        <v>45128</v>
      </c>
    </row>
    <row r="1381" spans="1:9" x14ac:dyDescent="0.25">
      <c r="A1381" s="2">
        <v>17</v>
      </c>
      <c r="B1381" s="319" t="s">
        <v>4135</v>
      </c>
      <c r="C1381" s="304" t="s">
        <v>48</v>
      </c>
      <c r="D1381" s="12">
        <v>45064</v>
      </c>
      <c r="E1381" s="286">
        <v>3807.86</v>
      </c>
      <c r="F1381" s="304" t="s">
        <v>3378</v>
      </c>
      <c r="G1381" s="291">
        <v>3709.13</v>
      </c>
      <c r="H1381" s="291">
        <f t="shared" si="41"/>
        <v>3319.6713500000001</v>
      </c>
      <c r="I1381" s="470">
        <v>45128</v>
      </c>
    </row>
    <row r="1382" spans="1:9" x14ac:dyDescent="0.25">
      <c r="A1382" s="2">
        <v>18</v>
      </c>
      <c r="B1382" s="319" t="s">
        <v>4088</v>
      </c>
      <c r="C1382" s="304" t="s">
        <v>48</v>
      </c>
      <c r="D1382" s="12">
        <v>45091</v>
      </c>
      <c r="E1382" s="286">
        <v>12758.67</v>
      </c>
      <c r="F1382" s="304" t="s">
        <v>3378</v>
      </c>
      <c r="G1382" s="291">
        <v>11291.21</v>
      </c>
      <c r="H1382" s="291">
        <f t="shared" si="41"/>
        <v>10105.632949999999</v>
      </c>
      <c r="I1382" s="470">
        <v>45128</v>
      </c>
    </row>
    <row r="1383" spans="1:9" x14ac:dyDescent="0.25">
      <c r="A1383" s="2">
        <v>19</v>
      </c>
      <c r="B1383" s="319" t="s">
        <v>4152</v>
      </c>
      <c r="C1383" s="304" t="s">
        <v>48</v>
      </c>
      <c r="D1383" s="12">
        <v>45061</v>
      </c>
      <c r="E1383" s="286">
        <v>4547.18</v>
      </c>
      <c r="F1383" s="304" t="s">
        <v>3378</v>
      </c>
      <c r="G1383" s="291">
        <v>4404.57</v>
      </c>
      <c r="H1383" s="291">
        <f t="shared" si="41"/>
        <v>3942.09015</v>
      </c>
      <c r="I1383" s="470">
        <v>45128</v>
      </c>
    </row>
    <row r="1384" spans="1:9" x14ac:dyDescent="0.25">
      <c r="A1384" s="2">
        <v>20</v>
      </c>
      <c r="B1384" s="319" t="s">
        <v>4181</v>
      </c>
      <c r="C1384" s="304" t="s">
        <v>48</v>
      </c>
      <c r="D1384" s="12">
        <v>45100</v>
      </c>
      <c r="E1384" s="286">
        <v>1745.55</v>
      </c>
      <c r="F1384" s="304" t="s">
        <v>3378</v>
      </c>
      <c r="G1384" s="291">
        <v>1976.43</v>
      </c>
      <c r="H1384" s="291">
        <f t="shared" si="41"/>
        <v>1768.9048500000001</v>
      </c>
      <c r="I1384" s="470">
        <v>45128</v>
      </c>
    </row>
    <row r="1385" spans="1:9" x14ac:dyDescent="0.25">
      <c r="A1385" s="2">
        <v>21</v>
      </c>
      <c r="B1385" s="319" t="s">
        <v>4195</v>
      </c>
      <c r="C1385" s="304" t="s">
        <v>48</v>
      </c>
      <c r="D1385" s="12">
        <v>45091</v>
      </c>
      <c r="E1385" s="286">
        <v>1174.7</v>
      </c>
      <c r="F1385" s="304" t="s">
        <v>3378</v>
      </c>
      <c r="G1385" s="291">
        <v>774.04</v>
      </c>
      <c r="H1385" s="291">
        <f t="shared" si="41"/>
        <v>692.76580000000001</v>
      </c>
      <c r="I1385" s="470">
        <v>45128</v>
      </c>
    </row>
    <row r="1386" spans="1:9" x14ac:dyDescent="0.25">
      <c r="A1386" s="2">
        <v>22</v>
      </c>
      <c r="B1386" s="319" t="s">
        <v>4139</v>
      </c>
      <c r="C1386" s="304" t="s">
        <v>48</v>
      </c>
      <c r="D1386" s="12">
        <v>45091</v>
      </c>
      <c r="E1386" s="286">
        <v>12130.02</v>
      </c>
      <c r="F1386" s="304" t="s">
        <v>3378</v>
      </c>
      <c r="G1386" s="291">
        <v>11479.41</v>
      </c>
      <c r="H1386" s="291">
        <f t="shared" si="41"/>
        <v>10274.07195</v>
      </c>
      <c r="I1386" s="470">
        <v>45128</v>
      </c>
    </row>
    <row r="1387" spans="1:9" x14ac:dyDescent="0.25">
      <c r="A1387" s="2">
        <v>23</v>
      </c>
      <c r="B1387" s="319" t="s">
        <v>4169</v>
      </c>
      <c r="C1387" s="304" t="s">
        <v>48</v>
      </c>
      <c r="D1387" s="12">
        <v>45090</v>
      </c>
      <c r="E1387" s="286">
        <v>1880.06</v>
      </c>
      <c r="F1387" s="304" t="s">
        <v>3378</v>
      </c>
      <c r="G1387" s="291">
        <v>3284.92</v>
      </c>
      <c r="H1387" s="291">
        <f t="shared" si="41"/>
        <v>2940.0034000000001</v>
      </c>
      <c r="I1387" s="470">
        <v>45128</v>
      </c>
    </row>
    <row r="1388" spans="1:9" x14ac:dyDescent="0.25">
      <c r="A1388" s="2">
        <v>24</v>
      </c>
      <c r="B1388" s="319" t="s">
        <v>4196</v>
      </c>
      <c r="C1388" s="304" t="s">
        <v>48</v>
      </c>
      <c r="D1388" s="12">
        <v>45106</v>
      </c>
      <c r="E1388" s="286">
        <v>7284.35</v>
      </c>
      <c r="F1388" s="304" t="s">
        <v>3378</v>
      </c>
      <c r="G1388" s="291">
        <v>6732.42</v>
      </c>
      <c r="H1388" s="291">
        <f t="shared" si="41"/>
        <v>6025.5159000000003</v>
      </c>
      <c r="I1388" s="470">
        <v>45128</v>
      </c>
    </row>
    <row r="1389" spans="1:9" x14ac:dyDescent="0.25">
      <c r="A1389" s="2">
        <v>25</v>
      </c>
      <c r="B1389" s="319" t="s">
        <v>4155</v>
      </c>
      <c r="C1389" s="304" t="s">
        <v>48</v>
      </c>
      <c r="D1389" s="12">
        <v>45106</v>
      </c>
      <c r="E1389" s="286">
        <v>4570.42</v>
      </c>
      <c r="F1389" s="304" t="s">
        <v>3378</v>
      </c>
      <c r="G1389" s="291">
        <v>4340.05</v>
      </c>
      <c r="H1389" s="291">
        <f t="shared" si="41"/>
        <v>3884.3447500000002</v>
      </c>
      <c r="I1389" s="470">
        <v>45128</v>
      </c>
    </row>
    <row r="1390" spans="1:9" x14ac:dyDescent="0.25">
      <c r="A1390" s="2">
        <v>26</v>
      </c>
      <c r="B1390" s="319" t="s">
        <v>4154</v>
      </c>
      <c r="C1390" s="304" t="s">
        <v>48</v>
      </c>
      <c r="D1390" s="12">
        <v>45106</v>
      </c>
      <c r="E1390" s="286">
        <v>4071.14</v>
      </c>
      <c r="F1390" s="304" t="s">
        <v>3378</v>
      </c>
      <c r="G1390" s="291">
        <v>3840.77</v>
      </c>
      <c r="H1390" s="291">
        <f t="shared" si="41"/>
        <v>3437.4891499999999</v>
      </c>
      <c r="I1390" s="470">
        <v>45128</v>
      </c>
    </row>
    <row r="1391" spans="1:9" x14ac:dyDescent="0.25">
      <c r="A1391" s="2">
        <v>27</v>
      </c>
      <c r="B1391" s="319" t="s">
        <v>4187</v>
      </c>
      <c r="C1391" s="304" t="s">
        <v>48</v>
      </c>
      <c r="D1391" s="12">
        <v>45106</v>
      </c>
      <c r="E1391" s="286">
        <v>7592.31</v>
      </c>
      <c r="F1391" s="304" t="s">
        <v>3378</v>
      </c>
      <c r="G1391" s="291">
        <v>6278.27</v>
      </c>
      <c r="H1391" s="291">
        <f t="shared" si="41"/>
        <v>5619.0516500000003</v>
      </c>
      <c r="I1391" s="470">
        <v>45128</v>
      </c>
    </row>
    <row r="1392" spans="1:9" x14ac:dyDescent="0.25">
      <c r="A1392" s="2">
        <v>28</v>
      </c>
      <c r="B1392" s="319" t="s">
        <v>4197</v>
      </c>
      <c r="C1392" s="304" t="s">
        <v>48</v>
      </c>
      <c r="D1392" s="12">
        <v>45106</v>
      </c>
      <c r="E1392" s="286">
        <v>2151.35</v>
      </c>
      <c r="F1392" s="304" t="s">
        <v>3378</v>
      </c>
      <c r="G1392" s="291">
        <v>5525.09</v>
      </c>
      <c r="H1392" s="291">
        <f t="shared" si="41"/>
        <v>4944.9555500000006</v>
      </c>
      <c r="I1392" s="470">
        <v>45128</v>
      </c>
    </row>
    <row r="1393" spans="1:9" x14ac:dyDescent="0.25">
      <c r="A1393" s="2">
        <v>29</v>
      </c>
      <c r="B1393" s="319" t="s">
        <v>4224</v>
      </c>
      <c r="C1393" s="304" t="s">
        <v>48</v>
      </c>
      <c r="D1393" s="12">
        <v>45114</v>
      </c>
      <c r="E1393" s="286">
        <v>12482.98</v>
      </c>
      <c r="F1393" s="304" t="s">
        <v>3378</v>
      </c>
      <c r="G1393" s="291">
        <v>11921.84</v>
      </c>
      <c r="H1393" s="291">
        <f t="shared" si="41"/>
        <v>10670.0468</v>
      </c>
      <c r="I1393" s="470">
        <v>45128</v>
      </c>
    </row>
    <row r="1394" spans="1:9" x14ac:dyDescent="0.25">
      <c r="A1394" s="2">
        <v>30</v>
      </c>
      <c r="B1394" s="319" t="s">
        <v>4212</v>
      </c>
      <c r="C1394" s="304" t="s">
        <v>48</v>
      </c>
      <c r="D1394" s="12">
        <v>45114</v>
      </c>
      <c r="E1394" s="286">
        <v>3832.09</v>
      </c>
      <c r="F1394" s="304" t="s">
        <v>3378</v>
      </c>
      <c r="G1394" s="291">
        <v>3755.3</v>
      </c>
      <c r="H1394" s="291">
        <f t="shared" si="41"/>
        <v>3360.9935</v>
      </c>
      <c r="I1394" s="470">
        <v>45128</v>
      </c>
    </row>
    <row r="1395" spans="1:9" x14ac:dyDescent="0.25">
      <c r="A1395" s="2">
        <v>31</v>
      </c>
      <c r="B1395" s="319" t="s">
        <v>4230</v>
      </c>
      <c r="C1395" s="304" t="s">
        <v>48</v>
      </c>
      <c r="D1395" s="12">
        <v>45118</v>
      </c>
      <c r="E1395" s="286">
        <v>1899.64</v>
      </c>
      <c r="F1395" s="304" t="s">
        <v>3378</v>
      </c>
      <c r="G1395" s="291">
        <v>1746.06</v>
      </c>
      <c r="H1395" s="291">
        <f t="shared" si="41"/>
        <v>1562.7237</v>
      </c>
      <c r="I1395" s="470">
        <v>45128</v>
      </c>
    </row>
    <row r="1396" spans="1:9" x14ac:dyDescent="0.25">
      <c r="A1396" s="2">
        <v>32</v>
      </c>
      <c r="B1396" s="319" t="s">
        <v>4234</v>
      </c>
      <c r="C1396" s="304" t="s">
        <v>48</v>
      </c>
      <c r="D1396" s="12">
        <v>45118</v>
      </c>
      <c r="E1396" s="286">
        <v>2009.34</v>
      </c>
      <c r="F1396" s="304" t="s">
        <v>3378</v>
      </c>
      <c r="G1396" s="291">
        <v>1746.06</v>
      </c>
      <c r="H1396" s="291">
        <f t="shared" si="41"/>
        <v>1562.7237</v>
      </c>
      <c r="I1396" s="470">
        <v>45128</v>
      </c>
    </row>
    <row r="1397" spans="1:9" x14ac:dyDescent="0.25">
      <c r="A1397" s="2">
        <v>33</v>
      </c>
      <c r="B1397" s="319" t="s">
        <v>4133</v>
      </c>
      <c r="C1397" s="304" t="s">
        <v>48</v>
      </c>
      <c r="D1397" s="12">
        <v>45119</v>
      </c>
      <c r="E1397" s="286">
        <v>5696.37</v>
      </c>
      <c r="F1397" s="304" t="s">
        <v>3378</v>
      </c>
      <c r="G1397" s="291">
        <v>5869.53</v>
      </c>
      <c r="H1397" s="291">
        <f t="shared" si="41"/>
        <v>5253.2293499999996</v>
      </c>
      <c r="I1397" s="470">
        <v>45128</v>
      </c>
    </row>
    <row r="1398" spans="1:9" x14ac:dyDescent="0.25">
      <c r="A1398" s="2">
        <v>34</v>
      </c>
      <c r="B1398" s="319" t="s">
        <v>4270</v>
      </c>
      <c r="C1398" s="304" t="s">
        <v>48</v>
      </c>
      <c r="D1398" s="12">
        <v>45010</v>
      </c>
      <c r="E1398" s="286">
        <v>4839.99</v>
      </c>
      <c r="F1398" s="304" t="s">
        <v>3378</v>
      </c>
      <c r="G1398" s="291">
        <v>2173.17</v>
      </c>
      <c r="H1398" s="291">
        <f t="shared" si="41"/>
        <v>1944.9871500000002</v>
      </c>
      <c r="I1398" s="470">
        <v>45128</v>
      </c>
    </row>
    <row r="1399" spans="1:9" x14ac:dyDescent="0.25">
      <c r="A1399" s="2">
        <v>35</v>
      </c>
      <c r="B1399" s="319" t="s">
        <v>4102</v>
      </c>
      <c r="C1399" s="304" t="s">
        <v>48</v>
      </c>
      <c r="D1399" s="319"/>
      <c r="E1399" s="319"/>
      <c r="F1399" s="304" t="s">
        <v>3378</v>
      </c>
      <c r="G1399" s="291">
        <v>40050.79</v>
      </c>
      <c r="H1399" s="291">
        <f t="shared" si="41"/>
        <v>35845.457050000005</v>
      </c>
      <c r="I1399" s="470">
        <v>45128</v>
      </c>
    </row>
    <row r="1400" spans="1:9" x14ac:dyDescent="0.25">
      <c r="A1400" s="2">
        <v>36</v>
      </c>
      <c r="B1400" s="319" t="s">
        <v>4077</v>
      </c>
      <c r="C1400" s="304" t="s">
        <v>48</v>
      </c>
      <c r="D1400" s="12">
        <v>45061</v>
      </c>
      <c r="E1400" s="286">
        <v>7311.68</v>
      </c>
      <c r="F1400" s="304" t="s">
        <v>3378</v>
      </c>
      <c r="G1400" s="291">
        <v>6740.67</v>
      </c>
      <c r="H1400" s="291">
        <f t="shared" si="41"/>
        <v>6032.8996500000003</v>
      </c>
      <c r="I1400" s="470">
        <v>45128</v>
      </c>
    </row>
    <row r="1401" spans="1:9" x14ac:dyDescent="0.25">
      <c r="A1401" s="2">
        <v>37</v>
      </c>
      <c r="B1401" s="319" t="s">
        <v>4182</v>
      </c>
      <c r="C1401" s="304" t="s">
        <v>48</v>
      </c>
      <c r="D1401" s="12">
        <v>45105</v>
      </c>
      <c r="E1401" s="286">
        <v>4930.08</v>
      </c>
      <c r="F1401" s="304" t="s">
        <v>3378</v>
      </c>
      <c r="G1401" s="291">
        <v>4120.1499999999996</v>
      </c>
      <c r="H1401" s="291">
        <f t="shared" si="41"/>
        <v>3687.5342499999997</v>
      </c>
      <c r="I1401" s="470">
        <v>45128</v>
      </c>
    </row>
    <row r="1402" spans="1:9" x14ac:dyDescent="0.25">
      <c r="A1402" s="2">
        <v>38</v>
      </c>
      <c r="B1402" s="319" t="s">
        <v>4189</v>
      </c>
      <c r="C1402" s="304" t="s">
        <v>48</v>
      </c>
      <c r="D1402" s="12">
        <v>45106</v>
      </c>
      <c r="E1402" s="286">
        <v>4032.14</v>
      </c>
      <c r="F1402" s="304" t="s">
        <v>3378</v>
      </c>
      <c r="G1402" s="291">
        <v>3245.71</v>
      </c>
      <c r="H1402" s="291">
        <f t="shared" si="41"/>
        <v>2904.9104500000003</v>
      </c>
      <c r="I1402" s="470">
        <v>45128</v>
      </c>
    </row>
    <row r="1403" spans="1:9" x14ac:dyDescent="0.25">
      <c r="A1403" s="2">
        <v>39</v>
      </c>
      <c r="B1403" s="319" t="s">
        <v>3945</v>
      </c>
      <c r="C1403" s="304" t="s">
        <v>48</v>
      </c>
      <c r="D1403" s="12">
        <v>45107</v>
      </c>
      <c r="E1403" s="286">
        <v>14784.81</v>
      </c>
      <c r="F1403" s="304" t="s">
        <v>3378</v>
      </c>
      <c r="G1403" s="291">
        <v>11739.02</v>
      </c>
      <c r="H1403" s="291">
        <f t="shared" si="41"/>
        <v>10506.422900000001</v>
      </c>
      <c r="I1403" s="470">
        <v>45128</v>
      </c>
    </row>
    <row r="1404" spans="1:9" x14ac:dyDescent="0.25">
      <c r="A1404" s="2">
        <v>40</v>
      </c>
      <c r="B1404" s="319" t="s">
        <v>4043</v>
      </c>
      <c r="C1404" s="304" t="s">
        <v>48</v>
      </c>
      <c r="D1404" s="12">
        <v>45107</v>
      </c>
      <c r="E1404" s="286">
        <v>9978.73</v>
      </c>
      <c r="F1404" s="304" t="s">
        <v>3378</v>
      </c>
      <c r="G1404" s="291">
        <v>7503.05</v>
      </c>
      <c r="H1404" s="291">
        <f t="shared" si="41"/>
        <v>6715.2297500000004</v>
      </c>
      <c r="I1404" s="470">
        <v>45128</v>
      </c>
    </row>
    <row r="1405" spans="1:9" x14ac:dyDescent="0.25">
      <c r="A1405" s="2">
        <v>41</v>
      </c>
      <c r="B1405" s="319" t="s">
        <v>4134</v>
      </c>
      <c r="C1405" s="304" t="s">
        <v>48</v>
      </c>
      <c r="D1405" s="12">
        <v>45064</v>
      </c>
      <c r="E1405" s="286">
        <v>6327.26</v>
      </c>
      <c r="F1405" s="304" t="s">
        <v>3378</v>
      </c>
      <c r="G1405" s="291">
        <v>6152.92</v>
      </c>
      <c r="H1405" s="291">
        <f t="shared" si="41"/>
        <v>5506.8634000000002</v>
      </c>
      <c r="I1405" s="470">
        <v>45128</v>
      </c>
    </row>
    <row r="1406" spans="1:9" x14ac:dyDescent="0.25">
      <c r="A1406" s="2">
        <v>42</v>
      </c>
      <c r="B1406" s="319" t="s">
        <v>4056</v>
      </c>
      <c r="C1406" s="304" t="s">
        <v>48</v>
      </c>
      <c r="D1406" s="12">
        <v>45064</v>
      </c>
      <c r="E1406" s="286">
        <v>11043.8</v>
      </c>
      <c r="F1406" s="304" t="s">
        <v>3378</v>
      </c>
      <c r="G1406" s="291">
        <v>9981</v>
      </c>
      <c r="H1406" s="291">
        <f t="shared" si="41"/>
        <v>8932.9950000000008</v>
      </c>
      <c r="I1406" s="470">
        <v>45128</v>
      </c>
    </row>
    <row r="1407" spans="1:9" x14ac:dyDescent="0.25">
      <c r="A1407" s="2">
        <v>43</v>
      </c>
      <c r="B1407" s="319" t="s">
        <v>4178</v>
      </c>
      <c r="C1407" s="304" t="s">
        <v>48</v>
      </c>
      <c r="D1407" s="12">
        <v>45091</v>
      </c>
      <c r="E1407" s="286">
        <v>4261.5600000000004</v>
      </c>
      <c r="F1407" s="304" t="s">
        <v>3378</v>
      </c>
      <c r="G1407" s="291">
        <v>4003.51</v>
      </c>
      <c r="H1407" s="291">
        <f t="shared" si="41"/>
        <v>3583.1414500000001</v>
      </c>
      <c r="I1407" s="470">
        <v>45128</v>
      </c>
    </row>
    <row r="1408" spans="1:9" x14ac:dyDescent="0.25">
      <c r="A1408" s="2">
        <v>44</v>
      </c>
      <c r="B1408" s="319" t="s">
        <v>4171</v>
      </c>
      <c r="C1408" s="304" t="s">
        <v>48</v>
      </c>
      <c r="D1408" s="12">
        <v>45090</v>
      </c>
      <c r="E1408" s="286">
        <v>4570.3</v>
      </c>
      <c r="F1408" s="304" t="s">
        <v>3378</v>
      </c>
      <c r="G1408" s="291">
        <v>4471.57</v>
      </c>
      <c r="H1408" s="291">
        <f t="shared" si="41"/>
        <v>4002.0551499999997</v>
      </c>
      <c r="I1408" s="470">
        <v>45128</v>
      </c>
    </row>
    <row r="1409" spans="1:9" x14ac:dyDescent="0.25">
      <c r="A1409" s="2">
        <v>45</v>
      </c>
      <c r="B1409" s="319" t="s">
        <v>4153</v>
      </c>
      <c r="C1409" s="304" t="s">
        <v>48</v>
      </c>
      <c r="D1409" s="12">
        <v>45090</v>
      </c>
      <c r="E1409" s="286">
        <v>2212.52</v>
      </c>
      <c r="F1409" s="304" t="s">
        <v>3378</v>
      </c>
      <c r="G1409" s="291">
        <v>1971.18</v>
      </c>
      <c r="H1409" s="291">
        <f t="shared" si="41"/>
        <v>1764.2061000000001</v>
      </c>
      <c r="I1409" s="470">
        <v>45128</v>
      </c>
    </row>
    <row r="1410" spans="1:9" x14ac:dyDescent="0.25">
      <c r="A1410" s="2">
        <v>46</v>
      </c>
      <c r="B1410" s="319" t="s">
        <v>4186</v>
      </c>
      <c r="C1410" s="304" t="s">
        <v>48</v>
      </c>
      <c r="D1410" s="12">
        <v>45090</v>
      </c>
      <c r="E1410" s="286">
        <v>1943.52</v>
      </c>
      <c r="F1410" s="304" t="s">
        <v>3378</v>
      </c>
      <c r="G1410" s="291">
        <v>1746.06</v>
      </c>
      <c r="H1410" s="291">
        <f t="shared" si="41"/>
        <v>1562.7237</v>
      </c>
      <c r="I1410" s="470">
        <v>45128</v>
      </c>
    </row>
    <row r="1411" spans="1:9" x14ac:dyDescent="0.25">
      <c r="A1411" s="2">
        <v>47</v>
      </c>
      <c r="B1411" s="319" t="s">
        <v>4092</v>
      </c>
      <c r="C1411" s="304" t="s">
        <v>48</v>
      </c>
      <c r="D1411" s="12">
        <v>45064</v>
      </c>
      <c r="E1411" s="286">
        <v>10135.67</v>
      </c>
      <c r="F1411" s="304" t="s">
        <v>3378</v>
      </c>
      <c r="G1411" s="291">
        <v>9122.0400000000009</v>
      </c>
      <c r="H1411" s="291">
        <f t="shared" si="41"/>
        <v>8164.2258000000011</v>
      </c>
      <c r="I1411" s="470">
        <v>45128</v>
      </c>
    </row>
    <row r="1412" spans="1:9" x14ac:dyDescent="0.25">
      <c r="A1412" s="2">
        <v>48</v>
      </c>
      <c r="B1412" s="319" t="s">
        <v>4076</v>
      </c>
      <c r="C1412" s="304" t="s">
        <v>48</v>
      </c>
      <c r="D1412" s="12">
        <v>45070</v>
      </c>
      <c r="E1412" s="286">
        <v>7814.16</v>
      </c>
      <c r="F1412" s="304" t="s">
        <v>3378</v>
      </c>
      <c r="G1412" s="291">
        <v>7613.83</v>
      </c>
      <c r="H1412" s="291">
        <f t="shared" si="41"/>
        <v>6814.3778499999999</v>
      </c>
      <c r="I1412" s="470">
        <v>45128</v>
      </c>
    </row>
    <row r="1413" spans="1:9" x14ac:dyDescent="0.25">
      <c r="A1413" s="2">
        <v>49</v>
      </c>
      <c r="B1413" s="319" t="s">
        <v>4193</v>
      </c>
      <c r="C1413" s="304" t="s">
        <v>48</v>
      </c>
      <c r="D1413" s="12">
        <v>45091</v>
      </c>
      <c r="E1413" s="286">
        <v>4482.72</v>
      </c>
      <c r="F1413" s="304" t="s">
        <v>3378</v>
      </c>
      <c r="G1413" s="291">
        <v>3648</v>
      </c>
      <c r="H1413" s="291">
        <f t="shared" si="41"/>
        <v>3264.96</v>
      </c>
      <c r="I1413" s="470">
        <v>45128</v>
      </c>
    </row>
    <row r="1414" spans="1:9" x14ac:dyDescent="0.25">
      <c r="A1414" s="2">
        <v>50</v>
      </c>
      <c r="B1414" s="319" t="s">
        <v>4223</v>
      </c>
      <c r="C1414" s="304" t="s">
        <v>48</v>
      </c>
      <c r="D1414" s="12">
        <v>45106</v>
      </c>
      <c r="E1414" s="286">
        <v>3902.54</v>
      </c>
      <c r="F1414" s="304" t="s">
        <v>3378</v>
      </c>
      <c r="G1414" s="291">
        <v>3643.96</v>
      </c>
      <c r="H1414" s="291">
        <f t="shared" si="41"/>
        <v>3261.3442</v>
      </c>
      <c r="I1414" s="470">
        <v>45128</v>
      </c>
    </row>
    <row r="1415" spans="1:9" x14ac:dyDescent="0.25">
      <c r="A1415" s="2">
        <v>51</v>
      </c>
      <c r="B1415" s="319" t="s">
        <v>4188</v>
      </c>
      <c r="C1415" s="304" t="s">
        <v>48</v>
      </c>
      <c r="D1415" s="12">
        <v>45106</v>
      </c>
      <c r="E1415" s="286">
        <v>6921.9</v>
      </c>
      <c r="F1415" s="304" t="s">
        <v>3378</v>
      </c>
      <c r="G1415" s="291">
        <v>6963.93</v>
      </c>
      <c r="H1415" s="291">
        <f t="shared" si="41"/>
        <v>6232.7173500000008</v>
      </c>
      <c r="I1415" s="470">
        <v>45128</v>
      </c>
    </row>
    <row r="1416" spans="1:9" x14ac:dyDescent="0.25">
      <c r="A1416" s="2">
        <v>52</v>
      </c>
      <c r="B1416" s="319" t="s">
        <v>4192</v>
      </c>
      <c r="C1416" s="304" t="s">
        <v>48</v>
      </c>
      <c r="D1416" s="12">
        <v>45114</v>
      </c>
      <c r="E1416" s="286">
        <v>7108.24</v>
      </c>
      <c r="F1416" s="304" t="s">
        <v>3378</v>
      </c>
      <c r="G1416" s="291">
        <v>6976.6</v>
      </c>
      <c r="H1416" s="291">
        <f t="shared" si="41"/>
        <v>6244.0570000000007</v>
      </c>
      <c r="I1416" s="470">
        <v>45128</v>
      </c>
    </row>
    <row r="1417" spans="1:9" x14ac:dyDescent="0.25">
      <c r="A1417" s="2">
        <v>53</v>
      </c>
      <c r="B1417" s="319" t="s">
        <v>4172</v>
      </c>
      <c r="C1417" s="304" t="s">
        <v>48</v>
      </c>
      <c r="D1417" s="12">
        <v>45106</v>
      </c>
      <c r="E1417" s="286">
        <v>5961.44</v>
      </c>
      <c r="F1417" s="304" t="s">
        <v>3378</v>
      </c>
      <c r="G1417" s="291">
        <v>3910.88</v>
      </c>
      <c r="H1417" s="291">
        <f t="shared" si="41"/>
        <v>3500.2376000000004</v>
      </c>
      <c r="I1417" s="470">
        <v>45128</v>
      </c>
    </row>
    <row r="1418" spans="1:9" x14ac:dyDescent="0.25">
      <c r="A1418" s="2">
        <v>54</v>
      </c>
      <c r="B1418" s="319" t="s">
        <v>4233</v>
      </c>
      <c r="C1418" s="304" t="s">
        <v>48</v>
      </c>
      <c r="D1418" s="12">
        <v>45119</v>
      </c>
      <c r="E1418" s="286">
        <v>330.74</v>
      </c>
      <c r="F1418" s="304" t="s">
        <v>3378</v>
      </c>
      <c r="G1418" s="291">
        <v>330.74</v>
      </c>
      <c r="H1418" s="291">
        <f t="shared" si="41"/>
        <v>296.01230000000004</v>
      </c>
      <c r="I1418" s="470">
        <v>45128</v>
      </c>
    </row>
    <row r="1419" spans="1:9" x14ac:dyDescent="0.25">
      <c r="A1419" s="2">
        <v>55</v>
      </c>
      <c r="B1419" s="319" t="s">
        <v>4165</v>
      </c>
      <c r="C1419" s="304" t="s">
        <v>48</v>
      </c>
      <c r="D1419" s="12">
        <v>45070</v>
      </c>
      <c r="E1419" s="286">
        <v>7671.89</v>
      </c>
      <c r="F1419" s="304" t="s">
        <v>3378</v>
      </c>
      <c r="G1419" s="291">
        <v>7216.91</v>
      </c>
      <c r="H1419" s="291">
        <f t="shared" si="41"/>
        <v>6459.1344499999996</v>
      </c>
      <c r="I1419" s="470">
        <v>45128</v>
      </c>
    </row>
    <row r="1420" spans="1:9" x14ac:dyDescent="0.25">
      <c r="A1420" s="2">
        <v>56</v>
      </c>
      <c r="B1420" s="319" t="s">
        <v>4201</v>
      </c>
      <c r="C1420" s="304" t="s">
        <v>48</v>
      </c>
      <c r="D1420" s="12">
        <v>45113</v>
      </c>
      <c r="E1420" s="286">
        <v>7940.48</v>
      </c>
      <c r="F1420" s="304" t="s">
        <v>3378</v>
      </c>
      <c r="G1420" s="291">
        <v>7209.49</v>
      </c>
      <c r="H1420" s="291">
        <f t="shared" si="41"/>
        <v>6452.4935500000001</v>
      </c>
      <c r="I1420" s="470">
        <v>45128</v>
      </c>
    </row>
    <row r="1421" spans="1:9" x14ac:dyDescent="0.25">
      <c r="A1421" s="2">
        <v>57</v>
      </c>
      <c r="B1421" s="319" t="s">
        <v>4140</v>
      </c>
      <c r="C1421" s="304" t="s">
        <v>48</v>
      </c>
      <c r="D1421" s="12">
        <v>45118</v>
      </c>
      <c r="E1421" s="286">
        <v>11662.86</v>
      </c>
      <c r="F1421" s="304" t="s">
        <v>3378</v>
      </c>
      <c r="G1421" s="291">
        <v>10060.67</v>
      </c>
      <c r="H1421" s="291">
        <f t="shared" si="41"/>
        <v>9004.2996500000008</v>
      </c>
      <c r="I1421" s="470">
        <v>45128</v>
      </c>
    </row>
    <row r="1422" spans="1:9" x14ac:dyDescent="0.25">
      <c r="A1422" s="2">
        <v>58</v>
      </c>
      <c r="B1422" s="319" t="s">
        <v>4144</v>
      </c>
      <c r="C1422" s="304" t="s">
        <v>48</v>
      </c>
      <c r="D1422" s="12">
        <v>45100</v>
      </c>
      <c r="E1422" s="286">
        <v>7259.49</v>
      </c>
      <c r="F1422" s="304" t="s">
        <v>3378</v>
      </c>
      <c r="G1422" s="291">
        <v>7269.88</v>
      </c>
      <c r="H1422" s="291">
        <f t="shared" si="41"/>
        <v>6506.5426000000007</v>
      </c>
      <c r="I1422" s="470">
        <v>45128</v>
      </c>
    </row>
    <row r="1423" spans="1:9" x14ac:dyDescent="0.25">
      <c r="A1423" s="2">
        <v>59</v>
      </c>
      <c r="B1423" s="319" t="s">
        <v>4271</v>
      </c>
      <c r="C1423" s="304" t="s">
        <v>48</v>
      </c>
      <c r="D1423" s="12">
        <v>45100</v>
      </c>
      <c r="E1423" s="286">
        <v>2864.97</v>
      </c>
      <c r="F1423" s="304" t="s">
        <v>3378</v>
      </c>
      <c r="G1423" s="291">
        <v>3159.79</v>
      </c>
      <c r="H1423" s="291">
        <f t="shared" si="41"/>
        <v>2828.0120499999998</v>
      </c>
      <c r="I1423" s="470">
        <v>45128</v>
      </c>
    </row>
    <row r="1424" spans="1:9" x14ac:dyDescent="0.25">
      <c r="A1424" s="2">
        <v>60</v>
      </c>
      <c r="B1424" s="319" t="s">
        <v>4272</v>
      </c>
      <c r="C1424" s="304" t="s">
        <v>48</v>
      </c>
      <c r="D1424" s="12">
        <v>45100</v>
      </c>
      <c r="E1424" s="286">
        <v>2864.97</v>
      </c>
      <c r="F1424" s="304" t="s">
        <v>3378</v>
      </c>
      <c r="G1424" s="291">
        <v>3159.79</v>
      </c>
      <c r="H1424" s="291">
        <f t="shared" si="41"/>
        <v>2828.0120499999998</v>
      </c>
      <c r="I1424" s="470">
        <v>45128</v>
      </c>
    </row>
    <row r="1425" spans="1:9" x14ac:dyDescent="0.25">
      <c r="A1425" s="2">
        <v>61</v>
      </c>
      <c r="B1425" s="319" t="s">
        <v>4273</v>
      </c>
      <c r="C1425" s="304" t="s">
        <v>48</v>
      </c>
      <c r="D1425" s="12">
        <v>45100</v>
      </c>
      <c r="E1425" s="286">
        <v>2864.97</v>
      </c>
      <c r="F1425" s="304" t="s">
        <v>3378</v>
      </c>
      <c r="G1425" s="291">
        <v>3159.79</v>
      </c>
      <c r="H1425" s="291">
        <f t="shared" si="41"/>
        <v>2828.0120499999998</v>
      </c>
      <c r="I1425" s="470">
        <v>45128</v>
      </c>
    </row>
    <row r="1426" spans="1:9" x14ac:dyDescent="0.25">
      <c r="A1426" s="2">
        <v>62</v>
      </c>
      <c r="B1426" s="319" t="s">
        <v>4149</v>
      </c>
      <c r="C1426" s="304" t="s">
        <v>48</v>
      </c>
      <c r="D1426" s="12">
        <v>45100</v>
      </c>
      <c r="E1426" s="286">
        <v>7837.93</v>
      </c>
      <c r="F1426" s="304" t="s">
        <v>3378</v>
      </c>
      <c r="G1426" s="291">
        <v>5689.66</v>
      </c>
      <c r="H1426" s="291">
        <f t="shared" si="41"/>
        <v>5092.2457000000004</v>
      </c>
      <c r="I1426" s="470">
        <v>45128</v>
      </c>
    </row>
    <row r="1427" spans="1:9" x14ac:dyDescent="0.25">
      <c r="A1427" s="2">
        <v>63</v>
      </c>
      <c r="B1427" s="319" t="s">
        <v>4276</v>
      </c>
      <c r="C1427" s="304" t="s">
        <v>48</v>
      </c>
      <c r="D1427" s="12">
        <v>45100</v>
      </c>
      <c r="E1427" s="286">
        <v>2864.97</v>
      </c>
      <c r="F1427" s="304" t="s">
        <v>3378</v>
      </c>
      <c r="G1427" s="291">
        <v>3159.79</v>
      </c>
      <c r="H1427" s="291">
        <f t="shared" si="41"/>
        <v>2828.0120499999998</v>
      </c>
      <c r="I1427" s="470">
        <v>45128</v>
      </c>
    </row>
    <row r="1428" spans="1:9" x14ac:dyDescent="0.25">
      <c r="A1428" s="2">
        <v>64</v>
      </c>
      <c r="B1428" s="319" t="s">
        <v>4277</v>
      </c>
      <c r="C1428" s="304" t="s">
        <v>48</v>
      </c>
      <c r="D1428" s="12">
        <v>45100</v>
      </c>
      <c r="E1428" s="286">
        <v>2864.97</v>
      </c>
      <c r="F1428" s="304" t="s">
        <v>3378</v>
      </c>
      <c r="G1428" s="291">
        <v>3159.79</v>
      </c>
      <c r="H1428" s="291">
        <f t="shared" si="41"/>
        <v>2828.0120499999998</v>
      </c>
      <c r="I1428" s="470">
        <v>45128</v>
      </c>
    </row>
    <row r="1429" spans="1:9" x14ac:dyDescent="0.25">
      <c r="A1429" s="2">
        <v>65</v>
      </c>
      <c r="B1429" s="319" t="s">
        <v>4278</v>
      </c>
      <c r="C1429" s="304" t="s">
        <v>48</v>
      </c>
      <c r="D1429" s="12">
        <v>45100</v>
      </c>
      <c r="E1429" s="286">
        <v>2864.97</v>
      </c>
      <c r="F1429" s="304" t="s">
        <v>3378</v>
      </c>
      <c r="G1429" s="291">
        <v>3159.79</v>
      </c>
      <c r="H1429" s="291">
        <f t="shared" ref="H1429:H1443" si="42">G1429*0.895</f>
        <v>2828.0120499999998</v>
      </c>
      <c r="I1429" s="470">
        <v>45128</v>
      </c>
    </row>
    <row r="1430" spans="1:9" x14ac:dyDescent="0.25">
      <c r="A1430" s="2">
        <v>66</v>
      </c>
      <c r="B1430" s="319" t="s">
        <v>4018</v>
      </c>
      <c r="C1430" s="304" t="s">
        <v>48</v>
      </c>
      <c r="D1430" s="12">
        <v>45091</v>
      </c>
      <c r="E1430" s="286">
        <v>9576.5</v>
      </c>
      <c r="F1430" s="304" t="s">
        <v>3378</v>
      </c>
      <c r="G1430" s="291">
        <v>8051.69</v>
      </c>
      <c r="H1430" s="291">
        <f t="shared" si="42"/>
        <v>7206.2625499999995</v>
      </c>
      <c r="I1430" s="470">
        <v>45128</v>
      </c>
    </row>
    <row r="1431" spans="1:9" x14ac:dyDescent="0.25">
      <c r="A1431" s="2">
        <v>67</v>
      </c>
      <c r="B1431" s="319" t="s">
        <v>4228</v>
      </c>
      <c r="C1431" s="304" t="s">
        <v>48</v>
      </c>
      <c r="D1431" s="12">
        <v>45106</v>
      </c>
      <c r="E1431" s="286">
        <v>7886.08</v>
      </c>
      <c r="F1431" s="304" t="s">
        <v>3378</v>
      </c>
      <c r="G1431" s="291">
        <v>6306.4</v>
      </c>
      <c r="H1431" s="291">
        <f t="shared" si="42"/>
        <v>5644.2280000000001</v>
      </c>
      <c r="I1431" s="470">
        <v>45128</v>
      </c>
    </row>
    <row r="1432" spans="1:9" x14ac:dyDescent="0.25">
      <c r="A1432" s="2">
        <v>68</v>
      </c>
      <c r="B1432" s="319" t="s">
        <v>3969</v>
      </c>
      <c r="C1432" s="304" t="s">
        <v>48</v>
      </c>
      <c r="D1432" s="12">
        <v>45091</v>
      </c>
      <c r="E1432" s="286">
        <v>12053.93</v>
      </c>
      <c r="F1432" s="304" t="s">
        <v>3378</v>
      </c>
      <c r="G1432" s="291">
        <v>9899.41</v>
      </c>
      <c r="H1432" s="291">
        <f t="shared" si="42"/>
        <v>8859.9719499999992</v>
      </c>
      <c r="I1432" s="470">
        <v>45128</v>
      </c>
    </row>
    <row r="1433" spans="1:9" x14ac:dyDescent="0.25">
      <c r="A1433" s="2">
        <v>69</v>
      </c>
      <c r="B1433" s="319" t="s">
        <v>4274</v>
      </c>
      <c r="C1433" s="304" t="s">
        <v>48</v>
      </c>
      <c r="D1433" s="12">
        <v>45100</v>
      </c>
      <c r="E1433" s="286">
        <v>2864.97</v>
      </c>
      <c r="F1433" s="304" t="s">
        <v>3378</v>
      </c>
      <c r="G1433" s="291">
        <f>2501.59+1097</f>
        <v>3598.59</v>
      </c>
      <c r="H1433" s="291">
        <f t="shared" si="42"/>
        <v>3220.7380500000004</v>
      </c>
      <c r="I1433" s="470">
        <v>45128</v>
      </c>
    </row>
    <row r="1434" spans="1:9" x14ac:dyDescent="0.25">
      <c r="A1434" s="2">
        <v>70</v>
      </c>
      <c r="B1434" s="319" t="s">
        <v>4275</v>
      </c>
      <c r="C1434" s="304" t="s">
        <v>48</v>
      </c>
      <c r="D1434" s="12">
        <v>45100</v>
      </c>
      <c r="E1434" s="286">
        <v>2864.97</v>
      </c>
      <c r="F1434" s="304" t="s">
        <v>3378</v>
      </c>
      <c r="G1434" s="291">
        <f>2501.59+1097</f>
        <v>3598.59</v>
      </c>
      <c r="H1434" s="291">
        <f t="shared" si="42"/>
        <v>3220.7380500000004</v>
      </c>
      <c r="I1434" s="470">
        <v>45128</v>
      </c>
    </row>
    <row r="1435" spans="1:9" x14ac:dyDescent="0.25">
      <c r="A1435" s="2">
        <v>71</v>
      </c>
      <c r="B1435" s="319" t="s">
        <v>4191</v>
      </c>
      <c r="C1435" s="304" t="s">
        <v>48</v>
      </c>
      <c r="D1435" s="12">
        <v>45091</v>
      </c>
      <c r="E1435" s="286">
        <v>13169.89</v>
      </c>
      <c r="F1435" s="304" t="s">
        <v>3378</v>
      </c>
      <c r="G1435" s="291">
        <v>10186.049999999999</v>
      </c>
      <c r="H1435" s="291">
        <f t="shared" si="42"/>
        <v>9116.5147500000003</v>
      </c>
      <c r="I1435" s="470">
        <v>45128</v>
      </c>
    </row>
    <row r="1436" spans="1:9" x14ac:dyDescent="0.25">
      <c r="A1436" s="2">
        <v>72</v>
      </c>
      <c r="B1436" s="319" t="s">
        <v>4190</v>
      </c>
      <c r="C1436" s="304" t="s">
        <v>48</v>
      </c>
      <c r="D1436" s="12">
        <v>45090</v>
      </c>
      <c r="E1436" s="286">
        <v>7681.89</v>
      </c>
      <c r="F1436" s="304" t="s">
        <v>3378</v>
      </c>
      <c r="G1436" s="291">
        <v>6392.16</v>
      </c>
      <c r="H1436" s="291">
        <f t="shared" si="42"/>
        <v>5720.9831999999997</v>
      </c>
      <c r="I1436" s="470">
        <v>45128</v>
      </c>
    </row>
    <row r="1437" spans="1:9" x14ac:dyDescent="0.25">
      <c r="A1437" s="2">
        <v>73</v>
      </c>
      <c r="B1437" s="319" t="s">
        <v>4086</v>
      </c>
      <c r="C1437" s="304" t="s">
        <v>48</v>
      </c>
      <c r="D1437" s="12">
        <v>45090</v>
      </c>
      <c r="E1437" s="286">
        <v>6271.45</v>
      </c>
      <c r="F1437" s="304" t="s">
        <v>3378</v>
      </c>
      <c r="G1437" s="291">
        <v>5678.59</v>
      </c>
      <c r="H1437" s="291">
        <f t="shared" si="42"/>
        <v>5082.3380500000003</v>
      </c>
      <c r="I1437" s="470">
        <v>45128</v>
      </c>
    </row>
    <row r="1438" spans="1:9" x14ac:dyDescent="0.25">
      <c r="A1438" s="2">
        <v>74</v>
      </c>
      <c r="B1438" s="319" t="s">
        <v>4577</v>
      </c>
      <c r="C1438" s="304" t="s">
        <v>48</v>
      </c>
      <c r="D1438" s="12">
        <v>45100</v>
      </c>
      <c r="E1438" s="286">
        <f>4367.84+4367.85+4367.858</f>
        <v>13103.548000000001</v>
      </c>
      <c r="F1438" s="304" t="s">
        <v>3378</v>
      </c>
      <c r="G1438" s="291">
        <v>4964.46</v>
      </c>
      <c r="H1438" s="291">
        <f t="shared" si="42"/>
        <v>4443.1917000000003</v>
      </c>
      <c r="I1438" s="470">
        <v>45128</v>
      </c>
    </row>
    <row r="1439" spans="1:9" x14ac:dyDescent="0.25">
      <c r="A1439" s="2">
        <v>75</v>
      </c>
      <c r="B1439" s="319" t="s">
        <v>4578</v>
      </c>
      <c r="C1439" s="304" t="s">
        <v>48</v>
      </c>
      <c r="D1439" s="12">
        <v>44992</v>
      </c>
      <c r="E1439" s="286">
        <f>6511.76+4691.8+4698.68+3493.63+3390.34+3596.92</f>
        <v>26383.130000000005</v>
      </c>
      <c r="F1439" s="304" t="s">
        <v>3378</v>
      </c>
      <c r="G1439" s="291">
        <v>14900.36</v>
      </c>
      <c r="H1439" s="291">
        <f t="shared" si="42"/>
        <v>13335.822200000001</v>
      </c>
      <c r="I1439" s="470">
        <v>45128</v>
      </c>
    </row>
    <row r="1440" spans="1:9" x14ac:dyDescent="0.25">
      <c r="A1440" s="2">
        <v>76</v>
      </c>
      <c r="B1440" s="319" t="s">
        <v>4579</v>
      </c>
      <c r="C1440" s="304" t="s">
        <v>48</v>
      </c>
      <c r="D1440" s="12">
        <v>45020</v>
      </c>
      <c r="E1440" s="286">
        <v>6773.74</v>
      </c>
      <c r="F1440" s="304" t="s">
        <v>3378</v>
      </c>
      <c r="G1440" s="291">
        <v>2614.75</v>
      </c>
      <c r="H1440" s="291">
        <f t="shared" si="42"/>
        <v>2340.2012500000001</v>
      </c>
      <c r="I1440" s="470">
        <v>45128</v>
      </c>
    </row>
    <row r="1441" spans="1:9" x14ac:dyDescent="0.25">
      <c r="A1441" s="2">
        <v>77</v>
      </c>
      <c r="B1441" s="319" t="s">
        <v>4580</v>
      </c>
      <c r="C1441" s="304" t="s">
        <v>48</v>
      </c>
      <c r="D1441" s="12">
        <v>45117</v>
      </c>
      <c r="E1441" s="286">
        <v>9188.68</v>
      </c>
      <c r="F1441" s="304" t="s">
        <v>3378</v>
      </c>
      <c r="G1441" s="291">
        <v>7933.03</v>
      </c>
      <c r="H1441" s="291">
        <f t="shared" si="42"/>
        <v>7100.06185</v>
      </c>
      <c r="I1441" s="470">
        <v>45128</v>
      </c>
    </row>
    <row r="1442" spans="1:9" x14ac:dyDescent="0.25">
      <c r="A1442" s="2">
        <v>78</v>
      </c>
      <c r="B1442" s="319" t="s">
        <v>4581</v>
      </c>
      <c r="C1442" s="304" t="s">
        <v>48</v>
      </c>
      <c r="D1442" s="12">
        <v>45103</v>
      </c>
      <c r="E1442" s="286">
        <v>4376.7299999999996</v>
      </c>
      <c r="F1442" s="304" t="s">
        <v>3378</v>
      </c>
      <c r="G1442" s="291">
        <v>3372.57</v>
      </c>
      <c r="H1442" s="291">
        <f t="shared" si="42"/>
        <v>3018.4501500000001</v>
      </c>
      <c r="I1442" s="470">
        <v>45128</v>
      </c>
    </row>
    <row r="1443" spans="1:9" x14ac:dyDescent="0.25">
      <c r="A1443" s="2">
        <v>79</v>
      </c>
      <c r="B1443" s="319" t="s">
        <v>4582</v>
      </c>
      <c r="C1443" s="304" t="s">
        <v>48</v>
      </c>
      <c r="D1443" s="12">
        <v>45068</v>
      </c>
      <c r="E1443" s="291">
        <v>15657.5</v>
      </c>
      <c r="F1443" s="304" t="s">
        <v>3378</v>
      </c>
      <c r="G1443" s="291">
        <v>12236.04</v>
      </c>
      <c r="H1443" s="291">
        <f t="shared" si="42"/>
        <v>10951.255800000001</v>
      </c>
      <c r="I1443" s="470">
        <v>45128</v>
      </c>
    </row>
    <row r="1444" spans="1:9" x14ac:dyDescent="0.25">
      <c r="E1444" s="330">
        <f>SUM(E1365:E1443)</f>
        <v>552086.10799999977</v>
      </c>
      <c r="G1444" s="330">
        <f>SUM(G1365:G1443)</f>
        <v>515644.2099999999</v>
      </c>
      <c r="H1444" s="330">
        <f>SUM(H1365:H1443)</f>
        <v>461501.56795000011</v>
      </c>
    </row>
    <row r="1448" spans="1:9" ht="15.75" thickBot="1" x14ac:dyDescent="0.3">
      <c r="D1448" s="569" t="s">
        <v>4583</v>
      </c>
      <c r="E1448" s="570"/>
      <c r="F1448" s="571"/>
    </row>
    <row r="1449" spans="1:9" ht="38.25" x14ac:dyDescent="0.25">
      <c r="A1449" s="413" t="s">
        <v>0</v>
      </c>
      <c r="B1449" s="413" t="s">
        <v>3265</v>
      </c>
      <c r="C1449" s="413" t="s">
        <v>45</v>
      </c>
      <c r="D1449" s="460" t="s">
        <v>3381</v>
      </c>
      <c r="E1449" s="461" t="s">
        <v>3380</v>
      </c>
      <c r="F1449" s="461" t="s">
        <v>3271</v>
      </c>
      <c r="G1449" s="415" t="s">
        <v>309</v>
      </c>
      <c r="H1449" s="415" t="s">
        <v>310</v>
      </c>
      <c r="I1449" s="415" t="s">
        <v>4405</v>
      </c>
    </row>
    <row r="1450" spans="1:9" x14ac:dyDescent="0.25">
      <c r="A1450" s="2">
        <v>1</v>
      </c>
      <c r="B1450" s="319" t="s">
        <v>4584</v>
      </c>
      <c r="C1450" s="304" t="s">
        <v>48</v>
      </c>
      <c r="D1450" s="470">
        <v>45152</v>
      </c>
      <c r="E1450" s="421">
        <v>4119.08</v>
      </c>
      <c r="F1450" s="304" t="s">
        <v>3378</v>
      </c>
      <c r="G1450" s="291">
        <v>3265.26</v>
      </c>
      <c r="H1450" s="291">
        <f t="shared" ref="H1450:H1475" si="43">G1450*0.895</f>
        <v>2922.4077000000002</v>
      </c>
      <c r="I1450" s="467">
        <v>45161</v>
      </c>
    </row>
    <row r="1451" spans="1:9" x14ac:dyDescent="0.25">
      <c r="A1451" s="2">
        <v>2</v>
      </c>
      <c r="B1451" s="319" t="s">
        <v>4219</v>
      </c>
      <c r="C1451" s="304" t="s">
        <v>48</v>
      </c>
      <c r="D1451" s="12">
        <v>45118</v>
      </c>
      <c r="E1451" s="286">
        <v>11613.28</v>
      </c>
      <c r="F1451" s="304" t="s">
        <v>3378</v>
      </c>
      <c r="G1451" s="291">
        <v>11314.22</v>
      </c>
      <c r="H1451" s="291">
        <f t="shared" si="43"/>
        <v>10126.2269</v>
      </c>
      <c r="I1451" s="467">
        <v>45161</v>
      </c>
    </row>
    <row r="1452" spans="1:9" x14ac:dyDescent="0.25">
      <c r="A1452" s="2">
        <v>3</v>
      </c>
      <c r="B1452" s="319" t="s">
        <v>4207</v>
      </c>
      <c r="C1452" s="304" t="s">
        <v>48</v>
      </c>
      <c r="D1452" s="12">
        <v>45139</v>
      </c>
      <c r="E1452" s="286">
        <v>2847.34</v>
      </c>
      <c r="F1452" s="304" t="s">
        <v>3378</v>
      </c>
      <c r="G1452" s="291">
        <v>2847.34</v>
      </c>
      <c r="H1452" s="291">
        <f t="shared" si="43"/>
        <v>2548.3693000000003</v>
      </c>
      <c r="I1452" s="467">
        <v>45161</v>
      </c>
    </row>
    <row r="1453" spans="1:9" x14ac:dyDescent="0.25">
      <c r="A1453" s="2">
        <v>4</v>
      </c>
      <c r="B1453" s="319" t="s">
        <v>4242</v>
      </c>
      <c r="C1453" s="304" t="s">
        <v>48</v>
      </c>
      <c r="D1453" s="12">
        <v>45139</v>
      </c>
      <c r="E1453" s="286">
        <v>4034.7</v>
      </c>
      <c r="F1453" s="304" t="s">
        <v>3378</v>
      </c>
      <c r="G1453" s="494">
        <v>3848.21</v>
      </c>
      <c r="H1453" s="494">
        <f t="shared" si="43"/>
        <v>3444.14795</v>
      </c>
      <c r="I1453" s="467">
        <v>45161</v>
      </c>
    </row>
    <row r="1454" spans="1:9" x14ac:dyDescent="0.25">
      <c r="A1454" s="2">
        <v>5</v>
      </c>
      <c r="B1454" s="319" t="s">
        <v>4232</v>
      </c>
      <c r="C1454" s="304" t="s">
        <v>48</v>
      </c>
      <c r="D1454" s="12">
        <v>45114</v>
      </c>
      <c r="E1454" s="286">
        <v>3075.95</v>
      </c>
      <c r="F1454" s="304" t="s">
        <v>3378</v>
      </c>
      <c r="G1454" s="291">
        <v>1242.71</v>
      </c>
      <c r="H1454" s="291">
        <f t="shared" si="43"/>
        <v>1112.2254500000001</v>
      </c>
      <c r="I1454" s="470">
        <v>45161</v>
      </c>
    </row>
    <row r="1455" spans="1:9" x14ac:dyDescent="0.25">
      <c r="A1455" s="2">
        <v>6</v>
      </c>
      <c r="B1455" s="319" t="s">
        <v>4292</v>
      </c>
      <c r="C1455" s="304" t="s">
        <v>48</v>
      </c>
      <c r="D1455" s="12">
        <v>45148</v>
      </c>
      <c r="E1455" s="286">
        <v>4683.49</v>
      </c>
      <c r="F1455" s="304" t="s">
        <v>3378</v>
      </c>
      <c r="G1455" s="291">
        <v>4438.7299999999996</v>
      </c>
      <c r="H1455" s="291">
        <f t="shared" si="43"/>
        <v>3972.6633499999998</v>
      </c>
      <c r="I1455" s="470">
        <v>45161</v>
      </c>
    </row>
    <row r="1456" spans="1:9" x14ac:dyDescent="0.25">
      <c r="A1456" s="2">
        <v>7</v>
      </c>
      <c r="B1456" s="319" t="s">
        <v>4261</v>
      </c>
      <c r="C1456" s="304" t="s">
        <v>48</v>
      </c>
      <c r="D1456" s="12">
        <v>45146</v>
      </c>
      <c r="E1456" s="286">
        <v>13577.88</v>
      </c>
      <c r="F1456" s="304" t="s">
        <v>3378</v>
      </c>
      <c r="G1456" s="291">
        <v>13756.27</v>
      </c>
      <c r="H1456" s="291">
        <f t="shared" si="43"/>
        <v>12311.861650000001</v>
      </c>
      <c r="I1456" s="470">
        <v>45161</v>
      </c>
    </row>
    <row r="1457" spans="1:9" x14ac:dyDescent="0.25">
      <c r="A1457" s="2">
        <v>8</v>
      </c>
      <c r="B1457" s="319" t="s">
        <v>4102</v>
      </c>
      <c r="C1457" s="304" t="s">
        <v>48</v>
      </c>
      <c r="D1457" s="12"/>
      <c r="E1457" s="286"/>
      <c r="F1457" s="304" t="s">
        <v>3378</v>
      </c>
      <c r="G1457" s="291">
        <v>45740.6</v>
      </c>
      <c r="H1457" s="291">
        <f t="shared" si="43"/>
        <v>40937.837</v>
      </c>
      <c r="I1457" s="470">
        <v>45161</v>
      </c>
    </row>
    <row r="1458" spans="1:9" x14ac:dyDescent="0.25">
      <c r="A1458" s="2">
        <v>9</v>
      </c>
      <c r="B1458" s="319" t="s">
        <v>4247</v>
      </c>
      <c r="C1458" s="304" t="s">
        <v>48</v>
      </c>
      <c r="D1458" s="12">
        <v>45154</v>
      </c>
      <c r="E1458" s="286">
        <v>7462.58</v>
      </c>
      <c r="F1458" s="304" t="s">
        <v>3378</v>
      </c>
      <c r="G1458" s="291">
        <v>7111.54</v>
      </c>
      <c r="H1458" s="291">
        <f t="shared" si="43"/>
        <v>6364.8283000000001</v>
      </c>
      <c r="I1458" s="470">
        <v>45161</v>
      </c>
    </row>
    <row r="1459" spans="1:9" x14ac:dyDescent="0.25">
      <c r="A1459" s="2">
        <v>10</v>
      </c>
      <c r="B1459" s="319" t="s">
        <v>4269</v>
      </c>
      <c r="C1459" s="304" t="s">
        <v>48</v>
      </c>
      <c r="D1459" s="12">
        <v>45146</v>
      </c>
      <c r="E1459" s="286">
        <v>4221.32</v>
      </c>
      <c r="F1459" s="304" t="s">
        <v>3378</v>
      </c>
      <c r="G1459" s="291">
        <v>3642.27</v>
      </c>
      <c r="H1459" s="291">
        <f t="shared" si="43"/>
        <v>3259.8316500000001</v>
      </c>
      <c r="I1459" s="470">
        <v>45161</v>
      </c>
    </row>
    <row r="1460" spans="1:9" x14ac:dyDescent="0.25">
      <c r="A1460" s="2">
        <v>11</v>
      </c>
      <c r="B1460" s="319" t="s">
        <v>4052</v>
      </c>
      <c r="C1460" s="304" t="s">
        <v>48</v>
      </c>
      <c r="D1460" s="12">
        <v>45145</v>
      </c>
      <c r="E1460" s="286">
        <v>48405.25</v>
      </c>
      <c r="F1460" s="304" t="s">
        <v>3378</v>
      </c>
      <c r="G1460" s="291">
        <v>41679.47</v>
      </c>
      <c r="H1460" s="291">
        <f t="shared" si="43"/>
        <v>37303.125650000002</v>
      </c>
      <c r="I1460" s="470">
        <v>45161</v>
      </c>
    </row>
    <row r="1461" spans="1:9" x14ac:dyDescent="0.25">
      <c r="A1461" s="2">
        <v>12</v>
      </c>
      <c r="B1461" s="319" t="s">
        <v>4245</v>
      </c>
      <c r="C1461" s="304" t="s">
        <v>48</v>
      </c>
      <c r="D1461" s="12">
        <v>45145</v>
      </c>
      <c r="E1461" s="286">
        <v>50892.3</v>
      </c>
      <c r="F1461" s="304" t="s">
        <v>3378</v>
      </c>
      <c r="G1461" s="291">
        <v>39275.730000000003</v>
      </c>
      <c r="H1461" s="291">
        <f t="shared" si="43"/>
        <v>35151.778350000001</v>
      </c>
      <c r="I1461" s="470">
        <v>45161</v>
      </c>
    </row>
    <row r="1462" spans="1:9" x14ac:dyDescent="0.25">
      <c r="A1462" s="2">
        <v>13</v>
      </c>
      <c r="B1462" s="319" t="s">
        <v>4280</v>
      </c>
      <c r="C1462" s="304" t="s">
        <v>48</v>
      </c>
      <c r="D1462" s="12">
        <v>45145</v>
      </c>
      <c r="E1462" s="286">
        <v>14696.36</v>
      </c>
      <c r="F1462" s="304" t="s">
        <v>3378</v>
      </c>
      <c r="G1462" s="291">
        <v>10748.87</v>
      </c>
      <c r="H1462" s="291">
        <f t="shared" si="43"/>
        <v>9620.2386500000011</v>
      </c>
      <c r="I1462" s="470">
        <v>45161</v>
      </c>
    </row>
    <row r="1463" spans="1:9" x14ac:dyDescent="0.25">
      <c r="A1463" s="2">
        <v>14</v>
      </c>
      <c r="B1463" s="319" t="s">
        <v>4267</v>
      </c>
      <c r="C1463" s="304" t="s">
        <v>48</v>
      </c>
      <c r="D1463" s="12">
        <v>45145</v>
      </c>
      <c r="E1463" s="286">
        <v>26476.99</v>
      </c>
      <c r="F1463" s="304" t="s">
        <v>3378</v>
      </c>
      <c r="G1463" s="291">
        <v>21349.31</v>
      </c>
      <c r="H1463" s="291">
        <f t="shared" si="43"/>
        <v>19107.632450000001</v>
      </c>
      <c r="I1463" s="470">
        <v>45161</v>
      </c>
    </row>
    <row r="1464" spans="1:9" x14ac:dyDescent="0.25">
      <c r="A1464" s="2">
        <v>15</v>
      </c>
      <c r="B1464" s="319" t="s">
        <v>4255</v>
      </c>
      <c r="C1464" s="304" t="s">
        <v>48</v>
      </c>
      <c r="D1464" s="12">
        <v>45144</v>
      </c>
      <c r="E1464" s="286">
        <v>2926.97</v>
      </c>
      <c r="F1464" s="304" t="s">
        <v>3378</v>
      </c>
      <c r="G1464" s="291">
        <v>2861.15</v>
      </c>
      <c r="H1464" s="291">
        <f t="shared" si="43"/>
        <v>2560.7292500000003</v>
      </c>
      <c r="I1464" s="470">
        <v>45161</v>
      </c>
    </row>
    <row r="1465" spans="1:9" x14ac:dyDescent="0.25">
      <c r="A1465" s="2">
        <v>16</v>
      </c>
      <c r="B1465" s="319" t="s">
        <v>4253</v>
      </c>
      <c r="C1465" s="304" t="s">
        <v>48</v>
      </c>
      <c r="D1465" s="12">
        <v>45146</v>
      </c>
      <c r="E1465" s="286">
        <v>4954.32</v>
      </c>
      <c r="F1465" s="304" t="s">
        <v>3378</v>
      </c>
      <c r="G1465" s="291">
        <v>5957.2</v>
      </c>
      <c r="H1465" s="291">
        <f t="shared" si="43"/>
        <v>5331.6939999999995</v>
      </c>
      <c r="I1465" s="470">
        <v>45161</v>
      </c>
    </row>
    <row r="1466" spans="1:9" x14ac:dyDescent="0.25">
      <c r="A1466" s="2">
        <v>17</v>
      </c>
      <c r="B1466" s="319" t="s">
        <v>4289</v>
      </c>
      <c r="C1466" s="304" t="s">
        <v>48</v>
      </c>
      <c r="D1466" s="12">
        <v>45155</v>
      </c>
      <c r="E1466" s="286">
        <v>3678.58</v>
      </c>
      <c r="F1466" s="304" t="s">
        <v>3378</v>
      </c>
      <c r="G1466" s="291">
        <v>3557.91</v>
      </c>
      <c r="H1466" s="291">
        <f t="shared" si="43"/>
        <v>3184.3294499999997</v>
      </c>
      <c r="I1466" s="470">
        <v>45161</v>
      </c>
    </row>
    <row r="1467" spans="1:9" x14ac:dyDescent="0.25">
      <c r="A1467" s="2">
        <v>18</v>
      </c>
      <c r="B1467" s="319" t="s">
        <v>4585</v>
      </c>
      <c r="C1467" s="304" t="s">
        <v>48</v>
      </c>
      <c r="D1467" s="12">
        <v>45134</v>
      </c>
      <c r="E1467" s="286">
        <v>2472.63</v>
      </c>
      <c r="F1467" s="304" t="s">
        <v>3378</v>
      </c>
      <c r="G1467" s="291">
        <v>1809.57</v>
      </c>
      <c r="H1467" s="291">
        <f t="shared" si="43"/>
        <v>1619.5651499999999</v>
      </c>
      <c r="I1467" s="470">
        <v>45161</v>
      </c>
    </row>
    <row r="1468" spans="1:9" x14ac:dyDescent="0.25">
      <c r="A1468" s="2">
        <v>19</v>
      </c>
      <c r="B1468" s="319" t="s">
        <v>4586</v>
      </c>
      <c r="C1468" s="304" t="s">
        <v>48</v>
      </c>
      <c r="D1468" s="12">
        <v>45153</v>
      </c>
      <c r="E1468" s="291">
        <v>3115.83</v>
      </c>
      <c r="F1468" s="304" t="s">
        <v>3378</v>
      </c>
      <c r="G1468" s="291">
        <v>2081.41</v>
      </c>
      <c r="H1468" s="291">
        <f t="shared" si="43"/>
        <v>1862.86195</v>
      </c>
      <c r="I1468" s="470">
        <v>45161</v>
      </c>
    </row>
    <row r="1469" spans="1:9" x14ac:dyDescent="0.25">
      <c r="A1469" s="2">
        <v>20</v>
      </c>
      <c r="B1469" s="319" t="s">
        <v>4291</v>
      </c>
      <c r="C1469" s="304" t="s">
        <v>48</v>
      </c>
      <c r="D1469" s="12">
        <v>45148</v>
      </c>
      <c r="E1469" s="286">
        <v>4341.78</v>
      </c>
      <c r="F1469" s="304" t="s">
        <v>3378</v>
      </c>
      <c r="G1469" s="291">
        <v>4050.82</v>
      </c>
      <c r="H1469" s="291">
        <f t="shared" si="43"/>
        <v>3625.4839000000002</v>
      </c>
      <c r="I1469" s="470">
        <v>45161</v>
      </c>
    </row>
    <row r="1470" spans="1:9" x14ac:dyDescent="0.25">
      <c r="A1470" s="2">
        <v>21</v>
      </c>
      <c r="B1470" s="319" t="s">
        <v>4246</v>
      </c>
      <c r="C1470" s="304" t="s">
        <v>48</v>
      </c>
      <c r="D1470" s="12">
        <v>45136</v>
      </c>
      <c r="E1470" s="286">
        <v>29800.880000000001</v>
      </c>
      <c r="F1470" s="304" t="s">
        <v>3378</v>
      </c>
      <c r="G1470" s="291">
        <v>26893.83</v>
      </c>
      <c r="H1470" s="291">
        <f t="shared" si="43"/>
        <v>24069.977850000003</v>
      </c>
      <c r="I1470" s="470">
        <v>45161</v>
      </c>
    </row>
    <row r="1471" spans="1:9" x14ac:dyDescent="0.25">
      <c r="A1471" s="2">
        <v>22</v>
      </c>
      <c r="B1471" s="319" t="s">
        <v>4203</v>
      </c>
      <c r="C1471" s="304" t="s">
        <v>48</v>
      </c>
      <c r="D1471" s="12">
        <v>45145</v>
      </c>
      <c r="E1471" s="286">
        <v>5765.93</v>
      </c>
      <c r="F1471" s="304" t="s">
        <v>3378</v>
      </c>
      <c r="G1471" s="291">
        <v>5033.33</v>
      </c>
      <c r="H1471" s="291">
        <f t="shared" si="43"/>
        <v>4504.8303500000002</v>
      </c>
      <c r="I1471" s="470">
        <v>45161</v>
      </c>
    </row>
    <row r="1472" spans="1:9" x14ac:dyDescent="0.25">
      <c r="A1472" s="2">
        <v>23</v>
      </c>
      <c r="B1472" s="319" t="s">
        <v>4254</v>
      </c>
      <c r="C1472" s="304" t="s">
        <v>48</v>
      </c>
      <c r="D1472" s="12">
        <v>45155</v>
      </c>
      <c r="E1472" s="286">
        <v>7566.94</v>
      </c>
      <c r="F1472" s="304" t="s">
        <v>3378</v>
      </c>
      <c r="G1472" s="291">
        <v>6655.35</v>
      </c>
      <c r="H1472" s="291">
        <f t="shared" si="43"/>
        <v>5956.5382500000005</v>
      </c>
      <c r="I1472" s="470">
        <v>45161</v>
      </c>
    </row>
    <row r="1473" spans="1:9" x14ac:dyDescent="0.25">
      <c r="A1473" s="2">
        <v>24</v>
      </c>
      <c r="B1473" s="319" t="s">
        <v>4587</v>
      </c>
      <c r="C1473" s="304" t="s">
        <v>48</v>
      </c>
      <c r="D1473" s="12">
        <v>45138</v>
      </c>
      <c r="E1473" s="286">
        <v>2016.23</v>
      </c>
      <c r="F1473" s="304" t="s">
        <v>3378</v>
      </c>
      <c r="G1473" s="291">
        <v>1676.79</v>
      </c>
      <c r="H1473" s="291">
        <f t="shared" si="43"/>
        <v>1500.72705</v>
      </c>
      <c r="I1473" s="470">
        <v>45161</v>
      </c>
    </row>
    <row r="1474" spans="1:9" x14ac:dyDescent="0.25">
      <c r="A1474" s="2">
        <v>25</v>
      </c>
      <c r="B1474" s="319" t="s">
        <v>4588</v>
      </c>
      <c r="C1474" s="304" t="s">
        <v>48</v>
      </c>
      <c r="D1474" s="12">
        <v>45138</v>
      </c>
      <c r="E1474" s="286">
        <v>358.08</v>
      </c>
      <c r="F1474" s="304" t="s">
        <v>3378</v>
      </c>
      <c r="G1474" s="291">
        <v>300.16000000000003</v>
      </c>
      <c r="H1474" s="291">
        <f t="shared" si="43"/>
        <v>268.64320000000004</v>
      </c>
      <c r="I1474" s="470">
        <v>45161</v>
      </c>
    </row>
    <row r="1475" spans="1:9" x14ac:dyDescent="0.25">
      <c r="A1475" s="2">
        <v>26</v>
      </c>
      <c r="B1475" s="319" t="s">
        <v>4264</v>
      </c>
      <c r="C1475" s="304" t="s">
        <v>48</v>
      </c>
      <c r="D1475" s="12">
        <v>45145</v>
      </c>
      <c r="E1475" s="286">
        <v>13381.29</v>
      </c>
      <c r="F1475" s="304" t="s">
        <v>3378</v>
      </c>
      <c r="G1475" s="291">
        <v>12051.05</v>
      </c>
      <c r="H1475" s="291">
        <f t="shared" si="43"/>
        <v>10785.68975</v>
      </c>
      <c r="I1475" s="470">
        <v>45161</v>
      </c>
    </row>
    <row r="1476" spans="1:9" x14ac:dyDescent="0.25">
      <c r="E1476" s="330">
        <f>SUM(E1450:E1475)</f>
        <v>276485.97999999992</v>
      </c>
      <c r="G1476" s="330">
        <f>SUM(G1450:G1475)</f>
        <v>283189.09999999998</v>
      </c>
      <c r="H1476" s="330">
        <f>SUM(H1450:H1475)</f>
        <v>253454.24449999997</v>
      </c>
    </row>
    <row r="1480" spans="1:9" x14ac:dyDescent="0.25">
      <c r="D1480" s="572" t="s">
        <v>4589</v>
      </c>
      <c r="E1480" s="573"/>
      <c r="F1480" s="574"/>
    </row>
    <row r="1481" spans="1:9" ht="38.25" x14ac:dyDescent="0.25">
      <c r="A1481" s="497" t="s">
        <v>0</v>
      </c>
      <c r="B1481" s="497" t="s">
        <v>3265</v>
      </c>
      <c r="C1481" s="497" t="s">
        <v>45</v>
      </c>
      <c r="D1481" s="497" t="s">
        <v>3381</v>
      </c>
      <c r="E1481" s="498" t="s">
        <v>3380</v>
      </c>
      <c r="F1481" s="498" t="s">
        <v>3271</v>
      </c>
      <c r="G1481" s="499" t="s">
        <v>309</v>
      </c>
      <c r="H1481" s="499" t="s">
        <v>310</v>
      </c>
      <c r="I1481" s="499" t="s">
        <v>4405</v>
      </c>
    </row>
    <row r="1482" spans="1:9" x14ac:dyDescent="0.25">
      <c r="A1482" s="2">
        <v>1</v>
      </c>
      <c r="B1482" s="319" t="s">
        <v>4209</v>
      </c>
      <c r="C1482" s="304" t="s">
        <v>48</v>
      </c>
      <c r="D1482" s="12">
        <v>45136</v>
      </c>
      <c r="E1482" s="286">
        <v>7180.99</v>
      </c>
      <c r="F1482" s="304" t="s">
        <v>3378</v>
      </c>
      <c r="G1482" s="291">
        <v>6715.73</v>
      </c>
      <c r="H1482" s="291">
        <f t="shared" ref="H1482:H1501" si="44">G1482*0.895</f>
        <v>6010.5783499999998</v>
      </c>
      <c r="I1482" s="470">
        <v>45161</v>
      </c>
    </row>
    <row r="1483" spans="1:9" x14ac:dyDescent="0.25">
      <c r="A1483" s="2">
        <v>2</v>
      </c>
      <c r="B1483" s="319" t="s">
        <v>4214</v>
      </c>
      <c r="C1483" s="304" t="s">
        <v>48</v>
      </c>
      <c r="D1483" s="12">
        <v>45136</v>
      </c>
      <c r="E1483" s="286">
        <v>22065.06</v>
      </c>
      <c r="F1483" s="304" t="s">
        <v>3378</v>
      </c>
      <c r="G1483" s="291">
        <v>21588.32</v>
      </c>
      <c r="H1483" s="291">
        <f t="shared" si="44"/>
        <v>19321.546399999999</v>
      </c>
      <c r="I1483" s="470">
        <v>45161</v>
      </c>
    </row>
    <row r="1484" spans="1:9" x14ac:dyDescent="0.25">
      <c r="A1484" s="2">
        <v>3</v>
      </c>
      <c r="B1484" s="319" t="s">
        <v>4262</v>
      </c>
      <c r="C1484" s="304" t="s">
        <v>48</v>
      </c>
      <c r="D1484" s="12">
        <v>45146</v>
      </c>
      <c r="E1484" s="286">
        <v>4658.04</v>
      </c>
      <c r="F1484" s="304" t="s">
        <v>3378</v>
      </c>
      <c r="G1484" s="291">
        <v>4623.95</v>
      </c>
      <c r="H1484" s="291">
        <f t="shared" si="44"/>
        <v>4138.4352499999995</v>
      </c>
      <c r="I1484" s="470">
        <v>45161</v>
      </c>
    </row>
    <row r="1485" spans="1:9" x14ac:dyDescent="0.25">
      <c r="A1485" s="2">
        <v>4</v>
      </c>
      <c r="B1485" s="319" t="s">
        <v>4211</v>
      </c>
      <c r="C1485" s="304" t="s">
        <v>48</v>
      </c>
      <c r="D1485" s="12">
        <v>45146</v>
      </c>
      <c r="E1485" s="286">
        <v>14356.57</v>
      </c>
      <c r="F1485" s="304" t="s">
        <v>3378</v>
      </c>
      <c r="G1485" s="291">
        <v>14402.81</v>
      </c>
      <c r="H1485" s="291">
        <f t="shared" si="44"/>
        <v>12890.514950000001</v>
      </c>
      <c r="I1485" s="470">
        <v>45161</v>
      </c>
    </row>
    <row r="1486" spans="1:9" x14ac:dyDescent="0.25">
      <c r="A1486" s="2">
        <v>5</v>
      </c>
      <c r="B1486" s="319" t="s">
        <v>4279</v>
      </c>
      <c r="C1486" s="304" t="s">
        <v>48</v>
      </c>
      <c r="D1486" s="12">
        <v>45146</v>
      </c>
      <c r="E1486" s="286">
        <v>3728.82</v>
      </c>
      <c r="F1486" s="304" t="s">
        <v>3378</v>
      </c>
      <c r="G1486" s="291">
        <v>3575.24</v>
      </c>
      <c r="H1486" s="291">
        <f t="shared" si="44"/>
        <v>3199.8397999999997</v>
      </c>
      <c r="I1486" s="470">
        <v>45161</v>
      </c>
    </row>
    <row r="1487" spans="1:9" x14ac:dyDescent="0.25">
      <c r="A1487" s="2">
        <v>6</v>
      </c>
      <c r="B1487" s="319" t="s">
        <v>4283</v>
      </c>
      <c r="C1487" s="304" t="s">
        <v>48</v>
      </c>
      <c r="D1487" s="12">
        <v>45154</v>
      </c>
      <c r="E1487" s="286">
        <v>8368.94</v>
      </c>
      <c r="F1487" s="304" t="s">
        <v>3378</v>
      </c>
      <c r="G1487" s="291">
        <v>7594.28</v>
      </c>
      <c r="H1487" s="291">
        <f t="shared" si="44"/>
        <v>6796.8805999999995</v>
      </c>
      <c r="I1487" s="470">
        <v>45161</v>
      </c>
    </row>
    <row r="1488" spans="1:9" x14ac:dyDescent="0.25">
      <c r="A1488" s="2">
        <v>7</v>
      </c>
      <c r="B1488" s="319" t="s">
        <v>4282</v>
      </c>
      <c r="C1488" s="304" t="s">
        <v>48</v>
      </c>
      <c r="D1488" s="12">
        <v>45154</v>
      </c>
      <c r="E1488" s="286">
        <v>8634.58</v>
      </c>
      <c r="F1488" s="304" t="s">
        <v>3378</v>
      </c>
      <c r="G1488" s="291">
        <v>7871.4</v>
      </c>
      <c r="H1488" s="291">
        <f t="shared" si="44"/>
        <v>7044.9030000000002</v>
      </c>
      <c r="I1488" s="470">
        <v>45161</v>
      </c>
    </row>
    <row r="1489" spans="1:9" x14ac:dyDescent="0.25">
      <c r="A1489" s="2">
        <v>8</v>
      </c>
      <c r="B1489" s="319" t="s">
        <v>4284</v>
      </c>
      <c r="C1489" s="304" t="s">
        <v>48</v>
      </c>
      <c r="D1489" s="12">
        <v>45154</v>
      </c>
      <c r="E1489" s="286">
        <v>4330.2700000000004</v>
      </c>
      <c r="F1489" s="304" t="s">
        <v>3378</v>
      </c>
      <c r="G1489" s="291">
        <v>3959.65</v>
      </c>
      <c r="H1489" s="291">
        <f t="shared" si="44"/>
        <v>3543.8867500000001</v>
      </c>
      <c r="I1489" s="470">
        <v>45161</v>
      </c>
    </row>
    <row r="1490" spans="1:9" x14ac:dyDescent="0.25">
      <c r="A1490" s="2">
        <v>9</v>
      </c>
      <c r="B1490" s="319" t="s">
        <v>4295</v>
      </c>
      <c r="C1490" s="304" t="s">
        <v>48</v>
      </c>
      <c r="D1490" s="12">
        <v>45153</v>
      </c>
      <c r="E1490" s="286">
        <v>4760.24</v>
      </c>
      <c r="F1490" s="304" t="s">
        <v>3378</v>
      </c>
      <c r="G1490" s="291">
        <v>4433.5</v>
      </c>
      <c r="H1490" s="291">
        <f t="shared" si="44"/>
        <v>3967.9825000000001</v>
      </c>
      <c r="I1490" s="470">
        <v>45161</v>
      </c>
    </row>
    <row r="1491" spans="1:9" x14ac:dyDescent="0.25">
      <c r="A1491" s="2">
        <v>10</v>
      </c>
      <c r="B1491" s="319" t="s">
        <v>4281</v>
      </c>
      <c r="C1491" s="304" t="s">
        <v>48</v>
      </c>
      <c r="D1491" s="12">
        <v>45154</v>
      </c>
      <c r="E1491" s="286">
        <v>4973.28</v>
      </c>
      <c r="F1491" s="304" t="s">
        <v>3378</v>
      </c>
      <c r="G1491" s="291">
        <v>4014.49</v>
      </c>
      <c r="H1491" s="291">
        <f t="shared" si="44"/>
        <v>3592.9685500000001</v>
      </c>
      <c r="I1491" s="470">
        <v>45161</v>
      </c>
    </row>
    <row r="1492" spans="1:9" x14ac:dyDescent="0.25">
      <c r="A1492" s="2">
        <v>11</v>
      </c>
      <c r="B1492" s="319" t="s">
        <v>4290</v>
      </c>
      <c r="C1492" s="304" t="s">
        <v>48</v>
      </c>
      <c r="D1492" s="12">
        <v>45148</v>
      </c>
      <c r="E1492" s="286">
        <v>5018.3100000000004</v>
      </c>
      <c r="F1492" s="304" t="s">
        <v>3378</v>
      </c>
      <c r="G1492" s="291">
        <v>4523.6000000000004</v>
      </c>
      <c r="H1492" s="291">
        <f t="shared" si="44"/>
        <v>4048.6220000000003</v>
      </c>
      <c r="I1492" s="470">
        <v>45161</v>
      </c>
    </row>
    <row r="1493" spans="1:9" x14ac:dyDescent="0.25">
      <c r="A1493" s="2">
        <v>12</v>
      </c>
      <c r="B1493" s="319" t="s">
        <v>4293</v>
      </c>
      <c r="C1493" s="304" t="s">
        <v>48</v>
      </c>
      <c r="D1493" s="12">
        <v>45154</v>
      </c>
      <c r="E1493" s="286">
        <v>4330.26</v>
      </c>
      <c r="F1493" s="304" t="s">
        <v>3378</v>
      </c>
      <c r="G1493" s="291">
        <v>3607.56</v>
      </c>
      <c r="H1493" s="291">
        <f t="shared" si="44"/>
        <v>3228.7662</v>
      </c>
      <c r="I1493" s="470">
        <v>45161</v>
      </c>
    </row>
    <row r="1494" spans="1:9" x14ac:dyDescent="0.25">
      <c r="A1494" s="2">
        <v>13</v>
      </c>
      <c r="B1494" s="319" t="s">
        <v>4590</v>
      </c>
      <c r="C1494" s="304" t="s">
        <v>48</v>
      </c>
      <c r="D1494" s="12">
        <v>45139</v>
      </c>
      <c r="E1494" s="286">
        <v>4604.67</v>
      </c>
      <c r="F1494" s="304" t="s">
        <v>3378</v>
      </c>
      <c r="G1494" s="291">
        <v>2752.99</v>
      </c>
      <c r="H1494" s="291">
        <f t="shared" si="44"/>
        <v>2463.92605</v>
      </c>
      <c r="I1494" s="470">
        <v>45161</v>
      </c>
    </row>
    <row r="1495" spans="1:9" x14ac:dyDescent="0.25">
      <c r="A1495" s="2">
        <v>14</v>
      </c>
      <c r="B1495" s="319" t="s">
        <v>4210</v>
      </c>
      <c r="C1495" s="304" t="s">
        <v>48</v>
      </c>
      <c r="D1495" s="12">
        <v>45139</v>
      </c>
      <c r="E1495" s="286">
        <v>9545.02</v>
      </c>
      <c r="F1495" s="304" t="s">
        <v>3378</v>
      </c>
      <c r="G1495" s="291">
        <v>9192.9</v>
      </c>
      <c r="H1495" s="291">
        <f t="shared" si="44"/>
        <v>8227.6455000000005</v>
      </c>
      <c r="I1495" s="470">
        <v>45161</v>
      </c>
    </row>
    <row r="1496" spans="1:9" x14ac:dyDescent="0.25">
      <c r="A1496" s="2">
        <v>15</v>
      </c>
      <c r="B1496" s="319" t="s">
        <v>4263</v>
      </c>
      <c r="C1496" s="304" t="s">
        <v>48</v>
      </c>
      <c r="D1496" s="12">
        <v>45145</v>
      </c>
      <c r="E1496" s="286">
        <v>4104.5600000000004</v>
      </c>
      <c r="F1496" s="304" t="s">
        <v>3378</v>
      </c>
      <c r="G1496" s="291">
        <v>3983.89</v>
      </c>
      <c r="H1496" s="291">
        <f t="shared" si="44"/>
        <v>3565.5815499999999</v>
      </c>
      <c r="I1496" s="470">
        <v>45161</v>
      </c>
    </row>
    <row r="1497" spans="1:9" x14ac:dyDescent="0.25">
      <c r="A1497" s="2">
        <v>16</v>
      </c>
      <c r="B1497" s="319" t="s">
        <v>4285</v>
      </c>
      <c r="C1497" s="304" t="s">
        <v>48</v>
      </c>
      <c r="D1497" s="12">
        <v>45146</v>
      </c>
      <c r="E1497" s="286">
        <v>10334.299999999999</v>
      </c>
      <c r="F1497" s="304" t="s">
        <v>3378</v>
      </c>
      <c r="G1497" s="291">
        <v>9972.2900000000009</v>
      </c>
      <c r="H1497" s="291">
        <f t="shared" si="44"/>
        <v>8925.1995500000012</v>
      </c>
      <c r="I1497" s="470">
        <v>45161</v>
      </c>
    </row>
    <row r="1498" spans="1:9" x14ac:dyDescent="0.25">
      <c r="A1498" s="2">
        <v>17</v>
      </c>
      <c r="B1498" s="319" t="s">
        <v>4256</v>
      </c>
      <c r="C1498" s="304" t="s">
        <v>48</v>
      </c>
      <c r="D1498" s="12">
        <v>45145</v>
      </c>
      <c r="E1498" s="286">
        <v>9775.5400000000009</v>
      </c>
      <c r="F1498" s="304" t="s">
        <v>3378</v>
      </c>
      <c r="G1498" s="291">
        <v>8888.73</v>
      </c>
      <c r="H1498" s="291">
        <f t="shared" si="44"/>
        <v>7955.4133499999998</v>
      </c>
      <c r="I1498" s="470">
        <v>45161</v>
      </c>
    </row>
    <row r="1499" spans="1:9" x14ac:dyDescent="0.25">
      <c r="A1499" s="2">
        <v>18</v>
      </c>
      <c r="B1499" s="319" t="s">
        <v>4591</v>
      </c>
      <c r="C1499" s="304" t="s">
        <v>48</v>
      </c>
      <c r="D1499" s="12">
        <v>45141</v>
      </c>
      <c r="E1499" s="286">
        <v>3403.59</v>
      </c>
      <c r="F1499" s="304" t="s">
        <v>3378</v>
      </c>
      <c r="G1499" s="291">
        <v>2408.7199999999998</v>
      </c>
      <c r="H1499" s="291">
        <f t="shared" si="44"/>
        <v>2155.8044</v>
      </c>
      <c r="I1499" s="470">
        <v>45161</v>
      </c>
    </row>
    <row r="1500" spans="1:9" x14ac:dyDescent="0.25">
      <c r="A1500" s="2">
        <v>19</v>
      </c>
      <c r="B1500" s="319" t="s">
        <v>4244</v>
      </c>
      <c r="C1500" s="304" t="s">
        <v>48</v>
      </c>
      <c r="D1500" s="12">
        <v>45146</v>
      </c>
      <c r="E1500" s="286">
        <v>10527.03</v>
      </c>
      <c r="F1500" s="304" t="s">
        <v>3378</v>
      </c>
      <c r="G1500" s="291">
        <v>9277.6299999999992</v>
      </c>
      <c r="H1500" s="291">
        <f t="shared" si="44"/>
        <v>8303.4788499999995</v>
      </c>
      <c r="I1500" s="470">
        <v>45161</v>
      </c>
    </row>
    <row r="1501" spans="1:9" x14ac:dyDescent="0.25">
      <c r="A1501" s="2">
        <v>20</v>
      </c>
      <c r="B1501" s="319" t="s">
        <v>4258</v>
      </c>
      <c r="C1501" s="304" t="s">
        <v>48</v>
      </c>
      <c r="D1501" s="262">
        <v>45146</v>
      </c>
      <c r="E1501" s="289">
        <v>5266.64</v>
      </c>
      <c r="F1501" s="304" t="s">
        <v>3378</v>
      </c>
      <c r="G1501" s="291">
        <v>4814</v>
      </c>
      <c r="H1501" s="291">
        <f t="shared" si="44"/>
        <v>4308.53</v>
      </c>
      <c r="I1501" s="470">
        <v>45161</v>
      </c>
    </row>
    <row r="1502" spans="1:9" x14ac:dyDescent="0.25">
      <c r="E1502" s="330">
        <f>SUM(E1482:E1501)</f>
        <v>149966.71000000002</v>
      </c>
      <c r="G1502" s="330">
        <f>SUM(G1482:G1501)</f>
        <v>138201.68</v>
      </c>
      <c r="H1502" s="330">
        <f>SUM(H1482:H1501)</f>
        <v>123690.5036</v>
      </c>
    </row>
    <row r="1505" spans="1:9" x14ac:dyDescent="0.25">
      <c r="D1505" s="572" t="s">
        <v>4592</v>
      </c>
      <c r="E1505" s="573"/>
      <c r="F1505" s="574"/>
    </row>
    <row r="1506" spans="1:9" ht="38.25" x14ac:dyDescent="0.25">
      <c r="A1506" s="497" t="s">
        <v>0</v>
      </c>
      <c r="B1506" s="497" t="s">
        <v>3265</v>
      </c>
      <c r="C1506" s="497" t="s">
        <v>45</v>
      </c>
      <c r="D1506" s="497" t="s">
        <v>3381</v>
      </c>
      <c r="E1506" s="498" t="s">
        <v>3380</v>
      </c>
      <c r="F1506" s="498" t="s">
        <v>3271</v>
      </c>
      <c r="G1506" s="499" t="s">
        <v>309</v>
      </c>
      <c r="H1506" s="499" t="s">
        <v>310</v>
      </c>
      <c r="I1506" s="499" t="s">
        <v>4405</v>
      </c>
    </row>
    <row r="1507" spans="1:9" x14ac:dyDescent="0.25">
      <c r="A1507" s="2">
        <v>1</v>
      </c>
      <c r="B1507" s="319" t="s">
        <v>4227</v>
      </c>
      <c r="C1507" s="304" t="s">
        <v>48</v>
      </c>
      <c r="D1507" s="12">
        <v>45106</v>
      </c>
      <c r="E1507" s="286">
        <v>622.58000000000004</v>
      </c>
      <c r="F1507" s="304" t="s">
        <v>3378</v>
      </c>
      <c r="G1507" s="291">
        <v>622.58000000000004</v>
      </c>
      <c r="H1507" s="291">
        <f t="shared" ref="H1507:H1543" si="45">G1507*0.895</f>
        <v>557.20910000000003</v>
      </c>
      <c r="I1507" s="470">
        <v>45159</v>
      </c>
    </row>
    <row r="1508" spans="1:9" x14ac:dyDescent="0.25">
      <c r="A1508" s="2">
        <v>2</v>
      </c>
      <c r="B1508" s="319" t="s">
        <v>4593</v>
      </c>
      <c r="C1508" s="304" t="s">
        <v>48</v>
      </c>
      <c r="D1508" s="12">
        <v>45115</v>
      </c>
      <c r="E1508" s="286">
        <v>2175.25</v>
      </c>
      <c r="F1508" s="304" t="s">
        <v>3378</v>
      </c>
      <c r="G1508" s="291">
        <v>1686.03</v>
      </c>
      <c r="H1508" s="291">
        <f t="shared" si="45"/>
        <v>1508.99685</v>
      </c>
      <c r="I1508" s="470">
        <v>45159</v>
      </c>
    </row>
    <row r="1509" spans="1:9" x14ac:dyDescent="0.25">
      <c r="A1509" s="2">
        <v>3</v>
      </c>
      <c r="B1509" s="319" t="s">
        <v>4594</v>
      </c>
      <c r="C1509" s="304" t="s">
        <v>48</v>
      </c>
      <c r="D1509" s="12">
        <v>45125</v>
      </c>
      <c r="E1509" s="290">
        <v>5577</v>
      </c>
      <c r="F1509" s="304" t="s">
        <v>3378</v>
      </c>
      <c r="G1509" s="9">
        <v>3447.34</v>
      </c>
      <c r="H1509" s="9">
        <f t="shared" si="45"/>
        <v>3085.3693000000003</v>
      </c>
      <c r="I1509" s="470">
        <v>45159</v>
      </c>
    </row>
    <row r="1510" spans="1:9" x14ac:dyDescent="0.25">
      <c r="A1510" s="2">
        <v>4</v>
      </c>
      <c r="B1510" s="319" t="s">
        <v>4595</v>
      </c>
      <c r="C1510" s="304" t="s">
        <v>48</v>
      </c>
      <c r="D1510" s="12">
        <v>45125</v>
      </c>
      <c r="E1510" s="286">
        <v>7506.32</v>
      </c>
      <c r="F1510" s="304" t="s">
        <v>3378</v>
      </c>
      <c r="G1510" s="291">
        <v>4593.17</v>
      </c>
      <c r="H1510" s="291">
        <f t="shared" si="45"/>
        <v>4110.8871500000005</v>
      </c>
      <c r="I1510" s="470">
        <v>45159</v>
      </c>
    </row>
    <row r="1511" spans="1:9" x14ac:dyDescent="0.25">
      <c r="A1511" s="2">
        <v>5</v>
      </c>
      <c r="B1511" s="319" t="s">
        <v>4215</v>
      </c>
      <c r="C1511" s="304" t="s">
        <v>48</v>
      </c>
      <c r="D1511" s="12">
        <v>45120</v>
      </c>
      <c r="E1511" s="286">
        <v>10912.72</v>
      </c>
      <c r="F1511" s="304" t="s">
        <v>3378</v>
      </c>
      <c r="G1511" s="291">
        <v>10078.58</v>
      </c>
      <c r="H1511" s="291">
        <f t="shared" si="45"/>
        <v>9020.3291000000008</v>
      </c>
      <c r="I1511" s="470">
        <v>45159</v>
      </c>
    </row>
    <row r="1512" spans="1:9" x14ac:dyDescent="0.25">
      <c r="A1512" s="2">
        <v>6</v>
      </c>
      <c r="B1512" s="319" t="s">
        <v>4066</v>
      </c>
      <c r="C1512" s="304" t="s">
        <v>48</v>
      </c>
      <c r="D1512" s="12">
        <v>45064</v>
      </c>
      <c r="E1512" s="286">
        <v>30746.9</v>
      </c>
      <c r="F1512" s="304" t="s">
        <v>3378</v>
      </c>
      <c r="G1512" s="291">
        <v>14672.28</v>
      </c>
      <c r="H1512" s="291">
        <f t="shared" si="45"/>
        <v>13131.690600000002</v>
      </c>
      <c r="I1512" s="470">
        <v>45159</v>
      </c>
    </row>
    <row r="1513" spans="1:9" x14ac:dyDescent="0.25">
      <c r="A1513" s="2">
        <v>7</v>
      </c>
      <c r="B1513" s="319" t="s">
        <v>4168</v>
      </c>
      <c r="C1513" s="304" t="s">
        <v>48</v>
      </c>
      <c r="D1513" s="12">
        <v>45090</v>
      </c>
      <c r="E1513" s="286">
        <v>10388.629999999999</v>
      </c>
      <c r="F1513" s="304" t="s">
        <v>3378</v>
      </c>
      <c r="G1513" s="291">
        <v>9433.2099999999991</v>
      </c>
      <c r="H1513" s="291">
        <f t="shared" si="45"/>
        <v>8442.7229499999994</v>
      </c>
      <c r="I1513" s="470">
        <v>45159</v>
      </c>
    </row>
    <row r="1514" spans="1:9" x14ac:dyDescent="0.25">
      <c r="A1514" s="2">
        <v>8</v>
      </c>
      <c r="B1514" s="319" t="s">
        <v>4205</v>
      </c>
      <c r="C1514" s="304" t="s">
        <v>48</v>
      </c>
      <c r="D1514" s="12">
        <v>45136</v>
      </c>
      <c r="E1514" s="286">
        <v>9925.57</v>
      </c>
      <c r="F1514" s="304" t="s">
        <v>3378</v>
      </c>
      <c r="G1514" s="291">
        <v>9537.61</v>
      </c>
      <c r="H1514" s="291">
        <f t="shared" si="45"/>
        <v>8536.1609500000013</v>
      </c>
      <c r="I1514" s="470">
        <v>45159</v>
      </c>
    </row>
    <row r="1515" spans="1:9" x14ac:dyDescent="0.25">
      <c r="A1515" s="2">
        <v>9</v>
      </c>
      <c r="B1515" s="319" t="s">
        <v>4208</v>
      </c>
      <c r="C1515" s="304" t="s">
        <v>48</v>
      </c>
      <c r="D1515" s="12">
        <v>45136</v>
      </c>
      <c r="E1515" s="286">
        <v>8823.09</v>
      </c>
      <c r="F1515" s="304" t="s">
        <v>3378</v>
      </c>
      <c r="G1515" s="291">
        <v>8052.83</v>
      </c>
      <c r="H1515" s="291">
        <f t="shared" si="45"/>
        <v>7207.2828500000005</v>
      </c>
      <c r="I1515" s="470">
        <v>45159</v>
      </c>
    </row>
    <row r="1516" spans="1:9" x14ac:dyDescent="0.25">
      <c r="A1516" s="2">
        <v>10</v>
      </c>
      <c r="B1516" s="319" t="s">
        <v>4218</v>
      </c>
      <c r="C1516" s="304" t="s">
        <v>48</v>
      </c>
      <c r="D1516" s="12">
        <v>45138</v>
      </c>
      <c r="E1516" s="286">
        <v>5447.13</v>
      </c>
      <c r="F1516" s="304" t="s">
        <v>3378</v>
      </c>
      <c r="G1516" s="291">
        <v>5249.67</v>
      </c>
      <c r="H1516" s="291">
        <f t="shared" si="45"/>
        <v>4698.4546500000006</v>
      </c>
      <c r="I1516" s="470">
        <v>45159</v>
      </c>
    </row>
    <row r="1517" spans="1:9" x14ac:dyDescent="0.25">
      <c r="A1517" s="2">
        <v>11</v>
      </c>
      <c r="B1517" s="319" t="s">
        <v>4221</v>
      </c>
      <c r="C1517" s="304" t="s">
        <v>48</v>
      </c>
      <c r="D1517" s="12">
        <v>45139</v>
      </c>
      <c r="E1517" s="286">
        <v>15879.39</v>
      </c>
      <c r="F1517" s="304" t="s">
        <v>3378</v>
      </c>
      <c r="G1517" s="291">
        <v>15000.77</v>
      </c>
      <c r="H1517" s="291">
        <f t="shared" si="45"/>
        <v>13425.68915</v>
      </c>
      <c r="I1517" s="470">
        <v>45159</v>
      </c>
    </row>
    <row r="1518" spans="1:9" x14ac:dyDescent="0.25">
      <c r="A1518" s="2">
        <v>12</v>
      </c>
      <c r="B1518" s="319" t="s">
        <v>4206</v>
      </c>
      <c r="C1518" s="304" t="s">
        <v>48</v>
      </c>
      <c r="D1518" s="12">
        <v>45139</v>
      </c>
      <c r="E1518" s="286">
        <v>4204.42</v>
      </c>
      <c r="F1518" s="304" t="s">
        <v>3378</v>
      </c>
      <c r="G1518" s="291">
        <v>3699.31</v>
      </c>
      <c r="H1518" s="291">
        <f t="shared" si="45"/>
        <v>3310.8824500000001</v>
      </c>
      <c r="I1518" s="470">
        <v>45159</v>
      </c>
    </row>
    <row r="1519" spans="1:9" x14ac:dyDescent="0.25">
      <c r="A1519" s="2">
        <v>13</v>
      </c>
      <c r="B1519" s="319" t="s">
        <v>4237</v>
      </c>
      <c r="C1519" s="304" t="s">
        <v>48</v>
      </c>
      <c r="D1519" s="12">
        <v>45139</v>
      </c>
      <c r="E1519" s="286">
        <v>5202.8999999999996</v>
      </c>
      <c r="F1519" s="304" t="s">
        <v>3378</v>
      </c>
      <c r="G1519" s="291">
        <v>5060.29</v>
      </c>
      <c r="H1519" s="291">
        <f t="shared" si="45"/>
        <v>4528.9595500000005</v>
      </c>
      <c r="I1519" s="470">
        <v>45159</v>
      </c>
    </row>
    <row r="1520" spans="1:9" x14ac:dyDescent="0.25">
      <c r="A1520" s="2">
        <v>14</v>
      </c>
      <c r="B1520" s="319" t="s">
        <v>4236</v>
      </c>
      <c r="C1520" s="304" t="s">
        <v>48</v>
      </c>
      <c r="D1520" s="12">
        <v>45146</v>
      </c>
      <c r="E1520" s="286">
        <v>4808.21</v>
      </c>
      <c r="F1520" s="304" t="s">
        <v>3378</v>
      </c>
      <c r="G1520" s="291">
        <v>3916.94</v>
      </c>
      <c r="H1520" s="291">
        <f t="shared" si="45"/>
        <v>3505.6613000000002</v>
      </c>
      <c r="I1520" s="470">
        <v>45159</v>
      </c>
    </row>
    <row r="1521" spans="1:9" x14ac:dyDescent="0.25">
      <c r="A1521" s="2">
        <v>15</v>
      </c>
      <c r="B1521" s="319" t="s">
        <v>4217</v>
      </c>
      <c r="C1521" s="304" t="s">
        <v>48</v>
      </c>
      <c r="D1521" s="12">
        <v>45139</v>
      </c>
      <c r="E1521" s="286">
        <v>5037.34</v>
      </c>
      <c r="F1521" s="304" t="s">
        <v>3378</v>
      </c>
      <c r="G1521" s="291">
        <v>4850.8500000000004</v>
      </c>
      <c r="H1521" s="291">
        <f t="shared" si="45"/>
        <v>4341.5107500000004</v>
      </c>
      <c r="I1521" s="470">
        <v>45159</v>
      </c>
    </row>
    <row r="1522" spans="1:9" x14ac:dyDescent="0.25">
      <c r="A1522" s="2">
        <v>16</v>
      </c>
      <c r="B1522" s="319" t="s">
        <v>4286</v>
      </c>
      <c r="C1522" s="304" t="s">
        <v>48</v>
      </c>
      <c r="D1522" s="12">
        <v>45146</v>
      </c>
      <c r="E1522" s="286">
        <v>4959.45</v>
      </c>
      <c r="F1522" s="304" t="s">
        <v>3378</v>
      </c>
      <c r="G1522" s="291">
        <v>4371.79</v>
      </c>
      <c r="H1522" s="291">
        <f t="shared" si="45"/>
        <v>3912.7520500000001</v>
      </c>
      <c r="I1522" s="470">
        <v>45159</v>
      </c>
    </row>
    <row r="1523" spans="1:9" x14ac:dyDescent="0.25">
      <c r="A1523" s="2">
        <v>17</v>
      </c>
      <c r="B1523" s="319" t="s">
        <v>4287</v>
      </c>
      <c r="C1523" s="304" t="s">
        <v>48</v>
      </c>
      <c r="D1523" s="12">
        <v>45146</v>
      </c>
      <c r="E1523" s="286">
        <v>5359.99</v>
      </c>
      <c r="F1523" s="304" t="s">
        <v>3378</v>
      </c>
      <c r="G1523" s="291">
        <v>4816.21</v>
      </c>
      <c r="H1523" s="291">
        <f t="shared" si="45"/>
        <v>4310.5079500000002</v>
      </c>
      <c r="I1523" s="470">
        <v>45159</v>
      </c>
    </row>
    <row r="1524" spans="1:9" x14ac:dyDescent="0.25">
      <c r="A1524" s="2">
        <v>18</v>
      </c>
      <c r="B1524" s="319" t="s">
        <v>4288</v>
      </c>
      <c r="C1524" s="304" t="s">
        <v>48</v>
      </c>
      <c r="D1524" s="12">
        <v>45146</v>
      </c>
      <c r="E1524" s="286">
        <v>5420.01</v>
      </c>
      <c r="F1524" s="304" t="s">
        <v>3378</v>
      </c>
      <c r="G1524" s="291">
        <v>4812.75</v>
      </c>
      <c r="H1524" s="291">
        <f t="shared" si="45"/>
        <v>4307.4112500000001</v>
      </c>
      <c r="I1524" s="470">
        <v>45159</v>
      </c>
    </row>
    <row r="1525" spans="1:9" x14ac:dyDescent="0.25">
      <c r="A1525" s="2">
        <v>19</v>
      </c>
      <c r="B1525" s="319" t="s">
        <v>4229</v>
      </c>
      <c r="C1525" s="304" t="s">
        <v>48</v>
      </c>
      <c r="D1525" s="12">
        <v>45105</v>
      </c>
      <c r="E1525" s="286">
        <v>16352.38</v>
      </c>
      <c r="F1525" s="304" t="s">
        <v>3378</v>
      </c>
      <c r="G1525" s="291">
        <v>15542.46</v>
      </c>
      <c r="H1525" s="291">
        <f t="shared" si="45"/>
        <v>13910.501699999999</v>
      </c>
      <c r="I1525" s="470">
        <v>45159</v>
      </c>
    </row>
    <row r="1526" spans="1:9" x14ac:dyDescent="0.25">
      <c r="A1526" s="2">
        <v>20</v>
      </c>
      <c r="B1526" s="319" t="s">
        <v>4239</v>
      </c>
      <c r="C1526" s="304" t="s">
        <v>48</v>
      </c>
      <c r="D1526" s="12">
        <v>45120</v>
      </c>
      <c r="E1526" s="286">
        <v>4254.25</v>
      </c>
      <c r="F1526" s="304" t="s">
        <v>3378</v>
      </c>
      <c r="G1526" s="291">
        <v>3907.22</v>
      </c>
      <c r="H1526" s="291">
        <f t="shared" si="45"/>
        <v>3496.9618999999998</v>
      </c>
      <c r="I1526" s="470">
        <v>45159</v>
      </c>
    </row>
    <row r="1527" spans="1:9" x14ac:dyDescent="0.25">
      <c r="A1527" s="2">
        <v>21</v>
      </c>
      <c r="B1527" s="319" t="s">
        <v>4213</v>
      </c>
      <c r="C1527" s="304" t="s">
        <v>48</v>
      </c>
      <c r="D1527" s="12">
        <v>45139</v>
      </c>
      <c r="E1527" s="286">
        <v>5987.1</v>
      </c>
      <c r="F1527" s="304" t="s">
        <v>3378</v>
      </c>
      <c r="G1527" s="291">
        <v>5264.26</v>
      </c>
      <c r="H1527" s="291">
        <f t="shared" si="45"/>
        <v>4711.5127000000002</v>
      </c>
      <c r="I1527" s="470">
        <v>45159</v>
      </c>
    </row>
    <row r="1528" spans="1:9" x14ac:dyDescent="0.25">
      <c r="A1528" s="2">
        <v>22</v>
      </c>
      <c r="B1528" s="319" t="s">
        <v>4099</v>
      </c>
      <c r="C1528" s="304" t="s">
        <v>48</v>
      </c>
      <c r="D1528" s="12">
        <v>45105</v>
      </c>
      <c r="E1528" s="286">
        <v>9995.5499999999993</v>
      </c>
      <c r="F1528" s="304" t="s">
        <v>3378</v>
      </c>
      <c r="G1528" s="291">
        <v>8206.93</v>
      </c>
      <c r="H1528" s="291">
        <f t="shared" si="45"/>
        <v>7345.2023500000005</v>
      </c>
      <c r="I1528" s="470">
        <v>45159</v>
      </c>
    </row>
    <row r="1529" spans="1:9" x14ac:dyDescent="0.25">
      <c r="A1529" s="2">
        <v>23</v>
      </c>
      <c r="B1529" s="319" t="s">
        <v>4231</v>
      </c>
      <c r="C1529" s="304" t="s">
        <v>48</v>
      </c>
      <c r="D1529" s="12">
        <v>45114</v>
      </c>
      <c r="E1529" s="286">
        <v>7879.1</v>
      </c>
      <c r="F1529" s="304" t="s">
        <v>3378</v>
      </c>
      <c r="G1529" s="291">
        <v>3935.96</v>
      </c>
      <c r="H1529" s="291">
        <f t="shared" si="45"/>
        <v>3522.6842000000001</v>
      </c>
      <c r="I1529" s="470">
        <v>45159</v>
      </c>
    </row>
    <row r="1530" spans="1:9" x14ac:dyDescent="0.25">
      <c r="A1530" s="2">
        <v>24</v>
      </c>
      <c r="B1530" s="319" t="s">
        <v>4146</v>
      </c>
      <c r="C1530" s="304" t="s">
        <v>48</v>
      </c>
      <c r="D1530" s="12">
        <v>45091</v>
      </c>
      <c r="E1530" s="286">
        <v>3052.49</v>
      </c>
      <c r="F1530" s="304" t="s">
        <v>3378</v>
      </c>
      <c r="G1530" s="291">
        <v>2087.13</v>
      </c>
      <c r="H1530" s="291">
        <f t="shared" si="45"/>
        <v>1867.9813500000002</v>
      </c>
      <c r="I1530" s="470">
        <v>45159</v>
      </c>
    </row>
    <row r="1531" spans="1:9" x14ac:dyDescent="0.25">
      <c r="A1531" s="2">
        <v>25</v>
      </c>
      <c r="B1531" s="319" t="s">
        <v>4222</v>
      </c>
      <c r="C1531" s="304" t="s">
        <v>48</v>
      </c>
      <c r="D1531" s="12">
        <v>45118</v>
      </c>
      <c r="E1531" s="286">
        <v>38029.26</v>
      </c>
      <c r="F1531" s="304" t="s">
        <v>3378</v>
      </c>
      <c r="G1531" s="291">
        <v>25945.53</v>
      </c>
      <c r="H1531" s="291">
        <f t="shared" si="45"/>
        <v>23221.249349999998</v>
      </c>
      <c r="I1531" s="470">
        <v>45159</v>
      </c>
    </row>
    <row r="1532" spans="1:9" x14ac:dyDescent="0.25">
      <c r="A1532" s="2">
        <v>26</v>
      </c>
      <c r="B1532" s="319" t="s">
        <v>4194</v>
      </c>
      <c r="C1532" s="304" t="s">
        <v>48</v>
      </c>
      <c r="D1532" s="12">
        <v>45092</v>
      </c>
      <c r="E1532" s="286">
        <v>4064.78</v>
      </c>
      <c r="F1532" s="304" t="s">
        <v>3378</v>
      </c>
      <c r="G1532" s="291">
        <v>2836.14</v>
      </c>
      <c r="H1532" s="291">
        <f t="shared" si="45"/>
        <v>2538.3453</v>
      </c>
      <c r="I1532" s="470">
        <v>45159</v>
      </c>
    </row>
    <row r="1533" spans="1:9" x14ac:dyDescent="0.25">
      <c r="A1533" s="2">
        <v>27</v>
      </c>
      <c r="B1533" s="319" t="s">
        <v>4200</v>
      </c>
      <c r="C1533" s="304" t="s">
        <v>48</v>
      </c>
      <c r="D1533" s="12">
        <v>45105</v>
      </c>
      <c r="E1533" s="286">
        <v>10898.59</v>
      </c>
      <c r="F1533" s="304" t="s">
        <v>3378</v>
      </c>
      <c r="G1533" s="291">
        <v>8247.84</v>
      </c>
      <c r="H1533" s="291">
        <f t="shared" si="45"/>
        <v>7381.8168000000005</v>
      </c>
      <c r="I1533" s="470">
        <v>45159</v>
      </c>
    </row>
    <row r="1534" spans="1:9" x14ac:dyDescent="0.25">
      <c r="A1534" s="2">
        <v>28</v>
      </c>
      <c r="B1534" s="319" t="s">
        <v>4238</v>
      </c>
      <c r="C1534" s="304" t="s">
        <v>48</v>
      </c>
      <c r="D1534" s="12">
        <v>45120</v>
      </c>
      <c r="E1534" s="286">
        <v>8029.17</v>
      </c>
      <c r="F1534" s="304" t="s">
        <v>3378</v>
      </c>
      <c r="G1534" s="291">
        <v>6548.22</v>
      </c>
      <c r="H1534" s="291">
        <f t="shared" si="45"/>
        <v>5860.6569</v>
      </c>
      <c r="I1534" s="470">
        <v>45159</v>
      </c>
    </row>
    <row r="1535" spans="1:9" x14ac:dyDescent="0.25">
      <c r="A1535" s="2">
        <v>29</v>
      </c>
      <c r="B1535" s="319" t="s">
        <v>4241</v>
      </c>
      <c r="C1535" s="304" t="s">
        <v>48</v>
      </c>
      <c r="D1535" s="12">
        <v>45139</v>
      </c>
      <c r="E1535" s="286">
        <v>5905.35</v>
      </c>
      <c r="F1535" s="304" t="s">
        <v>3378</v>
      </c>
      <c r="G1535" s="291">
        <v>6892.71</v>
      </c>
      <c r="H1535" s="291">
        <f t="shared" si="45"/>
        <v>6168.9754499999999</v>
      </c>
      <c r="I1535" s="470">
        <v>45159</v>
      </c>
    </row>
    <row r="1536" spans="1:9" x14ac:dyDescent="0.25">
      <c r="A1536" s="2">
        <v>30</v>
      </c>
      <c r="B1536" s="319" t="s">
        <v>4235</v>
      </c>
      <c r="C1536" s="304" t="s">
        <v>48</v>
      </c>
      <c r="D1536" s="12">
        <v>45139</v>
      </c>
      <c r="E1536" s="286">
        <v>5336.74</v>
      </c>
      <c r="F1536" s="304" t="s">
        <v>3378</v>
      </c>
      <c r="G1536" s="291">
        <v>4459.1400000000003</v>
      </c>
      <c r="H1536" s="291">
        <f t="shared" si="45"/>
        <v>3990.9303000000004</v>
      </c>
      <c r="I1536" s="470">
        <v>45159</v>
      </c>
    </row>
    <row r="1537" spans="1:9" x14ac:dyDescent="0.25">
      <c r="A1537" s="2">
        <v>31</v>
      </c>
      <c r="B1537" s="319" t="s">
        <v>4183</v>
      </c>
      <c r="C1537" s="304" t="s">
        <v>48</v>
      </c>
      <c r="D1537" s="12">
        <v>45139</v>
      </c>
      <c r="E1537" s="286">
        <v>15982.13</v>
      </c>
      <c r="F1537" s="304" t="s">
        <v>3378</v>
      </c>
      <c r="G1537" s="291">
        <v>24875.24</v>
      </c>
      <c r="H1537" s="291">
        <f t="shared" si="45"/>
        <v>22263.339800000002</v>
      </c>
      <c r="I1537" s="470">
        <v>45159</v>
      </c>
    </row>
    <row r="1538" spans="1:9" x14ac:dyDescent="0.25">
      <c r="A1538" s="2">
        <v>32</v>
      </c>
      <c r="B1538" s="319" t="s">
        <v>4216</v>
      </c>
      <c r="C1538" s="304" t="s">
        <v>48</v>
      </c>
      <c r="D1538" s="12">
        <v>45139</v>
      </c>
      <c r="E1538" s="286">
        <v>7534.98</v>
      </c>
      <c r="F1538" s="304" t="s">
        <v>3378</v>
      </c>
      <c r="G1538" s="291">
        <v>6161.43</v>
      </c>
      <c r="H1538" s="291">
        <f t="shared" si="45"/>
        <v>5514.4798500000006</v>
      </c>
      <c r="I1538" s="470">
        <v>45159</v>
      </c>
    </row>
    <row r="1539" spans="1:9" x14ac:dyDescent="0.25">
      <c r="A1539" s="2">
        <v>33</v>
      </c>
      <c r="B1539" s="319" t="s">
        <v>4596</v>
      </c>
      <c r="C1539" s="304" t="s">
        <v>48</v>
      </c>
      <c r="D1539" s="12">
        <v>45112</v>
      </c>
      <c r="E1539" s="286">
        <v>5136.8999999999996</v>
      </c>
      <c r="F1539" s="304" t="s">
        <v>3378</v>
      </c>
      <c r="G1539" s="291">
        <v>4596.75</v>
      </c>
      <c r="H1539" s="291">
        <f t="shared" si="45"/>
        <v>4114.0912500000004</v>
      </c>
      <c r="I1539" s="470">
        <v>45159</v>
      </c>
    </row>
    <row r="1540" spans="1:9" x14ac:dyDescent="0.25">
      <c r="A1540" s="2">
        <v>34</v>
      </c>
      <c r="B1540" s="319" t="s">
        <v>4597</v>
      </c>
      <c r="C1540" s="304" t="s">
        <v>48</v>
      </c>
      <c r="D1540" s="12">
        <v>45100</v>
      </c>
      <c r="E1540" s="286">
        <v>2518.79</v>
      </c>
      <c r="F1540" s="304" t="s">
        <v>3378</v>
      </c>
      <c r="G1540" s="291">
        <v>1881.13</v>
      </c>
      <c r="H1540" s="291">
        <f t="shared" si="45"/>
        <v>1683.6113500000001</v>
      </c>
      <c r="I1540" s="470">
        <v>45159</v>
      </c>
    </row>
    <row r="1541" spans="1:9" x14ac:dyDescent="0.25">
      <c r="A1541" s="2">
        <v>35</v>
      </c>
      <c r="B1541" s="319" t="s">
        <v>4598</v>
      </c>
      <c r="C1541" s="304" t="s">
        <v>48</v>
      </c>
      <c r="D1541" s="12">
        <v>45117</v>
      </c>
      <c r="E1541" s="286">
        <v>2892.71</v>
      </c>
      <c r="F1541" s="304" t="s">
        <v>3378</v>
      </c>
      <c r="G1541" s="291">
        <v>2193.98</v>
      </c>
      <c r="H1541" s="291">
        <f t="shared" si="45"/>
        <v>1963.6121000000001</v>
      </c>
      <c r="I1541" s="470">
        <v>45159</v>
      </c>
    </row>
    <row r="1542" spans="1:9" x14ac:dyDescent="0.25">
      <c r="A1542" s="2">
        <v>36</v>
      </c>
      <c r="B1542" s="319" t="s">
        <v>4580</v>
      </c>
      <c r="C1542" s="304" t="s">
        <v>48</v>
      </c>
      <c r="D1542" s="12">
        <v>45117</v>
      </c>
      <c r="E1542" s="286">
        <v>9188.68</v>
      </c>
      <c r="F1542" s="304" t="s">
        <v>3378</v>
      </c>
      <c r="G1542" s="291">
        <v>5154.08</v>
      </c>
      <c r="H1542" s="291">
        <f t="shared" si="45"/>
        <v>4612.9016000000001</v>
      </c>
      <c r="I1542" s="470">
        <v>45159</v>
      </c>
    </row>
    <row r="1543" spans="1:9" x14ac:dyDescent="0.25">
      <c r="A1543" s="2">
        <v>37</v>
      </c>
      <c r="B1543" s="319" t="s">
        <v>4599</v>
      </c>
      <c r="C1543" s="304" t="s">
        <v>48</v>
      </c>
      <c r="D1543" s="12">
        <v>45132</v>
      </c>
      <c r="E1543" s="286">
        <v>2997.35</v>
      </c>
      <c r="F1543" s="304" t="s">
        <v>3378</v>
      </c>
      <c r="G1543" s="291">
        <v>2239.6</v>
      </c>
      <c r="H1543" s="291">
        <f t="shared" si="45"/>
        <v>2004.442</v>
      </c>
      <c r="I1543" s="470">
        <v>45159</v>
      </c>
    </row>
    <row r="1544" spans="1:9" x14ac:dyDescent="0.25">
      <c r="E1544" s="489">
        <f>SUM(E1507:E1543)</f>
        <v>309033.2</v>
      </c>
      <c r="G1544" s="330">
        <f>SUM(G1507:G1543)</f>
        <v>254877.96000000002</v>
      </c>
      <c r="H1544" s="330">
        <f>SUM(H1507:H1543)</f>
        <v>228115.77419999999</v>
      </c>
    </row>
    <row r="1545" spans="1:9" x14ac:dyDescent="0.25">
      <c r="E1545" s="489"/>
      <c r="G1545" s="489"/>
      <c r="H1545" s="489"/>
    </row>
    <row r="1546" spans="1:9" x14ac:dyDescent="0.25">
      <c r="E1546" s="489"/>
      <c r="G1546" s="489"/>
      <c r="H1546" s="489"/>
    </row>
    <row r="1548" spans="1:9" ht="15.75" thickBot="1" x14ac:dyDescent="0.3">
      <c r="D1548" s="569" t="s">
        <v>4600</v>
      </c>
      <c r="E1548" s="570"/>
      <c r="F1548" s="571"/>
    </row>
    <row r="1549" spans="1:9" ht="38.25" x14ac:dyDescent="0.25">
      <c r="A1549" s="413" t="s">
        <v>0</v>
      </c>
      <c r="B1549" s="413" t="s">
        <v>3265</v>
      </c>
      <c r="C1549" s="413" t="s">
        <v>45</v>
      </c>
      <c r="D1549" s="460" t="s">
        <v>3381</v>
      </c>
      <c r="E1549" s="461" t="s">
        <v>3380</v>
      </c>
      <c r="F1549" s="461" t="s">
        <v>3271</v>
      </c>
      <c r="G1549" s="415" t="s">
        <v>309</v>
      </c>
      <c r="H1549" s="415" t="s">
        <v>310</v>
      </c>
      <c r="I1549" s="415" t="s">
        <v>4405</v>
      </c>
    </row>
    <row r="1550" spans="1:9" x14ac:dyDescent="0.25">
      <c r="A1550" s="2">
        <v>1</v>
      </c>
      <c r="B1550" s="319" t="s">
        <v>4202</v>
      </c>
      <c r="C1550" s="304" t="s">
        <v>48</v>
      </c>
      <c r="D1550" s="12">
        <v>45124</v>
      </c>
      <c r="E1550" s="286">
        <v>14905.73</v>
      </c>
      <c r="F1550" s="304" t="s">
        <v>3378</v>
      </c>
      <c r="G1550" s="9">
        <v>12966.17</v>
      </c>
      <c r="H1550" s="9">
        <f t="shared" ref="H1550:H1557" si="46">G1550*0.895</f>
        <v>11604.72215</v>
      </c>
      <c r="I1550" s="470">
        <v>45184</v>
      </c>
    </row>
    <row r="1551" spans="1:9" x14ac:dyDescent="0.25">
      <c r="A1551" s="2">
        <v>2</v>
      </c>
      <c r="B1551" s="319" t="s">
        <v>4250</v>
      </c>
      <c r="C1551" s="304" t="s">
        <v>48</v>
      </c>
      <c r="D1551" s="12">
        <v>45155</v>
      </c>
      <c r="E1551" s="286">
        <v>6543.13</v>
      </c>
      <c r="F1551" s="304" t="s">
        <v>3378</v>
      </c>
      <c r="G1551" s="421">
        <v>6076.79</v>
      </c>
      <c r="H1551" s="291">
        <f t="shared" si="46"/>
        <v>5438.7270500000004</v>
      </c>
      <c r="I1551" s="470">
        <v>45184</v>
      </c>
    </row>
    <row r="1552" spans="1:9" x14ac:dyDescent="0.25">
      <c r="A1552" s="2">
        <v>3</v>
      </c>
      <c r="B1552" s="319" t="s">
        <v>4248</v>
      </c>
      <c r="C1552" s="304" t="s">
        <v>48</v>
      </c>
      <c r="D1552" s="12">
        <v>45155</v>
      </c>
      <c r="E1552" s="286">
        <v>4381</v>
      </c>
      <c r="F1552" s="304" t="s">
        <v>3378</v>
      </c>
      <c r="G1552" s="421">
        <v>4264.38</v>
      </c>
      <c r="H1552" s="291">
        <f t="shared" si="46"/>
        <v>3816.6201000000001</v>
      </c>
      <c r="I1552" s="470">
        <v>45184</v>
      </c>
    </row>
    <row r="1553" spans="1:9" x14ac:dyDescent="0.25">
      <c r="A1553" s="2">
        <v>4</v>
      </c>
      <c r="B1553" s="319" t="s">
        <v>4102</v>
      </c>
      <c r="C1553" s="304" t="s">
        <v>48</v>
      </c>
      <c r="D1553" s="470">
        <v>45153</v>
      </c>
      <c r="E1553" s="421">
        <v>51115.28</v>
      </c>
      <c r="F1553" s="304" t="s">
        <v>3378</v>
      </c>
      <c r="G1553" s="421">
        <v>4733.04</v>
      </c>
      <c r="H1553" s="291">
        <f t="shared" si="46"/>
        <v>4236.0708000000004</v>
      </c>
      <c r="I1553" s="470">
        <v>45184</v>
      </c>
    </row>
    <row r="1554" spans="1:9" x14ac:dyDescent="0.25">
      <c r="A1554" s="2">
        <v>5</v>
      </c>
      <c r="B1554" s="319" t="s">
        <v>4240</v>
      </c>
      <c r="C1554" s="304" t="s">
        <v>48</v>
      </c>
      <c r="D1554" s="12">
        <v>45139</v>
      </c>
      <c r="E1554" s="286">
        <v>3699.48</v>
      </c>
      <c r="F1554" s="304" t="s">
        <v>3378</v>
      </c>
      <c r="G1554" s="421">
        <v>3392.32</v>
      </c>
      <c r="H1554" s="291">
        <f t="shared" si="46"/>
        <v>3036.1264000000001</v>
      </c>
      <c r="I1554" s="470">
        <v>45184</v>
      </c>
    </row>
    <row r="1555" spans="1:9" x14ac:dyDescent="0.25">
      <c r="A1555" s="2">
        <v>6</v>
      </c>
      <c r="B1555" s="319" t="s">
        <v>4257</v>
      </c>
      <c r="C1555" s="304" t="s">
        <v>48</v>
      </c>
      <c r="D1555" s="12">
        <v>45155</v>
      </c>
      <c r="E1555" s="286">
        <v>6942.18</v>
      </c>
      <c r="F1555" s="304" t="s">
        <v>3378</v>
      </c>
      <c r="G1555" s="421">
        <v>5611.94</v>
      </c>
      <c r="H1555" s="291">
        <f t="shared" si="46"/>
        <v>5022.6862999999994</v>
      </c>
      <c r="I1555" s="470">
        <v>45184</v>
      </c>
    </row>
    <row r="1556" spans="1:9" x14ac:dyDescent="0.25">
      <c r="A1556" s="2">
        <v>7</v>
      </c>
      <c r="B1556" s="319" t="s">
        <v>4294</v>
      </c>
      <c r="C1556" s="304" t="s">
        <v>48</v>
      </c>
      <c r="D1556" s="12">
        <v>45155</v>
      </c>
      <c r="E1556" s="286">
        <v>12329.82</v>
      </c>
      <c r="F1556" s="304" t="s">
        <v>3378</v>
      </c>
      <c r="G1556" s="291">
        <v>8381.15</v>
      </c>
      <c r="H1556" s="291">
        <f t="shared" si="46"/>
        <v>7501.12925</v>
      </c>
      <c r="I1556" s="470">
        <v>45184</v>
      </c>
    </row>
    <row r="1557" spans="1:9" x14ac:dyDescent="0.25">
      <c r="A1557" s="2">
        <v>8</v>
      </c>
      <c r="B1557" s="319" t="s">
        <v>4297</v>
      </c>
      <c r="C1557" s="304" t="s">
        <v>48</v>
      </c>
      <c r="D1557" s="470">
        <v>45166</v>
      </c>
      <c r="E1557" s="421">
        <v>7472.43</v>
      </c>
      <c r="F1557" s="304" t="s">
        <v>3378</v>
      </c>
      <c r="G1557" s="421">
        <v>2239.9699999999998</v>
      </c>
      <c r="H1557" s="291">
        <f t="shared" si="46"/>
        <v>2004.7731499999998</v>
      </c>
      <c r="I1557" s="470">
        <v>45184</v>
      </c>
    </row>
    <row r="1558" spans="1:9" x14ac:dyDescent="0.25">
      <c r="E1558" s="330">
        <f>SUM(E1550:E1557)</f>
        <v>107389.04999999999</v>
      </c>
      <c r="G1558" s="330">
        <f>SUM(G1550:G1557)</f>
        <v>47665.760000000002</v>
      </c>
      <c r="H1558" s="330">
        <f>SUM(H1550:H1557)</f>
        <v>42660.855199999998</v>
      </c>
    </row>
    <row r="1562" spans="1:9" ht="15.75" thickBot="1" x14ac:dyDescent="0.3">
      <c r="D1562" s="569" t="s">
        <v>4601</v>
      </c>
      <c r="E1562" s="570"/>
      <c r="F1562" s="571"/>
    </row>
    <row r="1563" spans="1:9" ht="38.25" x14ac:dyDescent="0.25">
      <c r="A1563" s="413" t="s">
        <v>0</v>
      </c>
      <c r="B1563" s="413" t="s">
        <v>3265</v>
      </c>
      <c r="C1563" s="413" t="s">
        <v>45</v>
      </c>
      <c r="D1563" s="460" t="s">
        <v>3381</v>
      </c>
      <c r="E1563" s="461" t="s">
        <v>3380</v>
      </c>
      <c r="F1563" s="461" t="s">
        <v>3271</v>
      </c>
      <c r="G1563" s="415" t="s">
        <v>309</v>
      </c>
      <c r="H1563" s="415" t="s">
        <v>310</v>
      </c>
      <c r="I1563" s="415" t="s">
        <v>4405</v>
      </c>
    </row>
    <row r="1564" spans="1:9" x14ac:dyDescent="0.25">
      <c r="A1564" s="2">
        <v>1</v>
      </c>
      <c r="B1564" s="319" t="s">
        <v>4602</v>
      </c>
      <c r="C1564" s="304" t="s">
        <v>48</v>
      </c>
      <c r="D1564" s="12">
        <v>45153</v>
      </c>
      <c r="E1564" s="500">
        <v>3763.67</v>
      </c>
      <c r="F1564" s="304" t="s">
        <v>3378</v>
      </c>
      <c r="G1564" s="501">
        <v>2639.59</v>
      </c>
      <c r="H1564" s="501">
        <v>2362.4330500000001</v>
      </c>
      <c r="I1564" s="470">
        <v>45188</v>
      </c>
    </row>
    <row r="1565" spans="1:9" x14ac:dyDescent="0.25">
      <c r="A1565" s="2">
        <v>2</v>
      </c>
      <c r="B1565" s="319" t="s">
        <v>4603</v>
      </c>
      <c r="C1565" s="304" t="s">
        <v>48</v>
      </c>
      <c r="D1565" s="12">
        <v>45160</v>
      </c>
      <c r="E1565" s="500">
        <v>9451.2199999999993</v>
      </c>
      <c r="F1565" s="304" t="s">
        <v>3378</v>
      </c>
      <c r="G1565" s="501">
        <v>5708.98</v>
      </c>
      <c r="H1565" s="501">
        <v>5109.5370999999996</v>
      </c>
      <c r="I1565" s="470">
        <v>45188</v>
      </c>
    </row>
    <row r="1566" spans="1:9" x14ac:dyDescent="0.25">
      <c r="A1566" s="2">
        <v>3</v>
      </c>
      <c r="B1566" s="319" t="s">
        <v>4299</v>
      </c>
      <c r="C1566" s="304" t="s">
        <v>48</v>
      </c>
      <c r="D1566" s="12">
        <v>45170</v>
      </c>
      <c r="E1566" s="286">
        <v>9700.02</v>
      </c>
      <c r="F1566" s="304" t="s">
        <v>3378</v>
      </c>
      <c r="G1566" s="291">
        <v>8660.98</v>
      </c>
      <c r="H1566" s="291">
        <f t="shared" ref="H1566:H1584" si="47">G1566*0.895</f>
        <v>7751.5770999999995</v>
      </c>
      <c r="I1566" s="470">
        <v>45188</v>
      </c>
    </row>
    <row r="1567" spans="1:9" x14ac:dyDescent="0.25">
      <c r="A1567" s="2">
        <v>4</v>
      </c>
      <c r="B1567" s="319" t="s">
        <v>4204</v>
      </c>
      <c r="C1567" s="304" t="s">
        <v>48</v>
      </c>
      <c r="D1567" s="12">
        <v>45170</v>
      </c>
      <c r="E1567" s="286">
        <v>7397.93</v>
      </c>
      <c r="F1567" s="304" t="s">
        <v>3378</v>
      </c>
      <c r="G1567" s="291">
        <v>6640.49</v>
      </c>
      <c r="H1567" s="291">
        <f t="shared" si="47"/>
        <v>5943.23855</v>
      </c>
      <c r="I1567" s="470">
        <v>45188</v>
      </c>
    </row>
    <row r="1568" spans="1:9" x14ac:dyDescent="0.25">
      <c r="A1568" s="2">
        <v>5</v>
      </c>
      <c r="B1568" s="319" t="s">
        <v>4259</v>
      </c>
      <c r="C1568" s="304" t="s">
        <v>48</v>
      </c>
      <c r="D1568" s="12">
        <v>45170</v>
      </c>
      <c r="E1568" s="286">
        <v>7951.63</v>
      </c>
      <c r="F1568" s="304" t="s">
        <v>3378</v>
      </c>
      <c r="G1568" s="291">
        <v>5945.24</v>
      </c>
      <c r="H1568" s="291">
        <f t="shared" si="47"/>
        <v>5320.9898000000003</v>
      </c>
      <c r="I1568" s="470">
        <v>45188</v>
      </c>
    </row>
    <row r="1569" spans="1:9" x14ac:dyDescent="0.25">
      <c r="A1569" s="2">
        <v>6</v>
      </c>
      <c r="B1569" s="319" t="s">
        <v>4604</v>
      </c>
      <c r="C1569" s="304" t="s">
        <v>48</v>
      </c>
      <c r="D1569" s="12">
        <v>45155</v>
      </c>
      <c r="E1569" s="286">
        <v>11423.17</v>
      </c>
      <c r="F1569" s="304" t="s">
        <v>3378</v>
      </c>
      <c r="G1569" s="291">
        <v>7091.18</v>
      </c>
      <c r="H1569" s="291">
        <f t="shared" si="47"/>
        <v>6346.6061</v>
      </c>
      <c r="I1569" s="470">
        <v>45188</v>
      </c>
    </row>
    <row r="1570" spans="1:9" x14ac:dyDescent="0.25">
      <c r="A1570" s="2">
        <v>7</v>
      </c>
      <c r="B1570" s="319" t="s">
        <v>4243</v>
      </c>
      <c r="C1570" s="304" t="s">
        <v>48</v>
      </c>
      <c r="D1570" s="12">
        <v>45154</v>
      </c>
      <c r="E1570" s="286">
        <v>50737.57</v>
      </c>
      <c r="F1570" s="304" t="s">
        <v>3378</v>
      </c>
      <c r="G1570" s="291">
        <v>47183.29</v>
      </c>
      <c r="H1570" s="291">
        <f t="shared" si="47"/>
        <v>42229.044549999999</v>
      </c>
      <c r="I1570" s="470">
        <v>45188</v>
      </c>
    </row>
    <row r="1571" spans="1:9" x14ac:dyDescent="0.25">
      <c r="A1571" s="2">
        <v>8</v>
      </c>
      <c r="B1571" s="319" t="s">
        <v>4170</v>
      </c>
      <c r="C1571" s="304" t="s">
        <v>48</v>
      </c>
      <c r="D1571" s="12">
        <v>45170</v>
      </c>
      <c r="E1571" s="286">
        <v>10537.21</v>
      </c>
      <c r="F1571" s="304" t="s">
        <v>3378</v>
      </c>
      <c r="G1571" s="291">
        <v>8235.8700000000008</v>
      </c>
      <c r="H1571" s="291">
        <f t="shared" si="47"/>
        <v>7371.1036500000009</v>
      </c>
      <c r="I1571" s="470">
        <v>45188</v>
      </c>
    </row>
    <row r="1572" spans="1:9" x14ac:dyDescent="0.25">
      <c r="A1572" s="2">
        <v>9</v>
      </c>
      <c r="B1572" s="319" t="s">
        <v>3872</v>
      </c>
      <c r="C1572" s="304" t="s">
        <v>48</v>
      </c>
      <c r="D1572" s="12">
        <v>45175</v>
      </c>
      <c r="E1572" s="291">
        <v>9498.2999999999993</v>
      </c>
      <c r="F1572" s="304" t="s">
        <v>3378</v>
      </c>
      <c r="G1572" s="291">
        <v>6777.74</v>
      </c>
      <c r="H1572" s="291">
        <f t="shared" si="47"/>
        <v>6066.0772999999999</v>
      </c>
      <c r="I1572" s="470">
        <v>45188</v>
      </c>
    </row>
    <row r="1573" spans="1:9" x14ac:dyDescent="0.25">
      <c r="A1573" s="2">
        <v>10</v>
      </c>
      <c r="B1573" s="319" t="s">
        <v>4605</v>
      </c>
      <c r="C1573" s="304" t="s">
        <v>48</v>
      </c>
      <c r="D1573" s="319"/>
      <c r="E1573" s="286">
        <v>3166.85</v>
      </c>
      <c r="F1573" s="304" t="s">
        <v>3378</v>
      </c>
      <c r="G1573" s="291">
        <v>2686.3</v>
      </c>
      <c r="H1573" s="291">
        <f t="shared" si="47"/>
        <v>2404.2385000000004</v>
      </c>
      <c r="I1573" s="470">
        <v>45188</v>
      </c>
    </row>
    <row r="1574" spans="1:9" x14ac:dyDescent="0.25">
      <c r="A1574" s="2">
        <v>11</v>
      </c>
      <c r="B1574" s="319" t="s">
        <v>4606</v>
      </c>
      <c r="C1574" s="304" t="s">
        <v>48</v>
      </c>
      <c r="D1574" s="12">
        <v>45148</v>
      </c>
      <c r="E1574" s="286">
        <v>3381.73</v>
      </c>
      <c r="F1574" s="304" t="s">
        <v>3378</v>
      </c>
      <c r="G1574" s="291">
        <v>2713.99</v>
      </c>
      <c r="H1574" s="291">
        <f t="shared" si="47"/>
        <v>2429.0210499999998</v>
      </c>
      <c r="I1574" s="470">
        <v>45188</v>
      </c>
    </row>
    <row r="1575" spans="1:9" x14ac:dyDescent="0.25">
      <c r="A1575" s="2">
        <v>12</v>
      </c>
      <c r="B1575" s="319" t="s">
        <v>4607</v>
      </c>
      <c r="C1575" s="304" t="s">
        <v>48</v>
      </c>
      <c r="D1575" s="12">
        <v>45160</v>
      </c>
      <c r="E1575" s="286">
        <f>2302.59+1962.51</f>
        <v>4265.1000000000004</v>
      </c>
      <c r="F1575" s="304" t="s">
        <v>3378</v>
      </c>
      <c r="G1575" s="291">
        <v>3399.74</v>
      </c>
      <c r="H1575" s="291">
        <f t="shared" si="47"/>
        <v>3042.7673</v>
      </c>
      <c r="I1575" s="470">
        <v>45188</v>
      </c>
    </row>
    <row r="1576" spans="1:9" x14ac:dyDescent="0.25">
      <c r="A1576" s="2">
        <v>13</v>
      </c>
      <c r="B1576" s="319" t="s">
        <v>4608</v>
      </c>
      <c r="C1576" s="304" t="s">
        <v>48</v>
      </c>
      <c r="D1576" s="12">
        <v>45161</v>
      </c>
      <c r="E1576" s="286">
        <v>5050.17</v>
      </c>
      <c r="F1576" s="304" t="s">
        <v>3378</v>
      </c>
      <c r="G1576" s="291">
        <v>3790.52</v>
      </c>
      <c r="H1576" s="291">
        <f t="shared" si="47"/>
        <v>3392.5154000000002</v>
      </c>
      <c r="I1576" s="470">
        <v>45188</v>
      </c>
    </row>
    <row r="1577" spans="1:9" x14ac:dyDescent="0.25">
      <c r="A1577" s="2">
        <v>14</v>
      </c>
      <c r="B1577" s="319" t="s">
        <v>4142</v>
      </c>
      <c r="C1577" s="304" t="s">
        <v>48</v>
      </c>
      <c r="D1577" s="319"/>
      <c r="E1577" s="319"/>
      <c r="F1577" s="304" t="s">
        <v>3378</v>
      </c>
      <c r="G1577" s="291">
        <v>10209.51</v>
      </c>
      <c r="H1577" s="291">
        <f t="shared" si="47"/>
        <v>9137.51145</v>
      </c>
      <c r="I1577" s="470">
        <v>45188</v>
      </c>
    </row>
    <row r="1578" spans="1:9" x14ac:dyDescent="0.25">
      <c r="A1578" s="2">
        <v>15</v>
      </c>
      <c r="B1578" s="319" t="s">
        <v>4096</v>
      </c>
      <c r="C1578" s="304" t="s">
        <v>48</v>
      </c>
      <c r="D1578" s="319"/>
      <c r="E1578" s="319"/>
      <c r="F1578" s="304" t="s">
        <v>3378</v>
      </c>
      <c r="G1578" s="291">
        <v>10209.51</v>
      </c>
      <c r="H1578" s="291">
        <f t="shared" si="47"/>
        <v>9137.51145</v>
      </c>
      <c r="I1578" s="470">
        <v>45188</v>
      </c>
    </row>
    <row r="1579" spans="1:9" x14ac:dyDescent="0.25">
      <c r="A1579" s="2">
        <v>16</v>
      </c>
      <c r="B1579" s="319" t="s">
        <v>4296</v>
      </c>
      <c r="C1579" s="304" t="s">
        <v>48</v>
      </c>
      <c r="D1579" s="12">
        <v>45154</v>
      </c>
      <c r="E1579" s="286">
        <v>5843.86</v>
      </c>
      <c r="F1579" s="304" t="s">
        <v>3378</v>
      </c>
      <c r="G1579" s="291">
        <v>10809.83</v>
      </c>
      <c r="H1579" s="291">
        <f t="shared" si="47"/>
        <v>9674.7978500000008</v>
      </c>
      <c r="I1579" s="470">
        <v>45188</v>
      </c>
    </row>
    <row r="1580" spans="1:9" x14ac:dyDescent="0.25">
      <c r="A1580" s="2">
        <v>17</v>
      </c>
      <c r="B1580" s="319" t="s">
        <v>4301</v>
      </c>
      <c r="C1580" s="304" t="s">
        <v>48</v>
      </c>
      <c r="D1580" s="12">
        <v>45175</v>
      </c>
      <c r="E1580" s="286">
        <v>19263.16</v>
      </c>
      <c r="F1580" s="304" t="s">
        <v>3378</v>
      </c>
      <c r="G1580" s="291">
        <v>16138.98</v>
      </c>
      <c r="H1580" s="291">
        <f t="shared" si="47"/>
        <v>14444.3871</v>
      </c>
      <c r="I1580" s="470">
        <v>45188</v>
      </c>
    </row>
    <row r="1581" spans="1:9" x14ac:dyDescent="0.25">
      <c r="A1581" s="2">
        <v>18</v>
      </c>
      <c r="B1581" s="319" t="s">
        <v>4109</v>
      </c>
      <c r="C1581" s="304" t="s">
        <v>48</v>
      </c>
      <c r="D1581" s="12">
        <v>45174</v>
      </c>
      <c r="E1581" s="286">
        <v>158510.45000000001</v>
      </c>
      <c r="F1581" s="304" t="s">
        <v>3378</v>
      </c>
      <c r="G1581" s="291">
        <v>156298.34</v>
      </c>
      <c r="H1581" s="291">
        <f t="shared" si="47"/>
        <v>139887.01430000001</v>
      </c>
      <c r="I1581" s="470">
        <v>45188</v>
      </c>
    </row>
    <row r="1582" spans="1:9" x14ac:dyDescent="0.25">
      <c r="A1582" s="2">
        <v>19</v>
      </c>
      <c r="B1582" s="319" t="s">
        <v>4266</v>
      </c>
      <c r="C1582" s="304" t="s">
        <v>48</v>
      </c>
      <c r="D1582" s="12">
        <v>45155</v>
      </c>
      <c r="E1582" s="286">
        <v>15886.66</v>
      </c>
      <c r="F1582" s="304" t="s">
        <v>3378</v>
      </c>
      <c r="G1582" s="291">
        <v>14046.06</v>
      </c>
      <c r="H1582" s="291">
        <f t="shared" si="47"/>
        <v>12571.2237</v>
      </c>
      <c r="I1582" s="470">
        <v>45188</v>
      </c>
    </row>
    <row r="1583" spans="1:9" x14ac:dyDescent="0.25">
      <c r="A1583" s="2">
        <v>20</v>
      </c>
      <c r="B1583" s="319" t="s">
        <v>4260</v>
      </c>
      <c r="C1583" s="304" t="s">
        <v>48</v>
      </c>
      <c r="D1583" s="12">
        <v>45170</v>
      </c>
      <c r="E1583" s="286">
        <v>6100.73</v>
      </c>
      <c r="F1583" s="304" t="s">
        <v>3378</v>
      </c>
      <c r="G1583" s="291">
        <v>4433.3</v>
      </c>
      <c r="H1583" s="291">
        <f t="shared" si="47"/>
        <v>3967.8035000000004</v>
      </c>
      <c r="I1583" s="470">
        <v>45188</v>
      </c>
    </row>
    <row r="1584" spans="1:9" x14ac:dyDescent="0.25">
      <c r="A1584" s="2">
        <v>21</v>
      </c>
      <c r="B1584" s="319" t="s">
        <v>4071</v>
      </c>
      <c r="C1584" s="304" t="s">
        <v>48</v>
      </c>
      <c r="D1584" s="12">
        <v>45124</v>
      </c>
      <c r="E1584" s="286">
        <v>223566.9</v>
      </c>
      <c r="F1584" s="304" t="s">
        <v>3378</v>
      </c>
      <c r="G1584" s="291">
        <v>144333.26999999999</v>
      </c>
      <c r="H1584" s="291">
        <f t="shared" si="47"/>
        <v>129178.27665</v>
      </c>
      <c r="I1584" s="470">
        <v>45188</v>
      </c>
    </row>
    <row r="1585" spans="1:9" x14ac:dyDescent="0.25">
      <c r="E1585" s="489">
        <f>SUM(E1564:E1584)</f>
        <v>565496.32999999996</v>
      </c>
      <c r="G1585" s="330">
        <f>SUM(G1564:G1584)</f>
        <v>477952.70999999996</v>
      </c>
      <c r="H1585" s="330">
        <f>SUM(H1564:H1584)</f>
        <v>427767.67545000004</v>
      </c>
    </row>
    <row r="1589" spans="1:9" ht="15.75" thickBot="1" x14ac:dyDescent="0.3">
      <c r="D1589" s="569" t="s">
        <v>4609</v>
      </c>
      <c r="E1589" s="570"/>
      <c r="F1589" s="571"/>
    </row>
    <row r="1590" spans="1:9" ht="38.25" x14ac:dyDescent="0.25">
      <c r="A1590" s="413" t="s">
        <v>0</v>
      </c>
      <c r="B1590" s="413" t="s">
        <v>3265</v>
      </c>
      <c r="C1590" s="413" t="s">
        <v>45</v>
      </c>
      <c r="D1590" s="460" t="s">
        <v>3381</v>
      </c>
      <c r="E1590" s="461" t="s">
        <v>3380</v>
      </c>
      <c r="F1590" s="461" t="s">
        <v>3271</v>
      </c>
      <c r="G1590" s="415" t="s">
        <v>309</v>
      </c>
      <c r="H1590" s="415" t="s">
        <v>310</v>
      </c>
      <c r="I1590" s="415" t="s">
        <v>4405</v>
      </c>
    </row>
    <row r="1591" spans="1:9" x14ac:dyDescent="0.25">
      <c r="A1591" s="2">
        <v>1</v>
      </c>
      <c r="B1591" s="319" t="s">
        <v>4305</v>
      </c>
      <c r="C1591" s="304" t="s">
        <v>48</v>
      </c>
      <c r="D1591" s="12">
        <v>45201</v>
      </c>
      <c r="E1591" s="286">
        <v>2368.6</v>
      </c>
      <c r="F1591" s="304" t="s">
        <v>3378</v>
      </c>
      <c r="G1591" s="291">
        <v>1191.94</v>
      </c>
      <c r="H1591" s="291">
        <f t="shared" ref="H1591:H1645" si="48">G1591*0.895</f>
        <v>1066.7863</v>
      </c>
      <c r="I1591" s="470">
        <v>45219</v>
      </c>
    </row>
    <row r="1592" spans="1:9" x14ac:dyDescent="0.25">
      <c r="A1592" s="2">
        <v>2</v>
      </c>
      <c r="B1592" s="319" t="s">
        <v>4322</v>
      </c>
      <c r="C1592" s="304" t="s">
        <v>48</v>
      </c>
      <c r="D1592" s="12">
        <v>45198</v>
      </c>
      <c r="E1592" s="286">
        <v>8775.44</v>
      </c>
      <c r="F1592" s="304" t="s">
        <v>3378</v>
      </c>
      <c r="G1592" s="291">
        <v>8070.1</v>
      </c>
      <c r="H1592" s="291">
        <f t="shared" si="48"/>
        <v>7222.7395000000006</v>
      </c>
      <c r="I1592" s="470">
        <v>45219</v>
      </c>
    </row>
    <row r="1593" spans="1:9" x14ac:dyDescent="0.25">
      <c r="A1593" s="2">
        <v>3</v>
      </c>
      <c r="B1593" s="319" t="s">
        <v>4307</v>
      </c>
      <c r="C1593" s="304" t="s">
        <v>48</v>
      </c>
      <c r="D1593" s="12">
        <v>45198</v>
      </c>
      <c r="E1593" s="286">
        <v>5153.54</v>
      </c>
      <c r="F1593" s="304" t="s">
        <v>3378</v>
      </c>
      <c r="G1593" s="291">
        <v>4615.58</v>
      </c>
      <c r="H1593" s="291">
        <f t="shared" si="48"/>
        <v>4130.9440999999997</v>
      </c>
      <c r="I1593" s="470">
        <v>45219</v>
      </c>
    </row>
    <row r="1594" spans="1:9" x14ac:dyDescent="0.25">
      <c r="A1594" s="2">
        <v>4</v>
      </c>
      <c r="B1594" s="319" t="s">
        <v>4318</v>
      </c>
      <c r="C1594" s="304" t="s">
        <v>48</v>
      </c>
      <c r="D1594" s="12">
        <v>45201</v>
      </c>
      <c r="E1594" s="286">
        <v>2105.3200000000002</v>
      </c>
      <c r="F1594" s="304" t="s">
        <v>3378</v>
      </c>
      <c r="G1594" s="291">
        <v>1116.9000000000001</v>
      </c>
      <c r="H1594" s="291">
        <f t="shared" si="48"/>
        <v>999.6255000000001</v>
      </c>
      <c r="I1594" s="470">
        <v>45219</v>
      </c>
    </row>
    <row r="1595" spans="1:9" x14ac:dyDescent="0.25">
      <c r="A1595" s="2">
        <v>5</v>
      </c>
      <c r="B1595" s="319" t="s">
        <v>4346</v>
      </c>
      <c r="C1595" s="304" t="s">
        <v>48</v>
      </c>
      <c r="D1595" s="12">
        <v>45198</v>
      </c>
      <c r="E1595" s="286">
        <v>3977.61</v>
      </c>
      <c r="F1595" s="304" t="s">
        <v>3378</v>
      </c>
      <c r="G1595" s="291">
        <v>3747.25</v>
      </c>
      <c r="H1595" s="291">
        <f t="shared" si="48"/>
        <v>3353.7887500000002</v>
      </c>
      <c r="I1595" s="470">
        <v>45219</v>
      </c>
    </row>
    <row r="1596" spans="1:9" x14ac:dyDescent="0.25">
      <c r="A1596" s="2">
        <v>6</v>
      </c>
      <c r="B1596" s="319" t="s">
        <v>4347</v>
      </c>
      <c r="C1596" s="304" t="s">
        <v>48</v>
      </c>
      <c r="D1596" s="12">
        <v>45198</v>
      </c>
      <c r="E1596" s="286">
        <v>4147.8900000000003</v>
      </c>
      <c r="F1596" s="304" t="s">
        <v>3378</v>
      </c>
      <c r="G1596" s="291">
        <v>4053.16</v>
      </c>
      <c r="H1596" s="291">
        <f t="shared" si="48"/>
        <v>3627.5781999999999</v>
      </c>
      <c r="I1596" s="470">
        <v>45219</v>
      </c>
    </row>
    <row r="1597" spans="1:9" x14ac:dyDescent="0.25">
      <c r="A1597" s="2">
        <v>7</v>
      </c>
      <c r="B1597" s="319" t="s">
        <v>4313</v>
      </c>
      <c r="C1597" s="304" t="s">
        <v>48</v>
      </c>
      <c r="D1597" s="12">
        <v>45201</v>
      </c>
      <c r="E1597" s="286">
        <v>4006.57</v>
      </c>
      <c r="F1597" s="304" t="s">
        <v>3378</v>
      </c>
      <c r="G1597" s="291">
        <v>2834.75</v>
      </c>
      <c r="H1597" s="291">
        <f t="shared" si="48"/>
        <v>2537.1012500000002</v>
      </c>
      <c r="I1597" s="470">
        <v>45219</v>
      </c>
    </row>
    <row r="1598" spans="1:9" x14ac:dyDescent="0.25">
      <c r="A1598" s="2">
        <v>8</v>
      </c>
      <c r="B1598" s="319" t="s">
        <v>4310</v>
      </c>
      <c r="C1598" s="304" t="s">
        <v>48</v>
      </c>
      <c r="D1598" s="12">
        <v>45201</v>
      </c>
      <c r="E1598" s="286">
        <v>9891.5499999999993</v>
      </c>
      <c r="F1598" s="304" t="s">
        <v>3378</v>
      </c>
      <c r="G1598" s="291">
        <v>8042.46</v>
      </c>
      <c r="H1598" s="291">
        <f t="shared" si="48"/>
        <v>7198.0016999999998</v>
      </c>
      <c r="I1598" s="470">
        <v>45219</v>
      </c>
    </row>
    <row r="1599" spans="1:9" x14ac:dyDescent="0.25">
      <c r="A1599" s="2">
        <v>9</v>
      </c>
      <c r="B1599" s="319" t="s">
        <v>3960</v>
      </c>
      <c r="C1599" s="304" t="s">
        <v>48</v>
      </c>
      <c r="D1599" s="12">
        <v>44965</v>
      </c>
      <c r="E1599" s="286">
        <v>13395.13</v>
      </c>
      <c r="F1599" s="304" t="s">
        <v>3378</v>
      </c>
      <c r="G1599" s="291">
        <v>929.29</v>
      </c>
      <c r="H1599" s="291">
        <f t="shared" si="48"/>
        <v>831.71455000000003</v>
      </c>
      <c r="I1599" s="470">
        <v>45219</v>
      </c>
    </row>
    <row r="1600" spans="1:9" x14ac:dyDescent="0.25">
      <c r="A1600" s="2">
        <v>10</v>
      </c>
      <c r="B1600" s="319" t="s">
        <v>4610</v>
      </c>
      <c r="C1600" s="304" t="s">
        <v>48</v>
      </c>
      <c r="D1600" s="12">
        <v>45201</v>
      </c>
      <c r="E1600" s="286">
        <v>1940.63</v>
      </c>
      <c r="F1600" s="304" t="s">
        <v>3378</v>
      </c>
      <c r="G1600" s="291">
        <v>1627.17</v>
      </c>
      <c r="H1600" s="291">
        <f t="shared" si="48"/>
        <v>1456.3171500000001</v>
      </c>
      <c r="I1600" s="470">
        <v>45219</v>
      </c>
    </row>
    <row r="1601" spans="1:9" x14ac:dyDescent="0.25">
      <c r="A1601" s="2">
        <v>11</v>
      </c>
      <c r="B1601" s="319" t="s">
        <v>4334</v>
      </c>
      <c r="C1601" s="304" t="s">
        <v>48</v>
      </c>
      <c r="D1601" s="12">
        <v>45201</v>
      </c>
      <c r="E1601" s="286">
        <v>6768.31</v>
      </c>
      <c r="F1601" s="304" t="s">
        <v>3378</v>
      </c>
      <c r="G1601" s="291">
        <v>6941.47</v>
      </c>
      <c r="H1601" s="291">
        <f t="shared" si="48"/>
        <v>6212.6156500000006</v>
      </c>
      <c r="I1601" s="470">
        <v>45219</v>
      </c>
    </row>
    <row r="1602" spans="1:9" x14ac:dyDescent="0.25">
      <c r="A1602" s="2">
        <v>12</v>
      </c>
      <c r="B1602" s="319" t="s">
        <v>4331</v>
      </c>
      <c r="C1602" s="304" t="s">
        <v>48</v>
      </c>
      <c r="D1602" s="12">
        <v>45201</v>
      </c>
      <c r="E1602" s="286">
        <v>4209.53</v>
      </c>
      <c r="F1602" s="304" t="s">
        <v>3378</v>
      </c>
      <c r="G1602" s="291">
        <v>3060.04</v>
      </c>
      <c r="H1602" s="291">
        <f t="shared" si="48"/>
        <v>2738.7357999999999</v>
      </c>
      <c r="I1602" s="470">
        <v>45219</v>
      </c>
    </row>
    <row r="1603" spans="1:9" x14ac:dyDescent="0.25">
      <c r="A1603" s="2">
        <v>13</v>
      </c>
      <c r="B1603" s="319" t="s">
        <v>4329</v>
      </c>
      <c r="C1603" s="304" t="s">
        <v>48</v>
      </c>
      <c r="D1603" s="12">
        <v>45201</v>
      </c>
      <c r="E1603" s="286">
        <v>7423.95</v>
      </c>
      <c r="F1603" s="304" t="s">
        <v>3378</v>
      </c>
      <c r="G1603" s="291">
        <v>6186.7</v>
      </c>
      <c r="H1603" s="291">
        <f t="shared" si="48"/>
        <v>5537.0964999999997</v>
      </c>
      <c r="I1603" s="470">
        <v>45219</v>
      </c>
    </row>
    <row r="1604" spans="1:9" x14ac:dyDescent="0.25">
      <c r="A1604" s="2">
        <v>14</v>
      </c>
      <c r="B1604" s="319" t="s">
        <v>4311</v>
      </c>
      <c r="C1604" s="304" t="s">
        <v>48</v>
      </c>
      <c r="D1604" s="12">
        <v>45201</v>
      </c>
      <c r="E1604" s="286">
        <v>18324.759999999998</v>
      </c>
      <c r="F1604" s="304" t="s">
        <v>3378</v>
      </c>
      <c r="G1604" s="291">
        <v>17252.3</v>
      </c>
      <c r="H1604" s="291">
        <f t="shared" si="48"/>
        <v>15440.808499999999</v>
      </c>
      <c r="I1604" s="470">
        <v>45219</v>
      </c>
    </row>
    <row r="1605" spans="1:9" x14ac:dyDescent="0.25">
      <c r="A1605" s="2">
        <v>15</v>
      </c>
      <c r="B1605" s="319" t="s">
        <v>4315</v>
      </c>
      <c r="C1605" s="304" t="s">
        <v>48</v>
      </c>
      <c r="D1605" s="12">
        <v>45201</v>
      </c>
      <c r="E1605" s="286">
        <v>4854.54</v>
      </c>
      <c r="F1605" s="304" t="s">
        <v>3378</v>
      </c>
      <c r="G1605" s="291">
        <v>1084.57</v>
      </c>
      <c r="H1605" s="291">
        <f t="shared" si="48"/>
        <v>970.69015000000002</v>
      </c>
      <c r="I1605" s="470">
        <v>45219</v>
      </c>
    </row>
    <row r="1606" spans="1:9" x14ac:dyDescent="0.25">
      <c r="A1606" s="2">
        <v>16</v>
      </c>
      <c r="B1606" s="319" t="s">
        <v>4330</v>
      </c>
      <c r="C1606" s="304" t="s">
        <v>48</v>
      </c>
      <c r="D1606" s="12">
        <v>45201</v>
      </c>
      <c r="E1606" s="286">
        <v>5531.75</v>
      </c>
      <c r="F1606" s="304" t="s">
        <v>3378</v>
      </c>
      <c r="G1606" s="291">
        <v>4302.68</v>
      </c>
      <c r="H1606" s="291">
        <f t="shared" si="48"/>
        <v>3850.8986000000004</v>
      </c>
      <c r="I1606" s="470">
        <v>45219</v>
      </c>
    </row>
    <row r="1607" spans="1:9" x14ac:dyDescent="0.25">
      <c r="A1607" s="2">
        <v>17</v>
      </c>
      <c r="B1607" s="319" t="s">
        <v>4251</v>
      </c>
      <c r="C1607" s="304" t="s">
        <v>48</v>
      </c>
      <c r="D1607" s="12">
        <v>45170</v>
      </c>
      <c r="E1607" s="286">
        <v>21643.13</v>
      </c>
      <c r="F1607" s="304" t="s">
        <v>3378</v>
      </c>
      <c r="G1607" s="291">
        <v>18834.810000000001</v>
      </c>
      <c r="H1607" s="291">
        <f t="shared" si="48"/>
        <v>16857.15495</v>
      </c>
      <c r="I1607" s="470">
        <v>45219</v>
      </c>
    </row>
    <row r="1608" spans="1:9" x14ac:dyDescent="0.25">
      <c r="A1608" s="2">
        <v>18</v>
      </c>
      <c r="B1608" s="319" t="s">
        <v>4308</v>
      </c>
      <c r="C1608" s="304" t="s">
        <v>48</v>
      </c>
      <c r="D1608" s="12">
        <v>45198</v>
      </c>
      <c r="E1608" s="286">
        <v>9582</v>
      </c>
      <c r="F1608" s="304" t="s">
        <v>3378</v>
      </c>
      <c r="G1608" s="291">
        <v>9582</v>
      </c>
      <c r="H1608" s="291">
        <f t="shared" si="48"/>
        <v>8575.89</v>
      </c>
      <c r="I1608" s="470">
        <v>45219</v>
      </c>
    </row>
    <row r="1609" spans="1:9" x14ac:dyDescent="0.25">
      <c r="A1609" s="2">
        <v>19</v>
      </c>
      <c r="B1609" s="319" t="s">
        <v>4306</v>
      </c>
      <c r="C1609" s="304" t="s">
        <v>48</v>
      </c>
      <c r="D1609" s="12">
        <v>45201</v>
      </c>
      <c r="E1609" s="286">
        <v>6136.79</v>
      </c>
      <c r="F1609" s="304" t="s">
        <v>3378</v>
      </c>
      <c r="G1609" s="291">
        <v>4264.07</v>
      </c>
      <c r="H1609" s="291">
        <f t="shared" si="48"/>
        <v>3816.3426499999996</v>
      </c>
      <c r="I1609" s="470">
        <v>45219</v>
      </c>
    </row>
    <row r="1610" spans="1:9" x14ac:dyDescent="0.25">
      <c r="A1610" s="2">
        <v>20</v>
      </c>
      <c r="B1610" s="319" t="s">
        <v>4332</v>
      </c>
      <c r="C1610" s="304" t="s">
        <v>48</v>
      </c>
      <c r="D1610" s="12">
        <v>45201</v>
      </c>
      <c r="E1610" s="286">
        <v>3004.86</v>
      </c>
      <c r="F1610" s="304" t="s">
        <v>3378</v>
      </c>
      <c r="G1610" s="291">
        <v>1249.6600000000001</v>
      </c>
      <c r="H1610" s="291">
        <f t="shared" si="48"/>
        <v>1118.4457</v>
      </c>
      <c r="I1610" s="470">
        <v>45219</v>
      </c>
    </row>
    <row r="1611" spans="1:9" x14ac:dyDescent="0.25">
      <c r="A1611" s="2">
        <v>21</v>
      </c>
      <c r="B1611" s="319" t="s">
        <v>4268</v>
      </c>
      <c r="C1611" s="304" t="s">
        <v>48</v>
      </c>
      <c r="D1611" s="12">
        <v>45170</v>
      </c>
      <c r="E1611" s="286">
        <v>7073.66</v>
      </c>
      <c r="F1611" s="304" t="s">
        <v>3378</v>
      </c>
      <c r="G1611" s="291">
        <v>5978.66</v>
      </c>
      <c r="H1611" s="291">
        <f t="shared" si="48"/>
        <v>5350.9007000000001</v>
      </c>
      <c r="I1611" s="470">
        <v>45219</v>
      </c>
    </row>
    <row r="1612" spans="1:9" x14ac:dyDescent="0.25">
      <c r="A1612" s="2">
        <v>22</v>
      </c>
      <c r="B1612" s="319" t="s">
        <v>4300</v>
      </c>
      <c r="C1612" s="304" t="s">
        <v>48</v>
      </c>
      <c r="D1612" s="12">
        <v>45174</v>
      </c>
      <c r="E1612" s="286">
        <v>16049.68</v>
      </c>
      <c r="F1612" s="304" t="s">
        <v>3378</v>
      </c>
      <c r="G1612" s="291">
        <v>13393.6</v>
      </c>
      <c r="H1612" s="291">
        <f t="shared" si="48"/>
        <v>11987.272000000001</v>
      </c>
      <c r="I1612" s="470">
        <v>45219</v>
      </c>
    </row>
    <row r="1613" spans="1:9" x14ac:dyDescent="0.25">
      <c r="A1613" s="2">
        <v>23</v>
      </c>
      <c r="B1613" s="319" t="s">
        <v>4341</v>
      </c>
      <c r="C1613" s="304" t="s">
        <v>48</v>
      </c>
      <c r="D1613" s="12">
        <v>45201</v>
      </c>
      <c r="E1613" s="286">
        <v>4444.54</v>
      </c>
      <c r="F1613" s="304" t="s">
        <v>3378</v>
      </c>
      <c r="G1613" s="291">
        <v>4323.87</v>
      </c>
      <c r="H1613" s="291">
        <f t="shared" si="48"/>
        <v>3869.8636499999998</v>
      </c>
      <c r="I1613" s="470">
        <v>45219</v>
      </c>
    </row>
    <row r="1614" spans="1:9" x14ac:dyDescent="0.25">
      <c r="A1614" s="2">
        <v>24</v>
      </c>
      <c r="B1614" s="319" t="s">
        <v>4303</v>
      </c>
      <c r="C1614" s="304" t="s">
        <v>48</v>
      </c>
      <c r="D1614" s="12">
        <v>45201</v>
      </c>
      <c r="E1614" s="286">
        <v>3533.74</v>
      </c>
      <c r="F1614" s="304" t="s">
        <v>3378</v>
      </c>
      <c r="G1614" s="291">
        <v>2951.9</v>
      </c>
      <c r="H1614" s="291">
        <f t="shared" si="48"/>
        <v>2641.9504999999999</v>
      </c>
      <c r="I1614" s="470">
        <v>45219</v>
      </c>
    </row>
    <row r="1615" spans="1:9" x14ac:dyDescent="0.25">
      <c r="A1615" s="2">
        <v>25</v>
      </c>
      <c r="B1615" s="319" t="s">
        <v>4321</v>
      </c>
      <c r="C1615" s="304" t="s">
        <v>48</v>
      </c>
      <c r="D1615" s="12">
        <v>45201</v>
      </c>
      <c r="E1615" s="286">
        <v>1600.7</v>
      </c>
      <c r="F1615" s="304" t="s">
        <v>3378</v>
      </c>
      <c r="G1615" s="291">
        <v>1174.6199999999999</v>
      </c>
      <c r="H1615" s="291">
        <f t="shared" si="48"/>
        <v>1051.2848999999999</v>
      </c>
      <c r="I1615" s="470">
        <v>45219</v>
      </c>
    </row>
    <row r="1616" spans="1:9" x14ac:dyDescent="0.25">
      <c r="A1616" s="2">
        <v>26</v>
      </c>
      <c r="B1616" s="319" t="s">
        <v>4319</v>
      </c>
      <c r="C1616" s="304" t="s">
        <v>48</v>
      </c>
      <c r="D1616" s="12">
        <v>45198</v>
      </c>
      <c r="E1616" s="286">
        <v>6602.76</v>
      </c>
      <c r="F1616" s="304" t="s">
        <v>3378</v>
      </c>
      <c r="G1616" s="291">
        <v>5741.5</v>
      </c>
      <c r="H1616" s="291">
        <f t="shared" si="48"/>
        <v>5138.6424999999999</v>
      </c>
      <c r="I1616" s="470">
        <v>45219</v>
      </c>
    </row>
    <row r="1617" spans="1:9" x14ac:dyDescent="0.25">
      <c r="A1617" s="2">
        <v>27</v>
      </c>
      <c r="B1617" s="319" t="s">
        <v>4316</v>
      </c>
      <c r="C1617" s="304" t="s">
        <v>48</v>
      </c>
      <c r="D1617" s="12">
        <v>45198</v>
      </c>
      <c r="E1617" s="286">
        <v>6703.15</v>
      </c>
      <c r="F1617" s="304" t="s">
        <v>3378</v>
      </c>
      <c r="G1617" s="291">
        <v>5877.1</v>
      </c>
      <c r="H1617" s="291">
        <f t="shared" si="48"/>
        <v>5260.0045</v>
      </c>
      <c r="I1617" s="470">
        <v>45219</v>
      </c>
    </row>
    <row r="1618" spans="1:9" x14ac:dyDescent="0.25">
      <c r="A1618" s="2">
        <v>28</v>
      </c>
      <c r="B1618" s="319" t="s">
        <v>4352</v>
      </c>
      <c r="C1618" s="304" t="s">
        <v>48</v>
      </c>
      <c r="D1618" s="12">
        <v>45201</v>
      </c>
      <c r="E1618" s="286">
        <v>2149.1999999999998</v>
      </c>
      <c r="F1618" s="304" t="s">
        <v>3378</v>
      </c>
      <c r="G1618" s="291">
        <v>1174.6199999999999</v>
      </c>
      <c r="H1618" s="291">
        <f t="shared" si="48"/>
        <v>1051.2848999999999</v>
      </c>
      <c r="I1618" s="470">
        <v>45219</v>
      </c>
    </row>
    <row r="1619" spans="1:9" x14ac:dyDescent="0.25">
      <c r="A1619" s="2">
        <v>29</v>
      </c>
      <c r="B1619" s="319" t="s">
        <v>4339</v>
      </c>
      <c r="C1619" s="304" t="s">
        <v>48</v>
      </c>
      <c r="D1619" s="12">
        <v>45197</v>
      </c>
      <c r="E1619" s="286">
        <v>3824.02</v>
      </c>
      <c r="F1619" s="304" t="s">
        <v>3378</v>
      </c>
      <c r="G1619" s="291">
        <v>3780.14</v>
      </c>
      <c r="H1619" s="291">
        <f t="shared" si="48"/>
        <v>3383.2253000000001</v>
      </c>
      <c r="I1619" s="470">
        <v>45219</v>
      </c>
    </row>
    <row r="1620" spans="1:9" x14ac:dyDescent="0.25">
      <c r="A1620" s="2">
        <v>30</v>
      </c>
      <c r="B1620" s="319" t="s">
        <v>4353</v>
      </c>
      <c r="C1620" s="304" t="s">
        <v>48</v>
      </c>
      <c r="D1620" s="12">
        <v>45198</v>
      </c>
      <c r="E1620" s="286">
        <v>3513.37</v>
      </c>
      <c r="F1620" s="304" t="s">
        <v>3378</v>
      </c>
      <c r="G1620" s="291">
        <v>2556.29</v>
      </c>
      <c r="H1620" s="291">
        <f t="shared" si="48"/>
        <v>2287.8795500000001</v>
      </c>
      <c r="I1620" s="470">
        <v>45219</v>
      </c>
    </row>
    <row r="1621" spans="1:9" x14ac:dyDescent="0.25">
      <c r="A1621" s="2">
        <v>31</v>
      </c>
      <c r="B1621" s="319" t="s">
        <v>4324</v>
      </c>
      <c r="C1621" s="304" t="s">
        <v>48</v>
      </c>
      <c r="D1621" s="12">
        <v>45201</v>
      </c>
      <c r="E1621" s="286">
        <v>17274.59</v>
      </c>
      <c r="F1621" s="304" t="s">
        <v>3378</v>
      </c>
      <c r="G1621" s="291">
        <v>14376.11</v>
      </c>
      <c r="H1621" s="291">
        <f t="shared" si="48"/>
        <v>12866.61845</v>
      </c>
      <c r="I1621" s="470">
        <v>45219</v>
      </c>
    </row>
    <row r="1622" spans="1:9" x14ac:dyDescent="0.25">
      <c r="A1622" s="2">
        <v>32</v>
      </c>
      <c r="B1622" s="319" t="s">
        <v>4343</v>
      </c>
      <c r="C1622" s="304" t="s">
        <v>48</v>
      </c>
      <c r="D1622" s="12">
        <v>45201</v>
      </c>
      <c r="E1622" s="286">
        <v>387.95</v>
      </c>
      <c r="F1622" s="304" t="s">
        <v>3378</v>
      </c>
      <c r="G1622" s="291">
        <v>157.58000000000001</v>
      </c>
      <c r="H1622" s="291">
        <f t="shared" si="48"/>
        <v>141.03410000000002</v>
      </c>
      <c r="I1622" s="470">
        <v>45219</v>
      </c>
    </row>
    <row r="1623" spans="1:9" x14ac:dyDescent="0.25">
      <c r="A1623" s="2">
        <v>33</v>
      </c>
      <c r="B1623" s="319" t="s">
        <v>4121</v>
      </c>
      <c r="C1623" s="304" t="s">
        <v>48</v>
      </c>
      <c r="D1623" s="12">
        <v>45170</v>
      </c>
      <c r="E1623" s="286">
        <v>45692.84</v>
      </c>
      <c r="F1623" s="304" t="s">
        <v>3378</v>
      </c>
      <c r="G1623" s="291">
        <v>36864.9</v>
      </c>
      <c r="H1623" s="291">
        <f t="shared" si="48"/>
        <v>32994.085500000001</v>
      </c>
      <c r="I1623" s="470">
        <v>45219</v>
      </c>
    </row>
    <row r="1624" spans="1:9" x14ac:dyDescent="0.25">
      <c r="A1624" s="2">
        <v>34</v>
      </c>
      <c r="B1624" s="319" t="s">
        <v>4298</v>
      </c>
      <c r="C1624" s="304" t="s">
        <v>48</v>
      </c>
      <c r="D1624" s="12">
        <v>45170</v>
      </c>
      <c r="E1624" s="286">
        <v>8600.98</v>
      </c>
      <c r="F1624" s="304" t="s">
        <v>3378</v>
      </c>
      <c r="G1624" s="291">
        <v>7482.04</v>
      </c>
      <c r="H1624" s="291">
        <f t="shared" si="48"/>
        <v>6696.4258</v>
      </c>
      <c r="I1624" s="470">
        <v>45219</v>
      </c>
    </row>
    <row r="1625" spans="1:9" x14ac:dyDescent="0.25">
      <c r="A1625" s="2">
        <v>35</v>
      </c>
      <c r="B1625" s="319" t="s">
        <v>4096</v>
      </c>
      <c r="C1625" s="304" t="s">
        <v>48</v>
      </c>
      <c r="D1625" s="12">
        <v>45062</v>
      </c>
      <c r="E1625" s="286">
        <v>198931.8</v>
      </c>
      <c r="F1625" s="304" t="s">
        <v>3378</v>
      </c>
      <c r="G1625" s="291">
        <v>27143.02</v>
      </c>
      <c r="H1625" s="291">
        <f t="shared" si="48"/>
        <v>24293.002899999999</v>
      </c>
      <c r="I1625" s="470">
        <v>45219</v>
      </c>
    </row>
    <row r="1626" spans="1:9" x14ac:dyDescent="0.25">
      <c r="A1626" s="2">
        <v>36</v>
      </c>
      <c r="B1626" s="319" t="s">
        <v>4325</v>
      </c>
      <c r="C1626" s="304" t="s">
        <v>48</v>
      </c>
      <c r="D1626" s="12">
        <v>45201</v>
      </c>
      <c r="E1626" s="286">
        <v>5222.34</v>
      </c>
      <c r="F1626" s="304" t="s">
        <v>3378</v>
      </c>
      <c r="G1626" s="291">
        <v>4568.9399999999996</v>
      </c>
      <c r="H1626" s="291">
        <f t="shared" si="48"/>
        <v>4089.2012999999997</v>
      </c>
      <c r="I1626" s="470">
        <v>45219</v>
      </c>
    </row>
    <row r="1627" spans="1:9" x14ac:dyDescent="0.25">
      <c r="A1627" s="2">
        <v>37</v>
      </c>
      <c r="B1627" s="319" t="s">
        <v>4355</v>
      </c>
      <c r="C1627" s="304" t="s">
        <v>48</v>
      </c>
      <c r="D1627" s="12">
        <v>45205</v>
      </c>
      <c r="E1627" s="286">
        <v>8778.1</v>
      </c>
      <c r="F1627" s="304" t="s">
        <v>3378</v>
      </c>
      <c r="G1627" s="291">
        <v>7271.17</v>
      </c>
      <c r="H1627" s="291">
        <f t="shared" si="48"/>
        <v>6507.69715</v>
      </c>
      <c r="I1627" s="470">
        <v>45219</v>
      </c>
    </row>
    <row r="1628" spans="1:9" x14ac:dyDescent="0.25">
      <c r="A1628" s="2">
        <v>38</v>
      </c>
      <c r="B1628" s="319" t="s">
        <v>4611</v>
      </c>
      <c r="C1628" s="304" t="s">
        <v>48</v>
      </c>
      <c r="D1628" s="12">
        <v>45203</v>
      </c>
      <c r="E1628" s="286">
        <v>3453.29</v>
      </c>
      <c r="F1628" s="304" t="s">
        <v>3378</v>
      </c>
      <c r="G1628" s="291">
        <v>1685.14</v>
      </c>
      <c r="H1628" s="291">
        <f t="shared" si="48"/>
        <v>1508.2003000000002</v>
      </c>
      <c r="I1628" s="470">
        <v>45219</v>
      </c>
    </row>
    <row r="1629" spans="1:9" x14ac:dyDescent="0.25">
      <c r="A1629" s="2">
        <v>39</v>
      </c>
      <c r="B1629" s="319" t="s">
        <v>4612</v>
      </c>
      <c r="C1629" s="304" t="s">
        <v>48</v>
      </c>
      <c r="D1629" s="12">
        <v>45173</v>
      </c>
      <c r="E1629" s="286">
        <v>3129.33</v>
      </c>
      <c r="F1629" s="304" t="s">
        <v>3378</v>
      </c>
      <c r="G1629" s="291">
        <v>2119.09</v>
      </c>
      <c r="H1629" s="291">
        <f t="shared" si="48"/>
        <v>1896.5855500000002</v>
      </c>
      <c r="I1629" s="470">
        <v>45219</v>
      </c>
    </row>
    <row r="1630" spans="1:9" x14ac:dyDescent="0.25">
      <c r="A1630" s="2">
        <v>40</v>
      </c>
      <c r="B1630" s="319" t="s">
        <v>4613</v>
      </c>
      <c r="C1630" s="304" t="s">
        <v>48</v>
      </c>
      <c r="D1630" s="12">
        <v>45177</v>
      </c>
      <c r="E1630" s="286">
        <v>4723.43</v>
      </c>
      <c r="F1630" s="304" t="s">
        <v>3378</v>
      </c>
      <c r="G1630" s="291">
        <v>4003.94</v>
      </c>
      <c r="H1630" s="291">
        <f t="shared" si="48"/>
        <v>3583.5263</v>
      </c>
      <c r="I1630" s="470">
        <v>45219</v>
      </c>
    </row>
    <row r="1631" spans="1:9" x14ac:dyDescent="0.25">
      <c r="A1631" s="2">
        <v>41</v>
      </c>
      <c r="B1631" s="319" t="s">
        <v>4614</v>
      </c>
      <c r="C1631" s="304" t="s">
        <v>48</v>
      </c>
      <c r="D1631" s="12">
        <v>45183</v>
      </c>
      <c r="E1631" s="286">
        <v>2921.67</v>
      </c>
      <c r="F1631" s="304" t="s">
        <v>3378</v>
      </c>
      <c r="G1631" s="291">
        <v>2284.58</v>
      </c>
      <c r="H1631" s="291">
        <f t="shared" si="48"/>
        <v>2044.6991</v>
      </c>
      <c r="I1631" s="470">
        <v>45219</v>
      </c>
    </row>
    <row r="1632" spans="1:9" x14ac:dyDescent="0.25">
      <c r="A1632" s="2">
        <v>42</v>
      </c>
      <c r="B1632" s="319" t="s">
        <v>4615</v>
      </c>
      <c r="C1632" s="304" t="s">
        <v>48</v>
      </c>
      <c r="D1632" s="12">
        <v>45203</v>
      </c>
      <c r="E1632" s="286">
        <v>2586.09</v>
      </c>
      <c r="F1632" s="304" t="s">
        <v>3378</v>
      </c>
      <c r="G1632" s="291">
        <v>1779.17</v>
      </c>
      <c r="H1632" s="291">
        <f t="shared" si="48"/>
        <v>1592.35715</v>
      </c>
      <c r="I1632" s="470">
        <v>45219</v>
      </c>
    </row>
    <row r="1633" spans="1:9" x14ac:dyDescent="0.25">
      <c r="A1633" s="2">
        <v>43</v>
      </c>
      <c r="B1633" s="319" t="s">
        <v>4616</v>
      </c>
      <c r="C1633" s="304" t="s">
        <v>48</v>
      </c>
      <c r="D1633" s="12">
        <v>45195</v>
      </c>
      <c r="E1633" s="286">
        <v>1845.42</v>
      </c>
      <c r="F1633" s="304" t="s">
        <v>3378</v>
      </c>
      <c r="G1633" s="291">
        <v>1546.96</v>
      </c>
      <c r="H1633" s="291">
        <f t="shared" si="48"/>
        <v>1384.5292000000002</v>
      </c>
      <c r="I1633" s="470">
        <v>45219</v>
      </c>
    </row>
    <row r="1634" spans="1:9" x14ac:dyDescent="0.25">
      <c r="A1634" s="2">
        <v>44</v>
      </c>
      <c r="B1634" s="319" t="s">
        <v>4617</v>
      </c>
      <c r="C1634" s="304" t="s">
        <v>48</v>
      </c>
      <c r="D1634" s="12">
        <v>45177</v>
      </c>
      <c r="E1634" s="286">
        <v>10782.04</v>
      </c>
      <c r="F1634" s="304" t="s">
        <v>3378</v>
      </c>
      <c r="G1634" s="291">
        <v>9534.66</v>
      </c>
      <c r="H1634" s="291">
        <f t="shared" si="48"/>
        <v>8533.5207000000009</v>
      </c>
      <c r="I1634" s="470">
        <v>45219</v>
      </c>
    </row>
    <row r="1635" spans="1:9" x14ac:dyDescent="0.25">
      <c r="A1635" s="2">
        <v>45</v>
      </c>
      <c r="B1635" s="319" t="s">
        <v>4618</v>
      </c>
      <c r="C1635" s="304" t="s">
        <v>48</v>
      </c>
      <c r="D1635" s="12">
        <v>45173</v>
      </c>
      <c r="E1635" s="286">
        <v>3734.94</v>
      </c>
      <c r="F1635" s="304" t="s">
        <v>3378</v>
      </c>
      <c r="G1635" s="291">
        <v>2760.74</v>
      </c>
      <c r="H1635" s="291">
        <f t="shared" si="48"/>
        <v>2470.8622999999998</v>
      </c>
      <c r="I1635" s="470">
        <v>45219</v>
      </c>
    </row>
    <row r="1636" spans="1:9" x14ac:dyDescent="0.25">
      <c r="A1636" s="2">
        <v>46</v>
      </c>
      <c r="B1636" s="319" t="s">
        <v>4619</v>
      </c>
      <c r="C1636" s="304" t="s">
        <v>48</v>
      </c>
      <c r="D1636" s="12">
        <v>45146</v>
      </c>
      <c r="E1636" s="286">
        <v>4694.1499999999996</v>
      </c>
      <c r="F1636" s="304" t="s">
        <v>3378</v>
      </c>
      <c r="G1636" s="291">
        <v>2535.9499999999998</v>
      </c>
      <c r="H1636" s="291">
        <f t="shared" si="48"/>
        <v>2269.6752499999998</v>
      </c>
      <c r="I1636" s="470">
        <v>45219</v>
      </c>
    </row>
    <row r="1637" spans="1:9" x14ac:dyDescent="0.25">
      <c r="A1637" s="2">
        <v>47</v>
      </c>
      <c r="B1637" s="319" t="s">
        <v>4620</v>
      </c>
      <c r="C1637" s="304" t="s">
        <v>48</v>
      </c>
      <c r="D1637" s="12">
        <v>45173</v>
      </c>
      <c r="E1637" s="286">
        <v>6945.61</v>
      </c>
      <c r="F1637" s="304" t="s">
        <v>3378</v>
      </c>
      <c r="G1637" s="291">
        <v>3829.54</v>
      </c>
      <c r="H1637" s="291">
        <f t="shared" si="48"/>
        <v>3427.4383000000003</v>
      </c>
      <c r="I1637" s="470">
        <v>45219</v>
      </c>
    </row>
    <row r="1638" spans="1:9" x14ac:dyDescent="0.25">
      <c r="A1638" s="2">
        <v>48</v>
      </c>
      <c r="B1638" s="319" t="s">
        <v>4621</v>
      </c>
      <c r="C1638" s="304" t="s">
        <v>48</v>
      </c>
      <c r="D1638" s="12">
        <v>45183</v>
      </c>
      <c r="E1638" s="286">
        <v>3673.29</v>
      </c>
      <c r="F1638" s="304" t="s">
        <v>3378</v>
      </c>
      <c r="G1638" s="291">
        <v>4166.0200000000004</v>
      </c>
      <c r="H1638" s="291">
        <f t="shared" si="48"/>
        <v>3728.5879000000004</v>
      </c>
      <c r="I1638" s="470">
        <v>45219</v>
      </c>
    </row>
    <row r="1639" spans="1:9" x14ac:dyDescent="0.25">
      <c r="A1639" s="2">
        <v>49</v>
      </c>
      <c r="B1639" s="319" t="s">
        <v>4622</v>
      </c>
      <c r="C1639" s="304" t="s">
        <v>48</v>
      </c>
      <c r="D1639" s="12">
        <v>45183</v>
      </c>
      <c r="E1639" s="286">
        <v>3673.29</v>
      </c>
      <c r="F1639" s="304" t="s">
        <v>3378</v>
      </c>
      <c r="G1639" s="291">
        <v>1645.02</v>
      </c>
      <c r="H1639" s="291">
        <f t="shared" si="48"/>
        <v>1472.2928999999999</v>
      </c>
      <c r="I1639" s="470">
        <v>45219</v>
      </c>
    </row>
    <row r="1640" spans="1:9" x14ac:dyDescent="0.25">
      <c r="A1640" s="2">
        <v>50</v>
      </c>
      <c r="B1640" s="319" t="s">
        <v>4623</v>
      </c>
      <c r="C1640" s="304" t="s">
        <v>48</v>
      </c>
      <c r="D1640" s="12">
        <v>45182</v>
      </c>
      <c r="E1640" s="286">
        <v>2734.35</v>
      </c>
      <c r="F1640" s="304" t="s">
        <v>3378</v>
      </c>
      <c r="G1640" s="291">
        <v>2171.4699999999998</v>
      </c>
      <c r="H1640" s="291">
        <f t="shared" si="48"/>
        <v>1943.4656499999999</v>
      </c>
      <c r="I1640" s="470">
        <v>45219</v>
      </c>
    </row>
    <row r="1641" spans="1:9" x14ac:dyDescent="0.25">
      <c r="A1641" s="2">
        <v>51</v>
      </c>
      <c r="B1641" s="319" t="s">
        <v>4624</v>
      </c>
      <c r="C1641" s="304" t="s">
        <v>48</v>
      </c>
      <c r="D1641" s="12">
        <v>45183</v>
      </c>
      <c r="E1641" s="286">
        <v>2752.62</v>
      </c>
      <c r="F1641" s="304" t="s">
        <v>3378</v>
      </c>
      <c r="G1641" s="291">
        <v>2203.2800000000002</v>
      </c>
      <c r="H1641" s="291">
        <f t="shared" si="48"/>
        <v>1971.9356000000002</v>
      </c>
      <c r="I1641" s="470">
        <v>45219</v>
      </c>
    </row>
    <row r="1642" spans="1:9" x14ac:dyDescent="0.25">
      <c r="A1642" s="2">
        <v>52</v>
      </c>
      <c r="B1642" s="319" t="s">
        <v>4625</v>
      </c>
      <c r="C1642" s="304" t="s">
        <v>48</v>
      </c>
      <c r="D1642" s="12">
        <v>45203</v>
      </c>
      <c r="E1642" s="286">
        <v>2688.11</v>
      </c>
      <c r="F1642" s="304" t="s">
        <v>3378</v>
      </c>
      <c r="G1642" s="291">
        <v>1779.17</v>
      </c>
      <c r="H1642" s="291">
        <f t="shared" si="48"/>
        <v>1592.35715</v>
      </c>
      <c r="I1642" s="470">
        <v>45219</v>
      </c>
    </row>
    <row r="1643" spans="1:9" x14ac:dyDescent="0.25">
      <c r="A1643" s="2">
        <v>53</v>
      </c>
      <c r="B1643" s="319" t="s">
        <v>4626</v>
      </c>
      <c r="C1643" s="304" t="s">
        <v>48</v>
      </c>
      <c r="D1643" s="12">
        <v>45201</v>
      </c>
      <c r="E1643" s="286">
        <v>3444.02</v>
      </c>
      <c r="F1643" s="304" t="s">
        <v>3378</v>
      </c>
      <c r="G1643" s="291">
        <v>2755.22</v>
      </c>
      <c r="H1643" s="291">
        <f t="shared" si="48"/>
        <v>2465.9218999999998</v>
      </c>
      <c r="I1643" s="470">
        <v>45219</v>
      </c>
    </row>
    <row r="1644" spans="1:9" x14ac:dyDescent="0.25">
      <c r="A1644" s="2">
        <v>54</v>
      </c>
      <c r="B1644" s="319" t="s">
        <v>4627</v>
      </c>
      <c r="C1644" s="304" t="s">
        <v>48</v>
      </c>
      <c r="D1644" s="12">
        <v>45177</v>
      </c>
      <c r="E1644" s="290">
        <v>4023.81</v>
      </c>
      <c r="F1644" s="304" t="s">
        <v>3378</v>
      </c>
      <c r="G1644" s="9">
        <v>3590.31</v>
      </c>
      <c r="H1644" s="9">
        <f t="shared" si="48"/>
        <v>3213.3274500000002</v>
      </c>
      <c r="I1644" s="470">
        <v>45219</v>
      </c>
    </row>
    <row r="1645" spans="1:9" x14ac:dyDescent="0.25">
      <c r="A1645" s="2">
        <v>55</v>
      </c>
      <c r="B1645" s="319" t="s">
        <v>4628</v>
      </c>
      <c r="C1645" s="304" t="s">
        <v>48</v>
      </c>
      <c r="D1645" s="12">
        <v>45203</v>
      </c>
      <c r="E1645" s="290">
        <v>7449.23</v>
      </c>
      <c r="F1645" s="304" t="s">
        <v>3378</v>
      </c>
      <c r="G1645" s="9">
        <v>1779.17</v>
      </c>
      <c r="H1645" s="9">
        <f t="shared" si="48"/>
        <v>1592.35715</v>
      </c>
      <c r="I1645" s="470">
        <v>45219</v>
      </c>
    </row>
    <row r="1646" spans="1:9" x14ac:dyDescent="0.25">
      <c r="E1646" s="330">
        <f>SUM(E1591:E1645)</f>
        <v>558880.01000000013</v>
      </c>
      <c r="G1646" s="330">
        <f>SUM(G1591:G1645)</f>
        <v>305972.39</v>
      </c>
      <c r="H1646" s="330">
        <f>SUM(H1591:H1645)</f>
        <v>273845.28905000002</v>
      </c>
    </row>
    <row r="1649" spans="1:9" ht="15.75" thickBot="1" x14ac:dyDescent="0.3">
      <c r="D1649" s="569" t="s">
        <v>4629</v>
      </c>
      <c r="E1649" s="570"/>
      <c r="F1649" s="571"/>
    </row>
    <row r="1650" spans="1:9" ht="38.25" x14ac:dyDescent="0.25">
      <c r="A1650" s="413" t="s">
        <v>0</v>
      </c>
      <c r="B1650" s="413" t="s">
        <v>3265</v>
      </c>
      <c r="C1650" s="413" t="s">
        <v>45</v>
      </c>
      <c r="D1650" s="460" t="s">
        <v>3381</v>
      </c>
      <c r="E1650" s="461" t="s">
        <v>3380</v>
      </c>
      <c r="F1650" s="461" t="s">
        <v>3271</v>
      </c>
      <c r="G1650" s="415" t="s">
        <v>309</v>
      </c>
      <c r="H1650" s="415" t="s">
        <v>310</v>
      </c>
      <c r="I1650" s="415" t="s">
        <v>4405</v>
      </c>
    </row>
    <row r="1651" spans="1:9" x14ac:dyDescent="0.25">
      <c r="A1651" s="2">
        <v>1</v>
      </c>
      <c r="B1651" s="319" t="s">
        <v>4336</v>
      </c>
      <c r="C1651" s="304" t="s">
        <v>48</v>
      </c>
      <c r="D1651" s="12">
        <v>45201</v>
      </c>
      <c r="E1651" s="290">
        <v>2107.4</v>
      </c>
      <c r="F1651" s="304" t="s">
        <v>3378</v>
      </c>
      <c r="G1651" s="9">
        <v>1857.15</v>
      </c>
      <c r="H1651" s="9">
        <f>G1651*0.895</f>
        <v>1662.1492500000002</v>
      </c>
      <c r="I1651" s="470">
        <v>45250</v>
      </c>
    </row>
    <row r="1652" spans="1:9" x14ac:dyDescent="0.25">
      <c r="A1652" s="2">
        <v>2</v>
      </c>
      <c r="B1652" s="319" t="s">
        <v>4338</v>
      </c>
      <c r="C1652" s="304" t="s">
        <v>48</v>
      </c>
      <c r="D1652" s="12">
        <v>45201</v>
      </c>
      <c r="E1652" s="286">
        <v>1517.52</v>
      </c>
      <c r="F1652" s="304" t="s">
        <v>3378</v>
      </c>
      <c r="G1652" s="9">
        <v>1517.52</v>
      </c>
      <c r="H1652" s="9">
        <f>G1652*0.895</f>
        <v>1358.1804</v>
      </c>
      <c r="I1652" s="470">
        <v>45250</v>
      </c>
    </row>
    <row r="1653" spans="1:9" x14ac:dyDescent="0.25">
      <c r="A1653" s="2">
        <v>3</v>
      </c>
      <c r="B1653" s="319" t="s">
        <v>4356</v>
      </c>
      <c r="C1653" s="304" t="s">
        <v>48</v>
      </c>
      <c r="D1653" s="12">
        <v>45204</v>
      </c>
      <c r="E1653" s="286">
        <v>300.19</v>
      </c>
      <c r="F1653" s="304" t="s">
        <v>3378</v>
      </c>
      <c r="G1653" s="291">
        <v>228.89</v>
      </c>
      <c r="H1653" s="291">
        <f>G1653*0.895</f>
        <v>204.85655</v>
      </c>
      <c r="I1653" s="470">
        <v>45250</v>
      </c>
    </row>
    <row r="1654" spans="1:9" x14ac:dyDescent="0.25">
      <c r="A1654" s="2">
        <v>4</v>
      </c>
      <c r="B1654" s="319" t="s">
        <v>4309</v>
      </c>
      <c r="C1654" s="304" t="s">
        <v>48</v>
      </c>
      <c r="D1654" s="12">
        <v>45201</v>
      </c>
      <c r="E1654" s="286">
        <v>16504.22</v>
      </c>
      <c r="F1654" s="304" t="s">
        <v>3378</v>
      </c>
      <c r="G1654" s="291">
        <v>15148.93</v>
      </c>
      <c r="H1654" s="291">
        <f>G1654*0.895</f>
        <v>13558.29235</v>
      </c>
      <c r="I1654" s="470">
        <v>45250</v>
      </c>
    </row>
    <row r="1655" spans="1:9" x14ac:dyDescent="0.25">
      <c r="A1655" s="2">
        <v>5</v>
      </c>
      <c r="B1655" s="319" t="s">
        <v>4630</v>
      </c>
      <c r="C1655" s="304" t="s">
        <v>48</v>
      </c>
      <c r="D1655" s="12">
        <v>45155</v>
      </c>
      <c r="E1655" s="286">
        <v>2682.79</v>
      </c>
      <c r="F1655" s="304" t="s">
        <v>3378</v>
      </c>
      <c r="G1655" s="291">
        <v>2248.77</v>
      </c>
      <c r="H1655" s="291">
        <f>G1655*0.895</f>
        <v>2012.64915</v>
      </c>
      <c r="I1655" s="470">
        <v>45250</v>
      </c>
    </row>
    <row r="1656" spans="1:9" x14ac:dyDescent="0.25">
      <c r="E1656" s="490">
        <f>SUM(E1651:E1655)</f>
        <v>23112.120000000003</v>
      </c>
      <c r="G1656" s="490">
        <f>SUM(G1651:G1655)</f>
        <v>21001.260000000002</v>
      </c>
      <c r="H1656" s="490">
        <f>SUM(H1651:H1655)</f>
        <v>18796.127700000001</v>
      </c>
    </row>
    <row r="1659" spans="1:9" ht="15.75" thickBot="1" x14ac:dyDescent="0.3">
      <c r="D1659" s="569" t="s">
        <v>4631</v>
      </c>
      <c r="E1659" s="570"/>
      <c r="F1659" s="571"/>
    </row>
    <row r="1660" spans="1:9" ht="38.25" x14ac:dyDescent="0.25">
      <c r="A1660" s="413" t="s">
        <v>0</v>
      </c>
      <c r="B1660" s="413" t="s">
        <v>3265</v>
      </c>
      <c r="C1660" s="413" t="s">
        <v>45</v>
      </c>
      <c r="D1660" s="460" t="s">
        <v>3381</v>
      </c>
      <c r="E1660" s="461" t="s">
        <v>3380</v>
      </c>
      <c r="F1660" s="461" t="s">
        <v>3271</v>
      </c>
      <c r="G1660" s="415" t="s">
        <v>309</v>
      </c>
      <c r="H1660" s="415" t="s">
        <v>310</v>
      </c>
      <c r="I1660" s="415" t="s">
        <v>4405</v>
      </c>
    </row>
    <row r="1661" spans="1:9" x14ac:dyDescent="0.25">
      <c r="A1661" s="2">
        <v>1</v>
      </c>
      <c r="B1661" s="319" t="s">
        <v>4198</v>
      </c>
      <c r="C1661" s="304" t="s">
        <v>48</v>
      </c>
      <c r="D1661" s="12">
        <v>45105</v>
      </c>
      <c r="E1661" s="286">
        <v>10280.040000000001</v>
      </c>
      <c r="F1661" s="304" t="s">
        <v>3378</v>
      </c>
      <c r="G1661" s="291">
        <v>10280.040000000001</v>
      </c>
      <c r="H1661" s="291">
        <f t="shared" ref="H1661:H1667" si="49">G1661*0.895</f>
        <v>9200.6358000000018</v>
      </c>
      <c r="I1661" s="470">
        <v>45250</v>
      </c>
    </row>
    <row r="1662" spans="1:9" x14ac:dyDescent="0.25">
      <c r="A1662" s="2">
        <v>2</v>
      </c>
      <c r="B1662" s="319" t="s">
        <v>4357</v>
      </c>
      <c r="C1662" s="304" t="s">
        <v>48</v>
      </c>
      <c r="D1662" s="12">
        <v>45007</v>
      </c>
      <c r="E1662" s="286">
        <v>3604.63</v>
      </c>
      <c r="F1662" s="304" t="s">
        <v>3378</v>
      </c>
      <c r="G1662" s="291">
        <v>3717.19</v>
      </c>
      <c r="H1662" s="291">
        <f t="shared" si="49"/>
        <v>3326.8850500000003</v>
      </c>
      <c r="I1662" s="470">
        <v>45250</v>
      </c>
    </row>
    <row r="1663" spans="1:9" x14ac:dyDescent="0.25">
      <c r="A1663" s="2">
        <v>3</v>
      </c>
      <c r="B1663" s="319" t="s">
        <v>4333</v>
      </c>
      <c r="C1663" s="304" t="s">
        <v>48</v>
      </c>
      <c r="D1663" s="12">
        <v>45223</v>
      </c>
      <c r="E1663" s="286">
        <v>4010.94</v>
      </c>
      <c r="F1663" s="304" t="s">
        <v>3378</v>
      </c>
      <c r="G1663" s="291">
        <v>3722.34</v>
      </c>
      <c r="H1663" s="291">
        <f t="shared" si="49"/>
        <v>3331.4943000000003</v>
      </c>
      <c r="I1663" s="470">
        <v>45250</v>
      </c>
    </row>
    <row r="1664" spans="1:9" x14ac:dyDescent="0.25">
      <c r="A1664" s="2">
        <v>4</v>
      </c>
      <c r="B1664" s="319" t="s">
        <v>4358</v>
      </c>
      <c r="C1664" s="304" t="s">
        <v>48</v>
      </c>
      <c r="D1664" s="12">
        <v>45223</v>
      </c>
      <c r="E1664" s="286">
        <v>6182.37</v>
      </c>
      <c r="F1664" s="304" t="s">
        <v>3378</v>
      </c>
      <c r="G1664" s="291">
        <v>6039.76</v>
      </c>
      <c r="H1664" s="291">
        <f t="shared" si="49"/>
        <v>5405.5852000000004</v>
      </c>
      <c r="I1664" s="470">
        <v>45250</v>
      </c>
    </row>
    <row r="1665" spans="1:9" x14ac:dyDescent="0.25">
      <c r="A1665" s="2">
        <v>5</v>
      </c>
      <c r="B1665" s="319" t="s">
        <v>4199</v>
      </c>
      <c r="C1665" s="304" t="s">
        <v>48</v>
      </c>
      <c r="D1665" s="12">
        <v>45106</v>
      </c>
      <c r="E1665" s="286">
        <v>11014.55</v>
      </c>
      <c r="F1665" s="304" t="s">
        <v>3378</v>
      </c>
      <c r="G1665" s="291">
        <v>11014.55</v>
      </c>
      <c r="H1665" s="291">
        <f t="shared" si="49"/>
        <v>9858.02225</v>
      </c>
      <c r="I1665" s="470">
        <v>45250</v>
      </c>
    </row>
    <row r="1666" spans="1:9" x14ac:dyDescent="0.25">
      <c r="A1666" s="2">
        <v>6</v>
      </c>
      <c r="B1666" s="319" t="s">
        <v>4323</v>
      </c>
      <c r="C1666" s="304" t="s">
        <v>48</v>
      </c>
      <c r="D1666" s="12">
        <v>45223</v>
      </c>
      <c r="E1666" s="286">
        <v>41131.03</v>
      </c>
      <c r="F1666" s="304" t="s">
        <v>3378</v>
      </c>
      <c r="G1666" s="291">
        <v>39507.47</v>
      </c>
      <c r="H1666" s="291">
        <f t="shared" si="49"/>
        <v>35359.185649999999</v>
      </c>
      <c r="I1666" s="470">
        <v>45250</v>
      </c>
    </row>
    <row r="1667" spans="1:9" x14ac:dyDescent="0.25">
      <c r="A1667" s="2">
        <v>7</v>
      </c>
      <c r="B1667" s="319" t="s">
        <v>4376</v>
      </c>
      <c r="C1667" s="304" t="s">
        <v>48</v>
      </c>
      <c r="D1667" s="12">
        <v>45231</v>
      </c>
      <c r="E1667" s="286">
        <v>5627.43</v>
      </c>
      <c r="F1667" s="304" t="s">
        <v>3378</v>
      </c>
      <c r="G1667" s="291">
        <v>5627.43</v>
      </c>
      <c r="H1667" s="291">
        <f t="shared" si="49"/>
        <v>5036.5498500000003</v>
      </c>
      <c r="I1667" s="470">
        <v>45250</v>
      </c>
    </row>
    <row r="1668" spans="1:9" x14ac:dyDescent="0.25">
      <c r="A1668" s="2">
        <v>8</v>
      </c>
      <c r="B1668" s="319" t="s">
        <v>4302</v>
      </c>
      <c r="C1668" s="304" t="s">
        <v>48</v>
      </c>
      <c r="D1668" s="12">
        <v>45223</v>
      </c>
      <c r="E1668" s="286">
        <v>5679.2</v>
      </c>
      <c r="F1668" s="304" t="s">
        <v>3378</v>
      </c>
      <c r="G1668" s="291">
        <v>4263.5600000000004</v>
      </c>
      <c r="H1668" s="291">
        <f t="shared" ref="H1668:H1679" si="50">G1668*0.895</f>
        <v>3815.8862000000004</v>
      </c>
      <c r="I1668" s="470">
        <v>45250</v>
      </c>
    </row>
    <row r="1669" spans="1:9" x14ac:dyDescent="0.25">
      <c r="A1669" s="2">
        <v>9</v>
      </c>
      <c r="B1669" s="319" t="s">
        <v>4304</v>
      </c>
      <c r="C1669" s="304" t="s">
        <v>48</v>
      </c>
      <c r="D1669" s="12">
        <v>45223</v>
      </c>
      <c r="E1669" s="286">
        <v>3166.77</v>
      </c>
      <c r="F1669" s="304" t="s">
        <v>3378</v>
      </c>
      <c r="G1669" s="291">
        <v>3166.77</v>
      </c>
      <c r="H1669" s="291">
        <f t="shared" si="50"/>
        <v>2834.2591499999999</v>
      </c>
      <c r="I1669" s="470">
        <v>45250</v>
      </c>
    </row>
    <row r="1670" spans="1:9" x14ac:dyDescent="0.25">
      <c r="A1670" s="2">
        <v>10</v>
      </c>
      <c r="B1670" s="319" t="s">
        <v>4359</v>
      </c>
      <c r="C1670" s="304" t="s">
        <v>48</v>
      </c>
      <c r="D1670" s="12">
        <v>45223</v>
      </c>
      <c r="E1670" s="290">
        <v>5861.15</v>
      </c>
      <c r="F1670" s="304"/>
      <c r="G1670" s="9">
        <v>6496.07</v>
      </c>
      <c r="H1670" s="9">
        <f t="shared" si="50"/>
        <v>5813.9826499999999</v>
      </c>
      <c r="I1670" s="470">
        <v>45250</v>
      </c>
    </row>
    <row r="1671" spans="1:9" x14ac:dyDescent="0.25">
      <c r="A1671" s="2">
        <v>11</v>
      </c>
      <c r="B1671" s="319" t="s">
        <v>4320</v>
      </c>
      <c r="C1671" s="304" t="s">
        <v>48</v>
      </c>
      <c r="D1671" s="12">
        <v>45231</v>
      </c>
      <c r="E1671" s="286">
        <v>4275.59</v>
      </c>
      <c r="F1671" s="304" t="s">
        <v>3378</v>
      </c>
      <c r="G1671" s="291">
        <v>4275.59</v>
      </c>
      <c r="H1671" s="291">
        <f t="shared" si="50"/>
        <v>3826.6530500000003</v>
      </c>
      <c r="I1671" s="470">
        <v>45250</v>
      </c>
    </row>
    <row r="1672" spans="1:9" x14ac:dyDescent="0.25">
      <c r="A1672" s="2">
        <v>12</v>
      </c>
      <c r="B1672" s="319" t="s">
        <v>4632</v>
      </c>
      <c r="C1672" s="304" t="s">
        <v>48</v>
      </c>
      <c r="D1672" s="12">
        <v>45223</v>
      </c>
      <c r="E1672" s="290">
        <v>3738.85</v>
      </c>
      <c r="F1672" s="304" t="s">
        <v>3378</v>
      </c>
      <c r="G1672" s="9">
        <v>2156.9899999999998</v>
      </c>
      <c r="H1672" s="9">
        <f t="shared" si="50"/>
        <v>1930.5060499999997</v>
      </c>
      <c r="I1672" s="470">
        <v>45250</v>
      </c>
    </row>
    <row r="1673" spans="1:9" x14ac:dyDescent="0.25">
      <c r="A1673" s="2">
        <v>13</v>
      </c>
      <c r="B1673" s="319" t="s">
        <v>4633</v>
      </c>
      <c r="C1673" s="304" t="s">
        <v>48</v>
      </c>
      <c r="D1673" s="12">
        <v>45201</v>
      </c>
      <c r="E1673" s="286">
        <v>1677.36</v>
      </c>
      <c r="F1673" s="304" t="s">
        <v>3378</v>
      </c>
      <c r="G1673" s="291">
        <v>1004.26</v>
      </c>
      <c r="H1673" s="291">
        <f t="shared" si="50"/>
        <v>898.81270000000006</v>
      </c>
      <c r="I1673" s="470">
        <v>45250</v>
      </c>
    </row>
    <row r="1674" spans="1:9" x14ac:dyDescent="0.25">
      <c r="A1674" s="2">
        <v>14</v>
      </c>
      <c r="B1674" s="319" t="s">
        <v>4634</v>
      </c>
      <c r="C1674" s="304" t="s">
        <v>48</v>
      </c>
      <c r="D1674" s="12">
        <v>45201</v>
      </c>
      <c r="E1674" s="286">
        <v>1677.36</v>
      </c>
      <c r="F1674" s="304" t="s">
        <v>3378</v>
      </c>
      <c r="G1674" s="9">
        <v>1004.26</v>
      </c>
      <c r="H1674" s="9">
        <f t="shared" si="50"/>
        <v>898.81270000000006</v>
      </c>
      <c r="I1674" s="470">
        <v>45250</v>
      </c>
    </row>
    <row r="1675" spans="1:9" x14ac:dyDescent="0.25">
      <c r="A1675" s="2">
        <v>15</v>
      </c>
      <c r="B1675" s="319" t="s">
        <v>4585</v>
      </c>
      <c r="C1675" s="304" t="s">
        <v>48</v>
      </c>
      <c r="D1675" s="12">
        <v>45212</v>
      </c>
      <c r="E1675" s="286">
        <v>4075.06</v>
      </c>
      <c r="F1675" s="304" t="s">
        <v>3378</v>
      </c>
      <c r="G1675" s="502">
        <v>1541.03</v>
      </c>
      <c r="H1675" s="502">
        <f t="shared" si="50"/>
        <v>1379.2218499999999</v>
      </c>
      <c r="I1675" s="470">
        <v>45250</v>
      </c>
    </row>
    <row r="1676" spans="1:9" x14ac:dyDescent="0.25">
      <c r="A1676" s="2">
        <v>16</v>
      </c>
      <c r="B1676" s="319" t="s">
        <v>4635</v>
      </c>
      <c r="C1676" s="304" t="s">
        <v>48</v>
      </c>
      <c r="D1676" s="12">
        <v>45222</v>
      </c>
      <c r="E1676" s="286">
        <v>2130.48</v>
      </c>
      <c r="F1676" s="304" t="s">
        <v>3378</v>
      </c>
      <c r="G1676" s="291">
        <v>1588.48</v>
      </c>
      <c r="H1676" s="291">
        <f t="shared" si="50"/>
        <v>1421.6896000000002</v>
      </c>
      <c r="I1676" s="470">
        <v>45250</v>
      </c>
    </row>
    <row r="1677" spans="1:9" x14ac:dyDescent="0.25">
      <c r="A1677" s="2">
        <v>17</v>
      </c>
      <c r="B1677" s="319" t="s">
        <v>4636</v>
      </c>
      <c r="C1677" s="304" t="s">
        <v>48</v>
      </c>
      <c r="D1677" s="12">
        <v>45216</v>
      </c>
      <c r="E1677" s="286">
        <v>6695.18</v>
      </c>
      <c r="F1677" s="304" t="s">
        <v>3378</v>
      </c>
      <c r="G1677" s="291">
        <v>5612.2</v>
      </c>
      <c r="H1677" s="291">
        <f t="shared" si="50"/>
        <v>5022.9189999999999</v>
      </c>
      <c r="I1677" s="470">
        <v>45250</v>
      </c>
    </row>
    <row r="1678" spans="1:9" x14ac:dyDescent="0.25">
      <c r="A1678" s="2">
        <v>18</v>
      </c>
      <c r="B1678" s="319" t="s">
        <v>4637</v>
      </c>
      <c r="C1678" s="304" t="s">
        <v>48</v>
      </c>
      <c r="D1678" s="12">
        <v>45209</v>
      </c>
      <c r="E1678" s="286">
        <v>3747.32</v>
      </c>
      <c r="F1678" s="304" t="s">
        <v>3378</v>
      </c>
      <c r="G1678" s="291">
        <v>3108.25</v>
      </c>
      <c r="H1678" s="291">
        <f t="shared" si="50"/>
        <v>2781.88375</v>
      </c>
      <c r="I1678" s="470">
        <v>45250</v>
      </c>
    </row>
    <row r="1679" spans="1:9" x14ac:dyDescent="0.25">
      <c r="A1679" s="2">
        <v>19</v>
      </c>
      <c r="B1679" s="319" t="s">
        <v>4638</v>
      </c>
      <c r="C1679" s="304" t="s">
        <v>48</v>
      </c>
      <c r="D1679" s="12">
        <v>45226</v>
      </c>
      <c r="E1679" s="286">
        <v>5068.72</v>
      </c>
      <c r="F1679" s="304" t="s">
        <v>3378</v>
      </c>
      <c r="G1679" s="291">
        <v>4248.83</v>
      </c>
      <c r="H1679" s="291">
        <f t="shared" si="50"/>
        <v>3802.7028500000001</v>
      </c>
      <c r="I1679" s="470">
        <v>45250</v>
      </c>
    </row>
    <row r="1680" spans="1:9" x14ac:dyDescent="0.25">
      <c r="E1680" s="490">
        <f>SUM(E1661:E1679)</f>
        <v>129644.03</v>
      </c>
      <c r="G1680" s="490">
        <f>SUM(G1661:G1679)</f>
        <v>118375.06999999998</v>
      </c>
      <c r="H1680" s="490">
        <f>SUM(H1661:H1679)</f>
        <v>105945.68764999996</v>
      </c>
    </row>
    <row r="1684" spans="1:9" ht="15.75" thickBot="1" x14ac:dyDescent="0.3">
      <c r="D1684" s="569" t="s">
        <v>4659</v>
      </c>
      <c r="E1684" s="570"/>
      <c r="F1684" s="571"/>
    </row>
    <row r="1685" spans="1:9" ht="38.25" x14ac:dyDescent="0.25">
      <c r="A1685" s="413" t="s">
        <v>0</v>
      </c>
      <c r="B1685" s="413" t="s">
        <v>3265</v>
      </c>
      <c r="C1685" s="413" t="s">
        <v>45</v>
      </c>
      <c r="D1685" s="460" t="s">
        <v>3381</v>
      </c>
      <c r="E1685" s="461" t="s">
        <v>3380</v>
      </c>
      <c r="F1685" s="461" t="s">
        <v>3271</v>
      </c>
      <c r="G1685" s="415" t="s">
        <v>309</v>
      </c>
      <c r="H1685" s="415" t="s">
        <v>310</v>
      </c>
      <c r="I1685" s="415" t="s">
        <v>4405</v>
      </c>
    </row>
    <row r="1686" spans="1:9" x14ac:dyDescent="0.25">
      <c r="A1686" s="2">
        <v>1</v>
      </c>
      <c r="B1686" s="319" t="s">
        <v>4363</v>
      </c>
      <c r="C1686" s="304" t="s">
        <v>48</v>
      </c>
      <c r="D1686" s="12">
        <v>45231</v>
      </c>
      <c r="E1686" s="286">
        <v>4282.3500000000004</v>
      </c>
      <c r="F1686" s="304" t="s">
        <v>3378</v>
      </c>
      <c r="G1686" s="291">
        <v>3467.56</v>
      </c>
      <c r="H1686" s="291">
        <f t="shared" ref="H1686:H1697" si="51">G1686*0.895</f>
        <v>3103.4661999999998</v>
      </c>
      <c r="I1686" s="470">
        <v>45250</v>
      </c>
    </row>
    <row r="1687" spans="1:9" x14ac:dyDescent="0.25">
      <c r="A1687" s="2">
        <v>2</v>
      </c>
      <c r="B1687" s="319" t="s">
        <v>4342</v>
      </c>
      <c r="C1687" s="304" t="s">
        <v>48</v>
      </c>
      <c r="D1687" s="12">
        <v>45223</v>
      </c>
      <c r="E1687" s="286">
        <v>73009.87</v>
      </c>
      <c r="F1687" s="304" t="s">
        <v>3378</v>
      </c>
      <c r="G1687" s="291">
        <v>79818.95</v>
      </c>
      <c r="H1687" s="291">
        <f t="shared" si="51"/>
        <v>71437.960250000004</v>
      </c>
      <c r="I1687" s="470">
        <v>45250</v>
      </c>
    </row>
    <row r="1688" spans="1:9" x14ac:dyDescent="0.25">
      <c r="A1688" s="2">
        <v>3</v>
      </c>
      <c r="B1688" s="319" t="s">
        <v>4660</v>
      </c>
      <c r="C1688" s="304" t="s">
        <v>48</v>
      </c>
      <c r="D1688" s="12">
        <v>45103</v>
      </c>
      <c r="E1688" s="286">
        <v>8735.7000000000007</v>
      </c>
      <c r="F1688" s="304" t="s">
        <v>3378</v>
      </c>
      <c r="G1688" s="291">
        <v>7324.66</v>
      </c>
      <c r="H1688" s="291">
        <f t="shared" si="51"/>
        <v>6555.5707000000002</v>
      </c>
      <c r="I1688" s="470">
        <v>45250</v>
      </c>
    </row>
    <row r="1689" spans="1:9" x14ac:dyDescent="0.25">
      <c r="A1689" s="2">
        <v>4</v>
      </c>
      <c r="B1689" s="319" t="s">
        <v>4661</v>
      </c>
      <c r="C1689" s="304" t="s">
        <v>48</v>
      </c>
      <c r="D1689" s="12">
        <v>45236</v>
      </c>
      <c r="E1689" s="286">
        <v>18145.48</v>
      </c>
      <c r="F1689" s="304" t="s">
        <v>3378</v>
      </c>
      <c r="G1689" s="291">
        <v>16063.72</v>
      </c>
      <c r="H1689" s="291">
        <f t="shared" si="51"/>
        <v>14377.029399999999</v>
      </c>
      <c r="I1689" s="470">
        <v>45250</v>
      </c>
    </row>
    <row r="1690" spans="1:9" x14ac:dyDescent="0.25">
      <c r="A1690" s="2">
        <v>5</v>
      </c>
      <c r="B1690" s="319" t="s">
        <v>4662</v>
      </c>
      <c r="C1690" s="304" t="s">
        <v>48</v>
      </c>
      <c r="D1690" s="12">
        <v>45223</v>
      </c>
      <c r="E1690" s="286">
        <v>4503.42</v>
      </c>
      <c r="F1690" s="304" t="s">
        <v>3378</v>
      </c>
      <c r="G1690" s="291">
        <v>3601.77</v>
      </c>
      <c r="H1690" s="291">
        <f t="shared" si="51"/>
        <v>3223.5841500000001</v>
      </c>
      <c r="I1690" s="470">
        <v>45250</v>
      </c>
    </row>
    <row r="1691" spans="1:9" x14ac:dyDescent="0.25">
      <c r="A1691" s="2">
        <v>6</v>
      </c>
      <c r="B1691" s="319" t="s">
        <v>4663</v>
      </c>
      <c r="C1691" s="304" t="s">
        <v>48</v>
      </c>
      <c r="D1691" s="12">
        <v>45216</v>
      </c>
      <c r="E1691" s="286">
        <v>2918.87</v>
      </c>
      <c r="F1691" s="304" t="s">
        <v>3378</v>
      </c>
      <c r="G1691" s="291">
        <v>1398.61</v>
      </c>
      <c r="H1691" s="291">
        <f t="shared" si="51"/>
        <v>1251.75595</v>
      </c>
      <c r="I1691" s="470">
        <v>45250</v>
      </c>
    </row>
    <row r="1692" spans="1:9" x14ac:dyDescent="0.25">
      <c r="A1692" s="2">
        <v>7</v>
      </c>
      <c r="B1692" s="319" t="s">
        <v>4664</v>
      </c>
      <c r="C1692" s="304" t="s">
        <v>48</v>
      </c>
      <c r="D1692" s="12">
        <v>45231</v>
      </c>
      <c r="E1692" s="286">
        <v>10578.3</v>
      </c>
      <c r="F1692" s="304" t="s">
        <v>3378</v>
      </c>
      <c r="G1692" s="291">
        <v>7881.17</v>
      </c>
      <c r="H1692" s="291">
        <f t="shared" si="51"/>
        <v>7053.6471499999998</v>
      </c>
      <c r="I1692" s="470">
        <v>45250</v>
      </c>
    </row>
    <row r="1693" spans="1:9" x14ac:dyDescent="0.25">
      <c r="A1693" s="2">
        <v>8</v>
      </c>
      <c r="B1693" s="319" t="s">
        <v>4665</v>
      </c>
      <c r="C1693" s="304" t="s">
        <v>48</v>
      </c>
      <c r="D1693" s="12">
        <v>45226</v>
      </c>
      <c r="E1693" s="286">
        <v>33465.910000000003</v>
      </c>
      <c r="F1693" s="304" t="s">
        <v>3378</v>
      </c>
      <c r="G1693" s="291">
        <v>32510.82</v>
      </c>
      <c r="H1693" s="291">
        <f t="shared" si="51"/>
        <v>29097.1839</v>
      </c>
      <c r="I1693" s="470">
        <v>45250</v>
      </c>
    </row>
    <row r="1694" spans="1:9" x14ac:dyDescent="0.25">
      <c r="A1694" s="2">
        <v>9</v>
      </c>
      <c r="B1694" s="319" t="s">
        <v>4666</v>
      </c>
      <c r="C1694" s="304" t="s">
        <v>48</v>
      </c>
      <c r="D1694" s="12">
        <v>45231</v>
      </c>
      <c r="E1694" s="286">
        <v>1731.12</v>
      </c>
      <c r="F1694" s="304" t="s">
        <v>3378</v>
      </c>
      <c r="G1694" s="291">
        <v>1415.32</v>
      </c>
      <c r="H1694" s="291">
        <f t="shared" si="51"/>
        <v>1266.7113999999999</v>
      </c>
      <c r="I1694" s="470">
        <v>45250</v>
      </c>
    </row>
    <row r="1695" spans="1:9" x14ac:dyDescent="0.25">
      <c r="A1695" s="2">
        <v>10</v>
      </c>
      <c r="B1695" s="319" t="s">
        <v>4667</v>
      </c>
      <c r="C1695" s="304" t="s">
        <v>48</v>
      </c>
      <c r="D1695" s="12" t="s">
        <v>4670</v>
      </c>
      <c r="E1695" s="286">
        <v>4298.18</v>
      </c>
      <c r="F1695" s="304" t="s">
        <v>3378</v>
      </c>
      <c r="G1695" s="291">
        <v>2911.47</v>
      </c>
      <c r="H1695" s="291">
        <f t="shared" si="51"/>
        <v>2605.7656499999998</v>
      </c>
      <c r="I1695" s="470">
        <v>45250</v>
      </c>
    </row>
    <row r="1696" spans="1:9" x14ac:dyDescent="0.25">
      <c r="A1696" s="2">
        <v>11</v>
      </c>
      <c r="B1696" s="319" t="s">
        <v>4668</v>
      </c>
      <c r="C1696" s="304" t="s">
        <v>48</v>
      </c>
      <c r="D1696" s="12">
        <v>45233</v>
      </c>
      <c r="E1696" s="286">
        <v>2130.48</v>
      </c>
      <c r="F1696" s="304" t="s">
        <v>3378</v>
      </c>
      <c r="G1696" s="291">
        <v>1536.52</v>
      </c>
      <c r="H1696" s="291">
        <f t="shared" si="51"/>
        <v>1375.1854000000001</v>
      </c>
      <c r="I1696" s="470">
        <v>45250</v>
      </c>
    </row>
    <row r="1697" spans="1:9" x14ac:dyDescent="0.25">
      <c r="A1697" s="2">
        <v>12</v>
      </c>
      <c r="B1697" s="319" t="s">
        <v>4669</v>
      </c>
      <c r="C1697" s="304" t="s">
        <v>48</v>
      </c>
      <c r="D1697" s="319"/>
      <c r="E1697" s="490"/>
      <c r="F1697" s="304" t="s">
        <v>3378</v>
      </c>
      <c r="G1697" s="291">
        <v>16976.14</v>
      </c>
      <c r="H1697" s="291">
        <f t="shared" si="51"/>
        <v>15193.6453</v>
      </c>
      <c r="I1697" s="470">
        <v>45250</v>
      </c>
    </row>
    <row r="1698" spans="1:9" x14ac:dyDescent="0.25">
      <c r="E1698" s="490">
        <f>SUM(E1687:E1697)</f>
        <v>159517.32999999999</v>
      </c>
      <c r="G1698" s="490">
        <f>SUM(G1686:G1697)</f>
        <v>174906.71000000002</v>
      </c>
      <c r="H1698" s="490">
        <f>SUM(H1686:H1697)</f>
        <v>156541.50544999997</v>
      </c>
    </row>
    <row r="1703" spans="1:9" ht="15.75" thickBot="1" x14ac:dyDescent="0.3">
      <c r="D1703" s="569" t="s">
        <v>4671</v>
      </c>
      <c r="E1703" s="570"/>
      <c r="F1703" s="571"/>
    </row>
    <row r="1704" spans="1:9" ht="38.25" x14ac:dyDescent="0.25">
      <c r="A1704" s="413" t="s">
        <v>0</v>
      </c>
      <c r="B1704" s="413" t="s">
        <v>3265</v>
      </c>
      <c r="C1704" s="413" t="s">
        <v>45</v>
      </c>
      <c r="D1704" s="460" t="s">
        <v>3381</v>
      </c>
      <c r="E1704" s="461" t="s">
        <v>3380</v>
      </c>
      <c r="F1704" s="461" t="s">
        <v>3271</v>
      </c>
      <c r="G1704" s="415" t="s">
        <v>309</v>
      </c>
      <c r="H1704" s="415" t="s">
        <v>310</v>
      </c>
      <c r="I1704" s="415" t="s">
        <v>4405</v>
      </c>
    </row>
    <row r="1705" spans="1:9" x14ac:dyDescent="0.25">
      <c r="A1705" s="2">
        <v>1</v>
      </c>
      <c r="B1705" s="319" t="s">
        <v>4672</v>
      </c>
      <c r="C1705" s="304" t="s">
        <v>48</v>
      </c>
      <c r="D1705" s="12">
        <v>45236</v>
      </c>
      <c r="E1705" s="286">
        <v>5180.8500000000004</v>
      </c>
      <c r="F1705" s="477" t="s">
        <v>3378</v>
      </c>
      <c r="G1705" s="291">
        <v>3996.84</v>
      </c>
      <c r="H1705" s="291">
        <f>G1705*0.895</f>
        <v>3577.1718000000001</v>
      </c>
      <c r="I1705" s="470">
        <v>45250</v>
      </c>
    </row>
    <row r="1706" spans="1:9" x14ac:dyDescent="0.25">
      <c r="A1706" s="2">
        <v>2</v>
      </c>
      <c r="B1706" s="319" t="s">
        <v>4673</v>
      </c>
      <c r="C1706" s="304" t="s">
        <v>48</v>
      </c>
      <c r="D1706" s="12">
        <v>45231</v>
      </c>
      <c r="E1706" s="286">
        <v>18574.59</v>
      </c>
      <c r="F1706" s="477" t="s">
        <v>3378</v>
      </c>
      <c r="G1706" s="291">
        <v>16006.31</v>
      </c>
      <c r="H1706" s="291">
        <f>G1706*0.895</f>
        <v>14325.64745</v>
      </c>
      <c r="I1706" s="470">
        <v>45250</v>
      </c>
    </row>
    <row r="1707" spans="1:9" x14ac:dyDescent="0.25">
      <c r="A1707" s="2">
        <v>3</v>
      </c>
      <c r="B1707" s="319" t="s">
        <v>4674</v>
      </c>
      <c r="C1707" s="304" t="s">
        <v>48</v>
      </c>
      <c r="D1707" s="12">
        <v>45238</v>
      </c>
      <c r="E1707" s="286">
        <v>2195.88</v>
      </c>
      <c r="F1707" s="477" t="s">
        <v>3378</v>
      </c>
      <c r="G1707" s="291">
        <v>1588.48</v>
      </c>
      <c r="H1707" s="291">
        <f>G1707*0.895</f>
        <v>1421.6896000000002</v>
      </c>
      <c r="I1707" s="470">
        <v>45250</v>
      </c>
    </row>
    <row r="1708" spans="1:9" x14ac:dyDescent="0.25">
      <c r="A1708" s="2">
        <v>4</v>
      </c>
      <c r="B1708" s="319" t="s">
        <v>4675</v>
      </c>
      <c r="C1708" s="304" t="s">
        <v>48</v>
      </c>
      <c r="D1708" s="12">
        <v>45239</v>
      </c>
      <c r="E1708" s="286">
        <v>2178.71</v>
      </c>
      <c r="F1708" s="477" t="s">
        <v>3378</v>
      </c>
      <c r="G1708" s="291">
        <v>1976.92</v>
      </c>
      <c r="H1708" s="291">
        <f>G1708*0.895</f>
        <v>1769.3434000000002</v>
      </c>
      <c r="I1708" s="470">
        <v>45250</v>
      </c>
    </row>
    <row r="1709" spans="1:9" x14ac:dyDescent="0.25">
      <c r="E1709" s="490">
        <f>SUM(E1705:E1708)</f>
        <v>28130.030000000002</v>
      </c>
      <c r="G1709" s="490">
        <f>SUM(G1705:G1708)</f>
        <v>23568.550000000003</v>
      </c>
      <c r="H1709" s="490">
        <f>SUM(H1705:H1708)</f>
        <v>21093.852250000004</v>
      </c>
    </row>
    <row r="1713" spans="1:12" ht="15.75" thickBot="1" x14ac:dyDescent="0.3">
      <c r="D1713" s="569" t="s">
        <v>4702</v>
      </c>
      <c r="E1713" s="570"/>
      <c r="F1713" s="571"/>
    </row>
    <row r="1714" spans="1:12" ht="38.25" x14ac:dyDescent="0.25">
      <c r="A1714" s="413" t="s">
        <v>0</v>
      </c>
      <c r="B1714" s="413" t="s">
        <v>3265</v>
      </c>
      <c r="C1714" s="413" t="s">
        <v>45</v>
      </c>
      <c r="D1714" s="460" t="s">
        <v>3381</v>
      </c>
      <c r="E1714" s="461" t="s">
        <v>3380</v>
      </c>
      <c r="F1714" s="461" t="s">
        <v>3271</v>
      </c>
      <c r="G1714" s="415" t="s">
        <v>309</v>
      </c>
      <c r="H1714" s="415" t="s">
        <v>310</v>
      </c>
      <c r="I1714" s="415" t="s">
        <v>4405</v>
      </c>
    </row>
    <row r="1715" spans="1:12" x14ac:dyDescent="0.25">
      <c r="A1715" s="2">
        <v>1</v>
      </c>
      <c r="B1715" s="319" t="s">
        <v>4380</v>
      </c>
      <c r="C1715" s="304" t="s">
        <v>48</v>
      </c>
      <c r="D1715" s="12">
        <v>45252</v>
      </c>
      <c r="E1715" s="290">
        <v>4438.16</v>
      </c>
      <c r="F1715" s="304" t="s">
        <v>3378</v>
      </c>
      <c r="G1715" s="9">
        <v>4438.16</v>
      </c>
      <c r="H1715" s="9">
        <f t="shared" ref="H1715:H1734" si="52">G1715*0.895</f>
        <v>3972.1531999999997</v>
      </c>
      <c r="I1715" s="470">
        <v>45280</v>
      </c>
    </row>
    <row r="1716" spans="1:12" x14ac:dyDescent="0.25">
      <c r="A1716" s="2">
        <v>2</v>
      </c>
      <c r="B1716" s="319" t="s">
        <v>4317</v>
      </c>
      <c r="C1716" s="304" t="s">
        <v>48</v>
      </c>
      <c r="D1716" s="12">
        <v>45201</v>
      </c>
      <c r="E1716" s="286">
        <v>4464.95</v>
      </c>
      <c r="F1716" s="304" t="s">
        <v>3378</v>
      </c>
      <c r="G1716" s="291">
        <v>3025.97</v>
      </c>
      <c r="H1716" s="291">
        <f t="shared" si="52"/>
        <v>2708.2431499999998</v>
      </c>
      <c r="I1716" s="470">
        <v>45280</v>
      </c>
    </row>
    <row r="1717" spans="1:12" x14ac:dyDescent="0.25">
      <c r="A1717" s="2">
        <v>3</v>
      </c>
      <c r="B1717" s="319" t="s">
        <v>4364</v>
      </c>
      <c r="C1717" s="304" t="s">
        <v>48</v>
      </c>
      <c r="D1717" s="12">
        <v>45252</v>
      </c>
      <c r="E1717" s="286">
        <v>1753.02</v>
      </c>
      <c r="F1717" s="304" t="s">
        <v>3378</v>
      </c>
      <c r="G1717" s="291">
        <v>1637.58</v>
      </c>
      <c r="H1717" s="291">
        <f t="shared" si="52"/>
        <v>1465.6341</v>
      </c>
      <c r="I1717" s="470">
        <v>45280</v>
      </c>
    </row>
    <row r="1718" spans="1:12" x14ac:dyDescent="0.25">
      <c r="A1718" s="2">
        <v>4</v>
      </c>
      <c r="B1718" s="319" t="s">
        <v>4378</v>
      </c>
      <c r="C1718" s="304" t="s">
        <v>48</v>
      </c>
      <c r="D1718" s="12">
        <v>45252</v>
      </c>
      <c r="E1718" s="286">
        <v>3663.04</v>
      </c>
      <c r="F1718" s="304" t="s">
        <v>3378</v>
      </c>
      <c r="G1718" s="291">
        <v>3663.04</v>
      </c>
      <c r="H1718" s="291">
        <f t="shared" si="52"/>
        <v>3278.4207999999999</v>
      </c>
      <c r="I1718" s="470">
        <v>45280</v>
      </c>
    </row>
    <row r="1719" spans="1:12" x14ac:dyDescent="0.25">
      <c r="A1719" s="2">
        <v>5</v>
      </c>
      <c r="B1719" s="319" t="s">
        <v>4382</v>
      </c>
      <c r="C1719" s="304" t="s">
        <v>48</v>
      </c>
      <c r="D1719" s="12">
        <v>45252</v>
      </c>
      <c r="E1719" s="286">
        <v>3743.29</v>
      </c>
      <c r="F1719" s="304" t="s">
        <v>3378</v>
      </c>
      <c r="G1719" s="291">
        <v>3043.94</v>
      </c>
      <c r="H1719" s="291">
        <f t="shared" si="52"/>
        <v>2724.3263000000002</v>
      </c>
      <c r="I1719" s="470">
        <v>45280</v>
      </c>
    </row>
    <row r="1720" spans="1:12" x14ac:dyDescent="0.25">
      <c r="A1720" s="2">
        <v>6</v>
      </c>
      <c r="B1720" s="319" t="s">
        <v>4381</v>
      </c>
      <c r="C1720" s="304" t="s">
        <v>48</v>
      </c>
      <c r="D1720" s="12">
        <v>45252</v>
      </c>
      <c r="E1720" s="286">
        <v>4881.9799999999996</v>
      </c>
      <c r="F1720" s="304" t="s">
        <v>3378</v>
      </c>
      <c r="G1720" s="291">
        <v>4881.9799999999996</v>
      </c>
      <c r="H1720" s="291">
        <f t="shared" si="52"/>
        <v>4369.3720999999996</v>
      </c>
      <c r="I1720" s="470">
        <v>45280</v>
      </c>
    </row>
    <row r="1721" spans="1:12" x14ac:dyDescent="0.25">
      <c r="A1721" s="2">
        <v>7</v>
      </c>
      <c r="B1721" s="319" t="s">
        <v>4703</v>
      </c>
      <c r="C1721" s="304" t="s">
        <v>48</v>
      </c>
      <c r="D1721" s="12">
        <v>45177</v>
      </c>
      <c r="E1721" s="286">
        <v>8885.11</v>
      </c>
      <c r="F1721" s="304" t="s">
        <v>3378</v>
      </c>
      <c r="G1721" s="291">
        <v>7471.33</v>
      </c>
      <c r="H1721" s="291">
        <f t="shared" si="52"/>
        <v>6686.8403500000004</v>
      </c>
      <c r="I1721" s="470">
        <v>45280</v>
      </c>
    </row>
    <row r="1722" spans="1:12" x14ac:dyDescent="0.25">
      <c r="A1722" s="2">
        <v>8</v>
      </c>
      <c r="B1722" s="319" t="s">
        <v>4704</v>
      </c>
      <c r="C1722" s="304" t="s">
        <v>48</v>
      </c>
      <c r="D1722" s="12">
        <v>45222</v>
      </c>
      <c r="E1722" s="286">
        <v>5847.5</v>
      </c>
      <c r="F1722" s="304" t="s">
        <v>3378</v>
      </c>
      <c r="G1722" s="291">
        <v>4989.92</v>
      </c>
      <c r="H1722" s="291">
        <f t="shared" si="52"/>
        <v>4465.9784</v>
      </c>
      <c r="I1722" s="470">
        <v>45280</v>
      </c>
    </row>
    <row r="1723" spans="1:12" x14ac:dyDescent="0.25">
      <c r="A1723" s="2">
        <v>9</v>
      </c>
      <c r="B1723" s="319" t="s">
        <v>4705</v>
      </c>
      <c r="C1723" s="304" t="s">
        <v>48</v>
      </c>
      <c r="D1723" s="12">
        <v>45231</v>
      </c>
      <c r="E1723" s="286">
        <v>2383.77</v>
      </c>
      <c r="F1723" s="304" t="s">
        <v>3378</v>
      </c>
      <c r="G1723" s="291">
        <v>1998.42</v>
      </c>
      <c r="H1723" s="291">
        <f t="shared" si="52"/>
        <v>1788.5859</v>
      </c>
      <c r="I1723" s="470">
        <v>45280</v>
      </c>
    </row>
    <row r="1724" spans="1:12" x14ac:dyDescent="0.25">
      <c r="A1724" s="2">
        <v>10</v>
      </c>
      <c r="B1724" s="319" t="s">
        <v>4706</v>
      </c>
      <c r="C1724" s="304" t="s">
        <v>48</v>
      </c>
      <c r="D1724" s="12">
        <v>45246</v>
      </c>
      <c r="E1724" s="286">
        <v>2018.26</v>
      </c>
      <c r="F1724" s="304" t="s">
        <v>3378</v>
      </c>
      <c r="G1724" s="291">
        <v>1588.48</v>
      </c>
      <c r="H1724" s="291">
        <f t="shared" si="52"/>
        <v>1421.6896000000002</v>
      </c>
      <c r="I1724" s="470">
        <v>45280</v>
      </c>
    </row>
    <row r="1725" spans="1:12" x14ac:dyDescent="0.25">
      <c r="A1725" s="2">
        <v>11</v>
      </c>
      <c r="B1725" s="319" t="s">
        <v>4707</v>
      </c>
      <c r="C1725" s="304" t="s">
        <v>48</v>
      </c>
      <c r="D1725" s="12">
        <v>45246</v>
      </c>
      <c r="E1725" s="286">
        <v>3308.72</v>
      </c>
      <c r="F1725" s="304" t="s">
        <v>3378</v>
      </c>
      <c r="G1725" s="291">
        <v>2730.77</v>
      </c>
      <c r="H1725" s="291">
        <f t="shared" si="52"/>
        <v>2444.0391500000001</v>
      </c>
      <c r="I1725" s="470">
        <v>45280</v>
      </c>
    </row>
    <row r="1726" spans="1:12" x14ac:dyDescent="0.25">
      <c r="A1726" s="2">
        <v>12</v>
      </c>
      <c r="B1726" s="319" t="s">
        <v>4708</v>
      </c>
      <c r="C1726" s="304" t="s">
        <v>48</v>
      </c>
      <c r="D1726" s="12">
        <v>45254</v>
      </c>
      <c r="E1726" s="286">
        <v>4401.3100000000004</v>
      </c>
      <c r="F1726" s="304" t="s">
        <v>3378</v>
      </c>
      <c r="G1726" s="291">
        <v>3407.81</v>
      </c>
      <c r="H1726" s="291">
        <f t="shared" si="52"/>
        <v>3049.9899500000001</v>
      </c>
      <c r="I1726" s="470">
        <v>45280</v>
      </c>
    </row>
    <row r="1727" spans="1:12" x14ac:dyDescent="0.25">
      <c r="A1727" s="2">
        <v>13</v>
      </c>
      <c r="B1727" s="319" t="s">
        <v>4709</v>
      </c>
      <c r="C1727" s="304" t="s">
        <v>48</v>
      </c>
      <c r="D1727" s="12">
        <v>45252</v>
      </c>
      <c r="E1727" s="286">
        <v>3417.56</v>
      </c>
      <c r="F1727" s="304" t="s">
        <v>3378</v>
      </c>
      <c r="G1727" s="291">
        <v>1937.09</v>
      </c>
      <c r="H1727" s="291">
        <f t="shared" si="52"/>
        <v>1733.6955499999999</v>
      </c>
      <c r="I1727" s="470">
        <v>45280</v>
      </c>
      <c r="L1727">
        <v>215</v>
      </c>
    </row>
    <row r="1728" spans="1:12" x14ac:dyDescent="0.25">
      <c r="A1728" s="2">
        <v>14</v>
      </c>
      <c r="B1728" s="319" t="s">
        <v>4710</v>
      </c>
      <c r="C1728" s="304" t="s">
        <v>48</v>
      </c>
      <c r="D1728" s="12">
        <v>45252</v>
      </c>
      <c r="E1728" s="286">
        <v>2132.5500000000002</v>
      </c>
      <c r="F1728" s="304" t="s">
        <v>3378</v>
      </c>
      <c r="G1728" s="291">
        <v>1744.92</v>
      </c>
      <c r="H1728" s="291">
        <f t="shared" si="52"/>
        <v>1561.7034000000001</v>
      </c>
      <c r="I1728" s="470">
        <v>45280</v>
      </c>
      <c r="L1728">
        <v>85</v>
      </c>
    </row>
    <row r="1729" spans="1:12" x14ac:dyDescent="0.25">
      <c r="A1729" s="2">
        <v>15</v>
      </c>
      <c r="B1729" s="319" t="s">
        <v>4711</v>
      </c>
      <c r="C1729" s="304" t="s">
        <v>48</v>
      </c>
      <c r="D1729" s="12">
        <v>45252</v>
      </c>
      <c r="E1729" s="286">
        <v>4107.63</v>
      </c>
      <c r="F1729" s="304" t="s">
        <v>3378</v>
      </c>
      <c r="G1729" s="291">
        <v>3180.82</v>
      </c>
      <c r="H1729" s="291">
        <f t="shared" si="52"/>
        <v>2846.8339000000001</v>
      </c>
      <c r="I1729" s="470">
        <v>45280</v>
      </c>
      <c r="L1729">
        <f>SUM(L1727:L1728)</f>
        <v>300</v>
      </c>
    </row>
    <row r="1730" spans="1:12" x14ac:dyDescent="0.25">
      <c r="A1730" s="2">
        <v>16</v>
      </c>
      <c r="B1730" s="319" t="s">
        <v>4712</v>
      </c>
      <c r="C1730" s="304" t="s">
        <v>48</v>
      </c>
      <c r="D1730" s="12">
        <v>45254</v>
      </c>
      <c r="E1730" s="286">
        <f>7309.21+2939.77+2939.77+2939.77</f>
        <v>16128.52</v>
      </c>
      <c r="F1730" s="304" t="s">
        <v>3378</v>
      </c>
      <c r="G1730" s="291">
        <v>9733.34</v>
      </c>
      <c r="H1730" s="291">
        <f t="shared" si="52"/>
        <v>8711.3392999999996</v>
      </c>
      <c r="I1730" s="470">
        <v>45280</v>
      </c>
    </row>
    <row r="1731" spans="1:12" x14ac:dyDescent="0.25">
      <c r="A1731" s="2">
        <v>17</v>
      </c>
      <c r="B1731" s="319" t="s">
        <v>4713</v>
      </c>
      <c r="C1731" s="304" t="s">
        <v>48</v>
      </c>
      <c r="D1731" s="12">
        <v>45169</v>
      </c>
      <c r="E1731" s="286">
        <v>330.54</v>
      </c>
      <c r="F1731" s="304" t="s">
        <v>3378</v>
      </c>
      <c r="G1731" s="291">
        <v>912</v>
      </c>
      <c r="H1731" s="291">
        <f t="shared" si="52"/>
        <v>816.24</v>
      </c>
      <c r="I1731" s="470">
        <v>45280</v>
      </c>
    </row>
    <row r="1732" spans="1:12" x14ac:dyDescent="0.25">
      <c r="A1732" s="2">
        <v>18</v>
      </c>
      <c r="B1732" s="319" t="s">
        <v>4714</v>
      </c>
      <c r="C1732" s="304" t="s">
        <v>48</v>
      </c>
      <c r="D1732" s="12">
        <v>45230</v>
      </c>
      <c r="E1732" s="286">
        <v>330.54</v>
      </c>
      <c r="F1732" s="304" t="s">
        <v>3378</v>
      </c>
      <c r="G1732" s="291">
        <v>912</v>
      </c>
      <c r="H1732" s="291">
        <f t="shared" si="52"/>
        <v>816.24</v>
      </c>
      <c r="I1732" s="470">
        <v>45280</v>
      </c>
    </row>
    <row r="1733" spans="1:12" x14ac:dyDescent="0.25">
      <c r="A1733" s="2">
        <v>19</v>
      </c>
      <c r="B1733" s="319" t="s">
        <v>4715</v>
      </c>
      <c r="C1733" s="304" t="s">
        <v>48</v>
      </c>
      <c r="D1733" s="12">
        <v>45173</v>
      </c>
      <c r="E1733" s="286">
        <v>330.54</v>
      </c>
      <c r="F1733" s="304" t="s">
        <v>3378</v>
      </c>
      <c r="G1733" s="291">
        <v>912</v>
      </c>
      <c r="H1733" s="291">
        <f t="shared" si="52"/>
        <v>816.24</v>
      </c>
      <c r="I1733" s="470">
        <v>45280</v>
      </c>
    </row>
    <row r="1734" spans="1:12" x14ac:dyDescent="0.25">
      <c r="A1734" s="2">
        <v>20</v>
      </c>
      <c r="B1734" s="319" t="s">
        <v>4716</v>
      </c>
      <c r="C1734" s="304" t="s">
        <v>48</v>
      </c>
      <c r="D1734" s="12">
        <v>45195</v>
      </c>
      <c r="E1734" s="286">
        <v>247</v>
      </c>
      <c r="F1734" s="304" t="s">
        <v>3378</v>
      </c>
      <c r="G1734" s="291">
        <v>912</v>
      </c>
      <c r="H1734" s="291">
        <f t="shared" si="52"/>
        <v>816.24</v>
      </c>
      <c r="I1734" s="470">
        <v>45280</v>
      </c>
    </row>
    <row r="1735" spans="1:12" x14ac:dyDescent="0.25">
      <c r="E1735" s="330">
        <f>SUM(E1715:E1734)</f>
        <v>76813.989999999976</v>
      </c>
      <c r="G1735" s="330">
        <f>SUM(G1715:G1734)</f>
        <v>63121.569999999992</v>
      </c>
      <c r="H1735" s="330">
        <f>SUM(H1715:H1734)</f>
        <v>56493.805149999978</v>
      </c>
    </row>
    <row r="1738" spans="1:12" ht="15.75" thickBot="1" x14ac:dyDescent="0.3">
      <c r="D1738" s="569" t="s">
        <v>4737</v>
      </c>
      <c r="E1738" s="570"/>
      <c r="F1738" s="571"/>
    </row>
    <row r="1739" spans="1:12" ht="38.25" x14ac:dyDescent="0.25">
      <c r="A1739" s="413" t="s">
        <v>0</v>
      </c>
      <c r="B1739" s="413" t="s">
        <v>3265</v>
      </c>
      <c r="C1739" s="413" t="s">
        <v>45</v>
      </c>
      <c r="D1739" s="460" t="s">
        <v>3381</v>
      </c>
      <c r="E1739" s="461" t="s">
        <v>3380</v>
      </c>
      <c r="F1739" s="461" t="s">
        <v>3271</v>
      </c>
      <c r="G1739" s="415" t="s">
        <v>309</v>
      </c>
      <c r="H1739" s="415" t="s">
        <v>310</v>
      </c>
      <c r="I1739" s="415" t="s">
        <v>4405</v>
      </c>
    </row>
    <row r="1740" spans="1:12" x14ac:dyDescent="0.25">
      <c r="A1740" s="1">
        <v>1</v>
      </c>
      <c r="B1740" t="s">
        <v>4326</v>
      </c>
      <c r="C1740" s="304" t="s">
        <v>48</v>
      </c>
      <c r="D1740" s="12">
        <v>45252</v>
      </c>
      <c r="E1740" s="286">
        <v>14341.27</v>
      </c>
      <c r="F1740" s="304" t="s">
        <v>3378</v>
      </c>
      <c r="G1740" s="291">
        <v>13381.02</v>
      </c>
      <c r="H1740" s="291">
        <f t="shared" ref="H1740:H1745" si="53">G1740*0.895</f>
        <v>11976.012900000002</v>
      </c>
      <c r="I1740" s="470">
        <v>45280</v>
      </c>
    </row>
    <row r="1741" spans="1:12" x14ac:dyDescent="0.25">
      <c r="A1741" s="1">
        <v>2</v>
      </c>
      <c r="B1741" t="s">
        <v>4691</v>
      </c>
      <c r="C1741" s="304" t="s">
        <v>48</v>
      </c>
      <c r="D1741" s="12">
        <v>45272</v>
      </c>
      <c r="E1741" s="286">
        <v>14677.43</v>
      </c>
      <c r="F1741" s="304" t="s">
        <v>3378</v>
      </c>
      <c r="G1741" s="291">
        <v>13972.08</v>
      </c>
      <c r="H1741" s="291">
        <f t="shared" si="53"/>
        <v>12505.0116</v>
      </c>
      <c r="I1741" s="470">
        <v>45280</v>
      </c>
    </row>
    <row r="1742" spans="1:12" x14ac:dyDescent="0.25">
      <c r="A1742" s="1">
        <v>3</v>
      </c>
      <c r="B1742" t="s">
        <v>4312</v>
      </c>
      <c r="C1742" s="304" t="s">
        <v>48</v>
      </c>
      <c r="D1742" s="12">
        <v>45251</v>
      </c>
      <c r="E1742" s="286">
        <v>7783.5</v>
      </c>
      <c r="F1742" s="304" t="s">
        <v>3378</v>
      </c>
      <c r="G1742" s="291">
        <v>6228.49</v>
      </c>
      <c r="H1742" s="291">
        <f t="shared" si="53"/>
        <v>5574.4985500000003</v>
      </c>
      <c r="I1742" s="470">
        <v>45280</v>
      </c>
    </row>
    <row r="1743" spans="1:12" x14ac:dyDescent="0.25">
      <c r="A1743" s="1">
        <v>4</v>
      </c>
      <c r="B1743" t="s">
        <v>4371</v>
      </c>
      <c r="C1743" s="304" t="s">
        <v>48</v>
      </c>
      <c r="D1743" s="12">
        <v>45271</v>
      </c>
      <c r="E1743" s="286">
        <v>14436.17</v>
      </c>
      <c r="F1743" s="304" t="s">
        <v>3378</v>
      </c>
      <c r="G1743" s="291">
        <v>12113.26</v>
      </c>
      <c r="H1743" s="291">
        <f t="shared" si="53"/>
        <v>10841.367700000001</v>
      </c>
      <c r="I1743" s="470">
        <v>45280</v>
      </c>
    </row>
    <row r="1744" spans="1:12" x14ac:dyDescent="0.25">
      <c r="A1744" s="1">
        <v>5</v>
      </c>
      <c r="B1744" t="s">
        <v>4397</v>
      </c>
      <c r="C1744" s="304" t="s">
        <v>48</v>
      </c>
      <c r="D1744" s="12">
        <v>45252</v>
      </c>
      <c r="E1744" s="286">
        <v>6915.54</v>
      </c>
      <c r="F1744" s="304" t="s">
        <v>3378</v>
      </c>
      <c r="G1744" s="291">
        <v>6216.19</v>
      </c>
      <c r="H1744" s="291">
        <f t="shared" si="53"/>
        <v>5563.4900499999994</v>
      </c>
      <c r="I1744" s="470">
        <v>45280</v>
      </c>
    </row>
    <row r="1745" spans="1:9" x14ac:dyDescent="0.25">
      <c r="A1745" s="1">
        <v>6</v>
      </c>
      <c r="B1745" t="s">
        <v>4367</v>
      </c>
      <c r="C1745" s="304" t="s">
        <v>48</v>
      </c>
      <c r="D1745" s="12">
        <v>45252</v>
      </c>
      <c r="E1745" s="286">
        <v>4737.66</v>
      </c>
      <c r="F1745" s="304" t="s">
        <v>3378</v>
      </c>
      <c r="G1745" s="291">
        <v>4737.66</v>
      </c>
      <c r="H1745" s="291">
        <f t="shared" si="53"/>
        <v>4240.2056999999995</v>
      </c>
      <c r="I1745" s="470">
        <v>45280</v>
      </c>
    </row>
    <row r="1746" spans="1:9" x14ac:dyDescent="0.25">
      <c r="A1746" s="1">
        <v>7</v>
      </c>
      <c r="B1746" t="s">
        <v>4375</v>
      </c>
      <c r="C1746" s="304" t="s">
        <v>48</v>
      </c>
      <c r="D1746" s="12">
        <v>45231</v>
      </c>
      <c r="E1746" s="286">
        <v>6557.51</v>
      </c>
      <c r="F1746" s="304" t="s">
        <v>3378</v>
      </c>
      <c r="G1746" s="291">
        <v>7886.23</v>
      </c>
      <c r="H1746" s="291">
        <f t="shared" ref="H1746:H1751" si="54">G1746*0.895</f>
        <v>7058.1758499999996</v>
      </c>
      <c r="I1746" s="470">
        <v>45280</v>
      </c>
    </row>
    <row r="1747" spans="1:9" x14ac:dyDescent="0.25">
      <c r="A1747" s="1">
        <v>8</v>
      </c>
      <c r="B1747" t="s">
        <v>4680</v>
      </c>
      <c r="C1747" s="304" t="s">
        <v>48</v>
      </c>
      <c r="D1747" s="12">
        <v>45273</v>
      </c>
      <c r="E1747" s="286">
        <v>9213.92</v>
      </c>
      <c r="F1747" s="304" t="s">
        <v>3378</v>
      </c>
      <c r="G1747" s="291">
        <v>7829.85</v>
      </c>
      <c r="H1747" s="291">
        <f t="shared" si="54"/>
        <v>7007.7157500000003</v>
      </c>
      <c r="I1747" s="470">
        <v>45280</v>
      </c>
    </row>
    <row r="1748" spans="1:9" x14ac:dyDescent="0.25">
      <c r="A1748" s="1">
        <v>9</v>
      </c>
      <c r="B1748" t="s">
        <v>4314</v>
      </c>
      <c r="C1748" s="304" t="s">
        <v>48</v>
      </c>
      <c r="D1748" s="12">
        <v>45231</v>
      </c>
      <c r="E1748" s="286">
        <v>5627.43</v>
      </c>
      <c r="F1748" s="304" t="s">
        <v>3378</v>
      </c>
      <c r="G1748" s="291">
        <v>5124.12</v>
      </c>
      <c r="H1748" s="291">
        <f t="shared" si="54"/>
        <v>4586.0874000000003</v>
      </c>
      <c r="I1748" s="470">
        <v>45280</v>
      </c>
    </row>
    <row r="1749" spans="1:9" x14ac:dyDescent="0.25">
      <c r="A1749" s="1">
        <v>10</v>
      </c>
      <c r="B1749" t="s">
        <v>4681</v>
      </c>
      <c r="C1749" s="304" t="s">
        <v>48</v>
      </c>
      <c r="D1749" s="12">
        <v>45273</v>
      </c>
      <c r="E1749" s="286">
        <v>15769.97</v>
      </c>
      <c r="F1749" s="304" t="s">
        <v>3378</v>
      </c>
      <c r="G1749" s="291">
        <v>6919.02</v>
      </c>
      <c r="H1749" s="291">
        <f t="shared" si="54"/>
        <v>6192.5229000000008</v>
      </c>
      <c r="I1749" s="470">
        <v>45280</v>
      </c>
    </row>
    <row r="1750" spans="1:9" x14ac:dyDescent="0.25">
      <c r="A1750" s="1">
        <v>11</v>
      </c>
      <c r="B1750" t="s">
        <v>4348</v>
      </c>
      <c r="C1750" s="304" t="s">
        <v>48</v>
      </c>
      <c r="D1750" s="12">
        <v>45272</v>
      </c>
      <c r="E1750" s="286">
        <v>15531.79</v>
      </c>
      <c r="F1750" s="304" t="s">
        <v>3378</v>
      </c>
      <c r="G1750" s="291">
        <v>13153.47</v>
      </c>
      <c r="H1750" s="291">
        <f t="shared" si="54"/>
        <v>11772.35565</v>
      </c>
      <c r="I1750" s="470">
        <v>45280</v>
      </c>
    </row>
    <row r="1751" spans="1:9" x14ac:dyDescent="0.25">
      <c r="A1751" s="1">
        <v>12</v>
      </c>
      <c r="B1751" t="s">
        <v>4071</v>
      </c>
      <c r="C1751" s="304" t="s">
        <v>48</v>
      </c>
      <c r="D1751" s="12">
        <v>45124</v>
      </c>
      <c r="E1751" s="286">
        <v>223566.9</v>
      </c>
      <c r="F1751" s="304" t="s">
        <v>3378</v>
      </c>
      <c r="G1751" s="291">
        <v>14778.1</v>
      </c>
      <c r="H1751" s="291">
        <f t="shared" si="54"/>
        <v>13226.399500000001</v>
      </c>
      <c r="I1751" s="470">
        <v>45280</v>
      </c>
    </row>
    <row r="1752" spans="1:9" x14ac:dyDescent="0.25">
      <c r="A1752" s="1">
        <v>13</v>
      </c>
      <c r="B1752" t="s">
        <v>4738</v>
      </c>
      <c r="C1752" s="304" t="s">
        <v>48</v>
      </c>
      <c r="D1752" s="12">
        <v>45198</v>
      </c>
      <c r="E1752" s="503">
        <v>4062.31</v>
      </c>
      <c r="F1752" s="304" t="s">
        <v>3378</v>
      </c>
      <c r="G1752" s="504">
        <v>1937.09</v>
      </c>
      <c r="H1752" s="504">
        <v>1733.6955499999999</v>
      </c>
      <c r="I1752" s="470">
        <v>45280</v>
      </c>
    </row>
    <row r="1753" spans="1:9" x14ac:dyDescent="0.25">
      <c r="A1753" s="1">
        <v>14</v>
      </c>
      <c r="B1753" t="s">
        <v>4739</v>
      </c>
      <c r="C1753" s="304" t="s">
        <v>48</v>
      </c>
      <c r="D1753" s="12">
        <v>45226</v>
      </c>
      <c r="E1753" s="505">
        <v>2370</v>
      </c>
      <c r="F1753" s="304" t="s">
        <v>3378</v>
      </c>
      <c r="G1753" s="504">
        <v>1998.42</v>
      </c>
      <c r="H1753" s="504">
        <v>1788.5859</v>
      </c>
      <c r="I1753" s="470">
        <v>45280</v>
      </c>
    </row>
    <row r="1754" spans="1:9" x14ac:dyDescent="0.25">
      <c r="A1754" s="1">
        <v>15</v>
      </c>
      <c r="B1754" t="s">
        <v>4740</v>
      </c>
      <c r="C1754" s="304" t="s">
        <v>48</v>
      </c>
      <c r="D1754" s="12">
        <v>45236</v>
      </c>
      <c r="E1754" s="505">
        <v>2590.35</v>
      </c>
      <c r="F1754" s="304" t="s">
        <v>3378</v>
      </c>
      <c r="G1754" s="504">
        <v>2142.7199999999998</v>
      </c>
      <c r="H1754" s="504">
        <v>1917.7343999999998</v>
      </c>
      <c r="I1754" s="470">
        <v>45280</v>
      </c>
    </row>
    <row r="1755" spans="1:9" x14ac:dyDescent="0.25">
      <c r="A1755" s="1">
        <v>16</v>
      </c>
      <c r="B1755" t="s">
        <v>4741</v>
      </c>
      <c r="C1755" s="304" t="s">
        <v>48</v>
      </c>
      <c r="D1755" s="12">
        <v>45208</v>
      </c>
      <c r="E1755" s="505">
        <v>2326.7800000000002</v>
      </c>
      <c r="F1755" s="304" t="s">
        <v>3378</v>
      </c>
      <c r="G1755" s="504">
        <v>1763.71</v>
      </c>
      <c r="H1755" s="504">
        <v>1578.52045</v>
      </c>
      <c r="I1755" s="470">
        <v>45280</v>
      </c>
    </row>
    <row r="1756" spans="1:9" x14ac:dyDescent="0.25">
      <c r="A1756" s="1">
        <v>17</v>
      </c>
      <c r="B1756" t="s">
        <v>4742</v>
      </c>
      <c r="C1756" s="304" t="s">
        <v>48</v>
      </c>
      <c r="D1756" s="12">
        <v>45197</v>
      </c>
      <c r="E1756" s="505">
        <v>5640.16</v>
      </c>
      <c r="F1756" s="304" t="s">
        <v>3378</v>
      </c>
      <c r="G1756" s="504">
        <v>4809.5200000000004</v>
      </c>
      <c r="H1756" s="504">
        <v>4304.5204000000003</v>
      </c>
      <c r="I1756" s="470">
        <v>45280</v>
      </c>
    </row>
    <row r="1757" spans="1:9" x14ac:dyDescent="0.25">
      <c r="A1757" s="1">
        <v>18</v>
      </c>
      <c r="B1757" t="s">
        <v>4743</v>
      </c>
      <c r="C1757" s="304" t="s">
        <v>48</v>
      </c>
      <c r="D1757" s="12">
        <v>45230</v>
      </c>
      <c r="E1757" s="505">
        <v>5870.5</v>
      </c>
      <c r="F1757" s="304" t="s">
        <v>3378</v>
      </c>
      <c r="G1757" s="504">
        <v>4764.8100000000004</v>
      </c>
      <c r="H1757" s="504">
        <v>4264.5049500000005</v>
      </c>
      <c r="I1757" s="470">
        <v>45280</v>
      </c>
    </row>
    <row r="1758" spans="1:9" x14ac:dyDescent="0.25">
      <c r="A1758" s="1">
        <v>19</v>
      </c>
      <c r="B1758" t="s">
        <v>4744</v>
      </c>
      <c r="C1758" s="304" t="s">
        <v>48</v>
      </c>
      <c r="D1758" s="12">
        <v>45231</v>
      </c>
      <c r="E1758" s="505">
        <v>19985.37</v>
      </c>
      <c r="F1758" s="304" t="s">
        <v>3378</v>
      </c>
      <c r="G1758" s="504">
        <v>12085.06</v>
      </c>
      <c r="H1758" s="504">
        <v>10816.128699999999</v>
      </c>
      <c r="I1758" s="470">
        <v>45280</v>
      </c>
    </row>
    <row r="1759" spans="1:9" x14ac:dyDescent="0.25">
      <c r="A1759" s="1">
        <v>20</v>
      </c>
      <c r="B1759" t="s">
        <v>4745</v>
      </c>
      <c r="C1759" s="304" t="s">
        <v>48</v>
      </c>
      <c r="D1759" s="12">
        <v>45234</v>
      </c>
      <c r="E1759" s="505">
        <v>4908.3999999999996</v>
      </c>
      <c r="F1759" s="304" t="s">
        <v>3378</v>
      </c>
      <c r="G1759" s="504">
        <v>4050.2</v>
      </c>
      <c r="H1759" s="504">
        <v>3624.9290000000001</v>
      </c>
      <c r="I1759" s="470">
        <v>45280</v>
      </c>
    </row>
    <row r="1760" spans="1:9" x14ac:dyDescent="0.25">
      <c r="A1760" s="1">
        <v>21</v>
      </c>
      <c r="B1760" t="s">
        <v>4746</v>
      </c>
      <c r="C1760" s="304" t="s">
        <v>48</v>
      </c>
      <c r="D1760" s="12">
        <v>45173</v>
      </c>
      <c r="E1760" s="505">
        <v>3201.15</v>
      </c>
      <c r="F1760" s="304" t="s">
        <v>3378</v>
      </c>
      <c r="G1760" s="504">
        <v>1982.08</v>
      </c>
      <c r="H1760" s="504">
        <v>1773.9615999999999</v>
      </c>
      <c r="I1760" s="470">
        <v>45280</v>
      </c>
    </row>
    <row r="1761" spans="1:9" x14ac:dyDescent="0.25">
      <c r="A1761" s="1">
        <v>22</v>
      </c>
      <c r="B1761" t="s">
        <v>4747</v>
      </c>
      <c r="C1761" s="304" t="s">
        <v>48</v>
      </c>
      <c r="D1761" s="12">
        <v>45230</v>
      </c>
      <c r="E1761" s="505">
        <v>2616.6799999999998</v>
      </c>
      <c r="F1761" s="304" t="s">
        <v>3378</v>
      </c>
      <c r="G1761" s="504">
        <v>1558.44</v>
      </c>
      <c r="H1761" s="504">
        <v>1394.8038000000001</v>
      </c>
      <c r="I1761" s="470">
        <v>45280</v>
      </c>
    </row>
    <row r="1762" spans="1:9" x14ac:dyDescent="0.25">
      <c r="A1762" s="1">
        <v>23</v>
      </c>
      <c r="B1762" t="s">
        <v>4748</v>
      </c>
      <c r="C1762" s="304" t="s">
        <v>48</v>
      </c>
      <c r="D1762" s="12">
        <v>45230</v>
      </c>
      <c r="E1762" s="505">
        <v>2616.6799999999998</v>
      </c>
      <c r="F1762" s="304" t="s">
        <v>3378</v>
      </c>
      <c r="G1762" s="504">
        <v>1558.44</v>
      </c>
      <c r="H1762" s="504">
        <v>1394.8038000000001</v>
      </c>
      <c r="I1762" s="470">
        <v>45280</v>
      </c>
    </row>
    <row r="1763" spans="1:9" x14ac:dyDescent="0.25">
      <c r="A1763" s="1">
        <v>24</v>
      </c>
      <c r="B1763" t="s">
        <v>4749</v>
      </c>
      <c r="C1763" s="304" t="s">
        <v>48</v>
      </c>
      <c r="D1763" s="12">
        <v>45195</v>
      </c>
      <c r="E1763" s="505">
        <v>2946.14</v>
      </c>
      <c r="F1763" s="304" t="s">
        <v>3378</v>
      </c>
      <c r="G1763" s="504">
        <v>1840.87</v>
      </c>
      <c r="H1763" s="504">
        <v>1647.5786499999999</v>
      </c>
      <c r="I1763" s="470">
        <v>45280</v>
      </c>
    </row>
    <row r="1764" spans="1:9" x14ac:dyDescent="0.25">
      <c r="E1764" s="330">
        <f>SUM(E1740:E1763)</f>
        <v>398293.61</v>
      </c>
      <c r="G1764" s="330">
        <f>SUM(G1740:G1763)</f>
        <v>152830.85</v>
      </c>
      <c r="H1764" s="330">
        <f>SUM(H1740:H1763)</f>
        <v>136783.61074999999</v>
      </c>
    </row>
    <row r="1768" spans="1:9" ht="15.75" thickBot="1" x14ac:dyDescent="0.3">
      <c r="D1768" s="569" t="s">
        <v>4750</v>
      </c>
      <c r="E1768" s="570"/>
      <c r="F1768" s="571"/>
    </row>
    <row r="1769" spans="1:9" ht="38.25" x14ac:dyDescent="0.25">
      <c r="A1769" s="413" t="s">
        <v>0</v>
      </c>
      <c r="B1769" s="413" t="s">
        <v>3265</v>
      </c>
      <c r="C1769" s="413" t="s">
        <v>45</v>
      </c>
      <c r="D1769" s="460" t="s">
        <v>3381</v>
      </c>
      <c r="E1769" s="461" t="s">
        <v>3380</v>
      </c>
      <c r="F1769" s="461" t="s">
        <v>3271</v>
      </c>
      <c r="G1769" s="415" t="s">
        <v>309</v>
      </c>
      <c r="H1769" s="415" t="s">
        <v>310</v>
      </c>
      <c r="I1769" s="415" t="s">
        <v>4405</v>
      </c>
    </row>
    <row r="1770" spans="1:9" x14ac:dyDescent="0.25">
      <c r="A1770" s="2">
        <v>1</v>
      </c>
      <c r="B1770" s="319" t="s">
        <v>4369</v>
      </c>
      <c r="C1770" s="304" t="s">
        <v>48</v>
      </c>
      <c r="D1770" s="12">
        <v>45200</v>
      </c>
      <c r="E1770" s="286">
        <v>11063.76</v>
      </c>
      <c r="F1770" s="304" t="s">
        <v>3378</v>
      </c>
      <c r="G1770" s="291">
        <v>10368.76</v>
      </c>
      <c r="H1770" s="291">
        <f t="shared" ref="H1770:H1786" si="55">G1770*0.895</f>
        <v>9280.0402000000013</v>
      </c>
      <c r="I1770" s="470">
        <v>45299</v>
      </c>
    </row>
    <row r="1771" spans="1:9" x14ac:dyDescent="0.25">
      <c r="A1771" s="2">
        <v>2</v>
      </c>
      <c r="B1771" s="319" t="s">
        <v>4351</v>
      </c>
      <c r="C1771" s="304" t="s">
        <v>48</v>
      </c>
      <c r="D1771" s="12">
        <v>45244</v>
      </c>
      <c r="E1771" s="286">
        <v>212021.51</v>
      </c>
      <c r="F1771" s="304" t="s">
        <v>3378</v>
      </c>
      <c r="G1771" s="291">
        <v>204682.21</v>
      </c>
      <c r="H1771" s="291">
        <f t="shared" si="55"/>
        <v>183190.57795000001</v>
      </c>
      <c r="I1771" s="470">
        <v>45299</v>
      </c>
    </row>
    <row r="1772" spans="1:9" x14ac:dyDescent="0.25">
      <c r="A1772" s="2">
        <v>3</v>
      </c>
      <c r="B1772" s="319" t="s">
        <v>4379</v>
      </c>
      <c r="C1772" s="304" t="s">
        <v>48</v>
      </c>
      <c r="D1772" s="12">
        <v>45252</v>
      </c>
      <c r="E1772" s="286">
        <v>8899.2900000000009</v>
      </c>
      <c r="F1772" s="304" t="s">
        <v>3378</v>
      </c>
      <c r="G1772" s="291">
        <v>8437.5300000000007</v>
      </c>
      <c r="H1772" s="291">
        <f t="shared" si="55"/>
        <v>7551.5893500000011</v>
      </c>
      <c r="I1772" s="470">
        <v>45299</v>
      </c>
    </row>
    <row r="1773" spans="1:9" x14ac:dyDescent="0.25">
      <c r="A1773" s="2">
        <v>4</v>
      </c>
      <c r="B1773" s="319" t="s">
        <v>4690</v>
      </c>
      <c r="C1773" s="304" t="s">
        <v>48</v>
      </c>
      <c r="D1773" s="12">
        <v>45272</v>
      </c>
      <c r="E1773" s="286">
        <v>3765.07</v>
      </c>
      <c r="F1773" s="304" t="s">
        <v>3378</v>
      </c>
      <c r="G1773" s="291">
        <v>3245.59</v>
      </c>
      <c r="H1773" s="291">
        <f t="shared" si="55"/>
        <v>2904.80305</v>
      </c>
      <c r="I1773" s="470">
        <v>45299</v>
      </c>
    </row>
    <row r="1774" spans="1:9" x14ac:dyDescent="0.25">
      <c r="A1774" s="2">
        <v>5</v>
      </c>
      <c r="B1774" s="319" t="s">
        <v>4689</v>
      </c>
      <c r="C1774" s="304" t="s">
        <v>48</v>
      </c>
      <c r="D1774" s="12">
        <v>45273</v>
      </c>
      <c r="E1774" s="286">
        <v>3972.92</v>
      </c>
      <c r="F1774" s="304" t="s">
        <v>3378</v>
      </c>
      <c r="G1774" s="291">
        <v>3560.78</v>
      </c>
      <c r="H1774" s="291">
        <f t="shared" si="55"/>
        <v>3186.8981000000003</v>
      </c>
      <c r="I1774" s="470">
        <v>45299</v>
      </c>
    </row>
    <row r="1775" spans="1:9" x14ac:dyDescent="0.25">
      <c r="A1775" s="2">
        <v>6</v>
      </c>
      <c r="B1775" s="319" t="s">
        <v>4688</v>
      </c>
      <c r="C1775" s="304" t="s">
        <v>48</v>
      </c>
      <c r="D1775" s="12">
        <v>45272</v>
      </c>
      <c r="E1775" s="286">
        <v>5123.41</v>
      </c>
      <c r="F1775" s="304" t="s">
        <v>3378</v>
      </c>
      <c r="G1775" s="291">
        <v>2049.1</v>
      </c>
      <c r="H1775" s="291">
        <f t="shared" si="55"/>
        <v>1833.9445000000001</v>
      </c>
      <c r="I1775" s="470">
        <v>45299</v>
      </c>
    </row>
    <row r="1776" spans="1:9" x14ac:dyDescent="0.25">
      <c r="A1776" s="2">
        <v>7</v>
      </c>
      <c r="B1776" s="319" t="s">
        <v>4687</v>
      </c>
      <c r="C1776" s="304" t="s">
        <v>48</v>
      </c>
      <c r="D1776" s="12">
        <v>45273</v>
      </c>
      <c r="E1776" s="286">
        <v>3860.35</v>
      </c>
      <c r="F1776" s="304" t="s">
        <v>3378</v>
      </c>
      <c r="G1776" s="291">
        <v>3514.03</v>
      </c>
      <c r="H1776" s="291">
        <f t="shared" si="55"/>
        <v>3145.0568500000004</v>
      </c>
      <c r="I1776" s="470">
        <v>45299</v>
      </c>
    </row>
    <row r="1777" spans="1:9" x14ac:dyDescent="0.25">
      <c r="A1777" s="2">
        <v>8</v>
      </c>
      <c r="B1777" s="319" t="s">
        <v>4401</v>
      </c>
      <c r="C1777" s="304" t="s">
        <v>48</v>
      </c>
      <c r="D1777" s="12">
        <v>45272</v>
      </c>
      <c r="E1777" s="286">
        <v>9123.81</v>
      </c>
      <c r="F1777" s="304" t="s">
        <v>3378</v>
      </c>
      <c r="G1777" s="291">
        <v>9123.81</v>
      </c>
      <c r="H1777" s="291">
        <f t="shared" si="55"/>
        <v>8165.8099499999998</v>
      </c>
      <c r="I1777" s="470">
        <v>45299</v>
      </c>
    </row>
    <row r="1778" spans="1:9" x14ac:dyDescent="0.25">
      <c r="A1778" s="2">
        <v>9</v>
      </c>
      <c r="B1778" s="319" t="s">
        <v>4350</v>
      </c>
      <c r="C1778" s="304" t="s">
        <v>48</v>
      </c>
      <c r="D1778" s="12">
        <v>45274</v>
      </c>
      <c r="E1778" s="286">
        <v>165006.85</v>
      </c>
      <c r="F1778" s="304" t="s">
        <v>3378</v>
      </c>
      <c r="G1778" s="291">
        <v>144334.99</v>
      </c>
      <c r="H1778" s="291">
        <f t="shared" si="55"/>
        <v>129179.81604999999</v>
      </c>
      <c r="I1778" s="470">
        <v>45299</v>
      </c>
    </row>
    <row r="1779" spans="1:9" x14ac:dyDescent="0.25">
      <c r="A1779" s="2">
        <v>10</v>
      </c>
      <c r="B1779" s="319" t="s">
        <v>4362</v>
      </c>
      <c r="C1779" s="304" t="s">
        <v>48</v>
      </c>
      <c r="D1779" s="12">
        <v>45251</v>
      </c>
      <c r="E1779" s="286">
        <v>1974.1</v>
      </c>
      <c r="F1779" s="304" t="s">
        <v>3378</v>
      </c>
      <c r="G1779" s="291">
        <v>1800.94</v>
      </c>
      <c r="H1779" s="291">
        <f t="shared" si="55"/>
        <v>1611.8413</v>
      </c>
      <c r="I1779" s="470">
        <v>45299</v>
      </c>
    </row>
    <row r="1780" spans="1:9" x14ac:dyDescent="0.25">
      <c r="A1780" s="2">
        <v>11</v>
      </c>
      <c r="B1780" s="319" t="s">
        <v>4374</v>
      </c>
      <c r="C1780" s="304" t="s">
        <v>48</v>
      </c>
      <c r="D1780" s="12">
        <v>45274</v>
      </c>
      <c r="E1780" s="286">
        <v>80643.63</v>
      </c>
      <c r="F1780" s="304" t="s">
        <v>3378</v>
      </c>
      <c r="G1780" s="291">
        <v>75378.03</v>
      </c>
      <c r="H1780" s="291">
        <f t="shared" si="55"/>
        <v>67463.336850000007</v>
      </c>
      <c r="I1780" s="470">
        <v>45299</v>
      </c>
    </row>
    <row r="1781" spans="1:9" x14ac:dyDescent="0.25">
      <c r="A1781" s="2">
        <v>12</v>
      </c>
      <c r="B1781" s="319" t="s">
        <v>4684</v>
      </c>
      <c r="C1781" s="304" t="s">
        <v>48</v>
      </c>
      <c r="D1781" s="12">
        <v>45273</v>
      </c>
      <c r="E1781" s="286">
        <v>5613.16</v>
      </c>
      <c r="F1781" s="304" t="s">
        <v>3378</v>
      </c>
      <c r="G1781" s="291">
        <v>4944.75</v>
      </c>
      <c r="H1781" s="291">
        <f t="shared" si="55"/>
        <v>4425.5512500000004</v>
      </c>
      <c r="I1781" s="470">
        <v>45299</v>
      </c>
    </row>
    <row r="1782" spans="1:9" x14ac:dyDescent="0.25">
      <c r="A1782" s="2">
        <v>13</v>
      </c>
      <c r="B1782" s="319" t="s">
        <v>3814</v>
      </c>
      <c r="C1782" s="304" t="s">
        <v>48</v>
      </c>
      <c r="D1782" s="12">
        <v>44823</v>
      </c>
      <c r="E1782" s="286">
        <f>212788.94+381089.89</f>
        <v>593878.83000000007</v>
      </c>
      <c r="F1782" s="304" t="s">
        <v>3378</v>
      </c>
      <c r="G1782" s="291">
        <v>176795.96</v>
      </c>
      <c r="H1782" s="291">
        <f t="shared" si="55"/>
        <v>158232.3842</v>
      </c>
      <c r="I1782" s="470">
        <v>45299</v>
      </c>
    </row>
    <row r="1783" spans="1:9" x14ac:dyDescent="0.25">
      <c r="A1783" s="2">
        <v>14</v>
      </c>
      <c r="B1783" s="319" t="s">
        <v>4252</v>
      </c>
      <c r="C1783" s="304" t="s">
        <v>48</v>
      </c>
      <c r="D1783" s="12">
        <v>45274</v>
      </c>
      <c r="E1783" s="286">
        <v>93808.58</v>
      </c>
      <c r="F1783" s="304" t="s">
        <v>3378</v>
      </c>
      <c r="G1783" s="291">
        <v>93747.78</v>
      </c>
      <c r="H1783" s="291">
        <f t="shared" si="55"/>
        <v>83904.263099999996</v>
      </c>
      <c r="I1783" s="470">
        <v>45299</v>
      </c>
    </row>
    <row r="1784" spans="1:9" x14ac:dyDescent="0.25">
      <c r="A1784" s="2">
        <v>15</v>
      </c>
      <c r="B1784" s="319" t="s">
        <v>3874</v>
      </c>
      <c r="C1784" s="304" t="s">
        <v>48</v>
      </c>
      <c r="D1784" s="12">
        <v>45234</v>
      </c>
      <c r="E1784" s="290">
        <v>139282.14000000001</v>
      </c>
      <c r="F1784" s="304" t="s">
        <v>3378</v>
      </c>
      <c r="G1784" s="9">
        <v>138202.51999999999</v>
      </c>
      <c r="H1784" s="9">
        <f t="shared" si="55"/>
        <v>123691.25539999999</v>
      </c>
      <c r="I1784" s="470">
        <v>45299</v>
      </c>
    </row>
    <row r="1785" spans="1:9" x14ac:dyDescent="0.25">
      <c r="A1785" s="2">
        <v>16</v>
      </c>
      <c r="B1785" s="319" t="s">
        <v>4220</v>
      </c>
      <c r="C1785" s="304" t="s">
        <v>48</v>
      </c>
      <c r="D1785" s="12">
        <v>45274</v>
      </c>
      <c r="E1785" s="290">
        <v>53826.36</v>
      </c>
      <c r="F1785" s="304" t="s">
        <v>3378</v>
      </c>
      <c r="G1785" s="9">
        <v>53391</v>
      </c>
      <c r="H1785" s="9">
        <f t="shared" si="55"/>
        <v>47784.945</v>
      </c>
      <c r="I1785" s="470">
        <v>45299</v>
      </c>
    </row>
    <row r="1786" spans="1:9" x14ac:dyDescent="0.25">
      <c r="A1786" s="2">
        <v>17</v>
      </c>
      <c r="B1786" s="319" t="s">
        <v>4328</v>
      </c>
      <c r="C1786" s="304" t="s">
        <v>48</v>
      </c>
      <c r="D1786" s="12">
        <v>45252</v>
      </c>
      <c r="E1786" s="286">
        <v>4453.41</v>
      </c>
      <c r="F1786" s="304" t="s">
        <v>3378</v>
      </c>
      <c r="G1786" s="291">
        <v>3161.68</v>
      </c>
      <c r="H1786" s="291">
        <f t="shared" si="55"/>
        <v>2829.7035999999998</v>
      </c>
      <c r="I1786" s="470">
        <v>45299</v>
      </c>
    </row>
    <row r="1787" spans="1:9" x14ac:dyDescent="0.25">
      <c r="E1787" s="330">
        <f>SUM(E1770:E1786)</f>
        <v>1396317.1800000002</v>
      </c>
      <c r="G1787" s="330">
        <f>SUM(G1770:G1786)</f>
        <v>936739.46000000008</v>
      </c>
      <c r="H1787" s="330">
        <f>SUM(H1770:H1786)</f>
        <v>838381.81669999997</v>
      </c>
    </row>
    <row r="1791" spans="1:9" ht="15.75" thickBot="1" x14ac:dyDescent="0.3">
      <c r="D1791" s="569" t="s">
        <v>4759</v>
      </c>
      <c r="E1791" s="570"/>
      <c r="F1791" s="571"/>
    </row>
    <row r="1792" spans="1:9" ht="38.25" x14ac:dyDescent="0.25">
      <c r="A1792" s="413" t="s">
        <v>0</v>
      </c>
      <c r="B1792" s="413" t="s">
        <v>3265</v>
      </c>
      <c r="C1792" s="413" t="s">
        <v>45</v>
      </c>
      <c r="D1792" s="460" t="s">
        <v>3381</v>
      </c>
      <c r="E1792" s="461" t="s">
        <v>3380</v>
      </c>
      <c r="F1792" s="461" t="s">
        <v>3271</v>
      </c>
      <c r="G1792" s="415" t="s">
        <v>309</v>
      </c>
      <c r="H1792" s="415" t="s">
        <v>310</v>
      </c>
      <c r="I1792" s="415" t="s">
        <v>4405</v>
      </c>
    </row>
    <row r="1793" spans="1:9" x14ac:dyDescent="0.25">
      <c r="A1793" s="2">
        <v>1</v>
      </c>
      <c r="B1793" s="319" t="s">
        <v>4761</v>
      </c>
      <c r="C1793" s="304" t="s">
        <v>48</v>
      </c>
      <c r="D1793" s="12">
        <v>45271</v>
      </c>
      <c r="E1793" s="506">
        <v>3078</v>
      </c>
      <c r="F1793" s="304" t="s">
        <v>3378</v>
      </c>
      <c r="G1793" s="508">
        <v>2721.34</v>
      </c>
      <c r="H1793" s="508">
        <v>2435.5993000000003</v>
      </c>
      <c r="I1793" s="470">
        <v>45311</v>
      </c>
    </row>
    <row r="1794" spans="1:9" x14ac:dyDescent="0.25">
      <c r="A1794" s="2">
        <v>2</v>
      </c>
      <c r="B1794" s="319" t="s">
        <v>4762</v>
      </c>
      <c r="C1794" s="304" t="s">
        <v>48</v>
      </c>
      <c r="D1794" s="12">
        <v>45273</v>
      </c>
      <c r="E1794" s="507">
        <v>2302.59</v>
      </c>
      <c r="F1794" s="304" t="s">
        <v>3378</v>
      </c>
      <c r="G1794" s="508">
        <v>1930.24</v>
      </c>
      <c r="H1794" s="508">
        <v>1727.5648000000001</v>
      </c>
      <c r="I1794" s="470">
        <v>45311</v>
      </c>
    </row>
    <row r="1795" spans="1:9" x14ac:dyDescent="0.25">
      <c r="A1795" s="2">
        <v>3</v>
      </c>
      <c r="B1795" s="319" t="s">
        <v>4760</v>
      </c>
      <c r="C1795" s="304" t="s">
        <v>48</v>
      </c>
      <c r="D1795" s="12">
        <v>45286</v>
      </c>
      <c r="E1795" s="507">
        <v>3180.66</v>
      </c>
      <c r="F1795" s="304" t="s">
        <v>3378</v>
      </c>
      <c r="G1795" s="508">
        <v>1815.27</v>
      </c>
      <c r="H1795" s="508">
        <v>1624.6666500000001</v>
      </c>
      <c r="I1795" s="470">
        <v>45311</v>
      </c>
    </row>
    <row r="1796" spans="1:9" x14ac:dyDescent="0.25">
      <c r="A1796" s="2">
        <v>4</v>
      </c>
      <c r="B1796" s="319" t="s">
        <v>4366</v>
      </c>
      <c r="C1796" s="304" t="s">
        <v>48</v>
      </c>
      <c r="D1796" s="12">
        <v>45252</v>
      </c>
      <c r="E1796" s="286">
        <v>13728.13</v>
      </c>
      <c r="F1796" s="304" t="s">
        <v>3378</v>
      </c>
      <c r="G1796" s="291">
        <v>8861.18</v>
      </c>
      <c r="H1796" s="291">
        <f>G1796*0.895</f>
        <v>7930.7561000000005</v>
      </c>
      <c r="I1796" s="470">
        <v>45311</v>
      </c>
    </row>
    <row r="1797" spans="1:9" x14ac:dyDescent="0.25">
      <c r="A1797" s="2">
        <v>5</v>
      </c>
      <c r="B1797" s="319" t="s">
        <v>4763</v>
      </c>
      <c r="C1797" s="304" t="s">
        <v>48</v>
      </c>
      <c r="D1797" s="12">
        <v>45273</v>
      </c>
      <c r="E1797" s="507">
        <v>3705.53</v>
      </c>
      <c r="F1797" s="304" t="s">
        <v>3378</v>
      </c>
      <c r="G1797" s="508">
        <v>3306.5</v>
      </c>
      <c r="H1797" s="508">
        <v>2959.3175000000001</v>
      </c>
      <c r="I1797" s="470">
        <v>45311</v>
      </c>
    </row>
    <row r="1798" spans="1:9" x14ac:dyDescent="0.25">
      <c r="A1798" s="2">
        <v>6</v>
      </c>
      <c r="B1798" s="319" t="s">
        <v>4764</v>
      </c>
      <c r="C1798" s="304" t="s">
        <v>48</v>
      </c>
      <c r="D1798" s="12">
        <v>45271</v>
      </c>
      <c r="E1798" s="286">
        <v>36594.47</v>
      </c>
      <c r="F1798" s="304" t="s">
        <v>3378</v>
      </c>
      <c r="G1798" s="291">
        <v>36305.870000000003</v>
      </c>
      <c r="H1798" s="291">
        <f>G1798*0.895</f>
        <v>32493.753650000002</v>
      </c>
      <c r="I1798" s="470">
        <v>45311</v>
      </c>
    </row>
    <row r="1799" spans="1:9" x14ac:dyDescent="0.25">
      <c r="A1799" s="2">
        <v>7</v>
      </c>
      <c r="B1799" s="319" t="s">
        <v>4765</v>
      </c>
      <c r="C1799" s="304" t="s">
        <v>48</v>
      </c>
      <c r="D1799" s="12">
        <v>45264</v>
      </c>
      <c r="E1799" s="507">
        <v>2150.44</v>
      </c>
      <c r="F1799" s="304" t="s">
        <v>3378</v>
      </c>
      <c r="G1799" s="508">
        <v>1802.65</v>
      </c>
      <c r="H1799" s="508">
        <v>1613.37175</v>
      </c>
      <c r="I1799" s="470">
        <v>45311</v>
      </c>
    </row>
    <row r="1800" spans="1:9" x14ac:dyDescent="0.25">
      <c r="A1800" s="2">
        <v>8</v>
      </c>
      <c r="B1800" s="319" t="s">
        <v>4766</v>
      </c>
      <c r="C1800" s="304" t="s">
        <v>48</v>
      </c>
      <c r="D1800" s="12">
        <v>45288</v>
      </c>
      <c r="E1800" s="507">
        <v>4133.68</v>
      </c>
      <c r="F1800" s="304" t="s">
        <v>3378</v>
      </c>
      <c r="G1800" s="508">
        <v>3422.25</v>
      </c>
      <c r="H1800" s="508">
        <v>3062.9137500000002</v>
      </c>
      <c r="I1800" s="470">
        <v>45311</v>
      </c>
    </row>
    <row r="1801" spans="1:9" x14ac:dyDescent="0.25">
      <c r="A1801" s="2">
        <v>9</v>
      </c>
      <c r="B1801" s="319" t="s">
        <v>4767</v>
      </c>
      <c r="C1801" s="304" t="s">
        <v>48</v>
      </c>
      <c r="D1801" s="12">
        <v>45287</v>
      </c>
      <c r="E1801" s="507">
        <v>1190.54</v>
      </c>
      <c r="F1801" s="304" t="s">
        <v>3378</v>
      </c>
      <c r="G1801" s="508">
        <v>1042.3399999999999</v>
      </c>
      <c r="H1801" s="508">
        <v>932.89429999999993</v>
      </c>
      <c r="I1801" s="470">
        <v>45311</v>
      </c>
    </row>
    <row r="1802" spans="1:9" x14ac:dyDescent="0.25">
      <c r="E1802" s="330">
        <f>SUM(E1793:E1801)</f>
        <v>70064.039999999994</v>
      </c>
      <c r="G1802" s="330">
        <f>SUM(G1793:G1801)</f>
        <v>61207.64</v>
      </c>
      <c r="H1802" s="330">
        <f>SUM(H1793:H1801)</f>
        <v>54780.837800000001</v>
      </c>
    </row>
    <row r="1806" spans="1:9" ht="15.75" thickBot="1" x14ac:dyDescent="0.3">
      <c r="D1806" s="569" t="s">
        <v>4768</v>
      </c>
      <c r="E1806" s="570"/>
      <c r="F1806" s="571"/>
    </row>
    <row r="1807" spans="1:9" ht="38.25" x14ac:dyDescent="0.25">
      <c r="A1807" s="413" t="s">
        <v>0</v>
      </c>
      <c r="B1807" s="413" t="s">
        <v>3265</v>
      </c>
      <c r="C1807" s="413" t="s">
        <v>45</v>
      </c>
      <c r="D1807" s="460" t="s">
        <v>3381</v>
      </c>
      <c r="E1807" s="461" t="s">
        <v>3380</v>
      </c>
      <c r="F1807" s="461" t="s">
        <v>3271</v>
      </c>
      <c r="G1807" s="415" t="s">
        <v>309</v>
      </c>
      <c r="H1807" s="415" t="s">
        <v>310</v>
      </c>
      <c r="I1807" s="415" t="s">
        <v>4405</v>
      </c>
    </row>
    <row r="1808" spans="1:9" x14ac:dyDescent="0.25">
      <c r="A1808" s="2">
        <v>1</v>
      </c>
      <c r="B1808" s="319" t="s">
        <v>4769</v>
      </c>
      <c r="C1808" s="304" t="s">
        <v>48</v>
      </c>
      <c r="D1808" s="12">
        <v>45273</v>
      </c>
      <c r="E1808" s="286">
        <v>2354.91</v>
      </c>
      <c r="F1808" s="304" t="s">
        <v>3378</v>
      </c>
      <c r="G1808" s="291">
        <v>1766.86</v>
      </c>
      <c r="H1808" s="291">
        <f>G1808*0.895</f>
        <v>1581.3397</v>
      </c>
      <c r="I1808" s="470">
        <v>45311</v>
      </c>
    </row>
    <row r="1809" spans="1:9" x14ac:dyDescent="0.25">
      <c r="A1809" s="2">
        <v>2</v>
      </c>
      <c r="B1809" s="319" t="s">
        <v>4770</v>
      </c>
      <c r="C1809" s="304" t="s">
        <v>48</v>
      </c>
      <c r="D1809" s="12">
        <v>45287</v>
      </c>
      <c r="E1809" s="286">
        <v>2235.12</v>
      </c>
      <c r="F1809" s="304" t="s">
        <v>3378</v>
      </c>
      <c r="G1809" s="291">
        <v>1588.48</v>
      </c>
      <c r="H1809" s="291">
        <f>G1809*0.895</f>
        <v>1421.6896000000002</v>
      </c>
      <c r="I1809" s="470">
        <v>45311</v>
      </c>
    </row>
    <row r="1810" spans="1:9" x14ac:dyDescent="0.25">
      <c r="A1810" s="2">
        <v>3</v>
      </c>
      <c r="B1810" s="319" t="s">
        <v>4771</v>
      </c>
      <c r="C1810" s="304" t="s">
        <v>48</v>
      </c>
      <c r="D1810" s="12">
        <v>45287</v>
      </c>
      <c r="E1810" s="286">
        <v>2871.65</v>
      </c>
      <c r="F1810" s="304" t="s">
        <v>3378</v>
      </c>
      <c r="G1810" s="291">
        <v>2156.9899999999998</v>
      </c>
      <c r="H1810" s="291">
        <f t="shared" ref="H1810:H1834" si="56">G1810*0.895</f>
        <v>1930.5060499999997</v>
      </c>
      <c r="I1810" s="470">
        <v>45311</v>
      </c>
    </row>
    <row r="1811" spans="1:9" x14ac:dyDescent="0.25">
      <c r="A1811" s="2">
        <v>4</v>
      </c>
      <c r="B1811" s="319" t="s">
        <v>4772</v>
      </c>
      <c r="C1811" s="304" t="s">
        <v>48</v>
      </c>
      <c r="D1811" s="12">
        <v>45282</v>
      </c>
      <c r="E1811" s="286">
        <v>3513.6</v>
      </c>
      <c r="F1811" s="304" t="s">
        <v>3378</v>
      </c>
      <c r="G1811" s="291">
        <v>1921.06</v>
      </c>
      <c r="H1811" s="291">
        <f t="shared" si="56"/>
        <v>1719.3487</v>
      </c>
      <c r="I1811" s="470">
        <v>45311</v>
      </c>
    </row>
    <row r="1812" spans="1:9" x14ac:dyDescent="0.25">
      <c r="A1812" s="2">
        <v>5</v>
      </c>
      <c r="B1812" s="319" t="s">
        <v>4773</v>
      </c>
      <c r="C1812" s="304" t="s">
        <v>48</v>
      </c>
      <c r="D1812" s="12">
        <v>45283</v>
      </c>
      <c r="E1812" s="286">
        <v>8360.65</v>
      </c>
      <c r="F1812" s="304" t="s">
        <v>3378</v>
      </c>
      <c r="G1812" s="291">
        <v>6266.59</v>
      </c>
      <c r="H1812" s="291">
        <f t="shared" si="56"/>
        <v>5608.5980500000005</v>
      </c>
      <c r="I1812" s="470">
        <v>45311</v>
      </c>
    </row>
    <row r="1813" spans="1:9" x14ac:dyDescent="0.25">
      <c r="A1813" s="2">
        <v>6</v>
      </c>
      <c r="B1813" s="319" t="s">
        <v>4774</v>
      </c>
      <c r="C1813" s="304" t="s">
        <v>48</v>
      </c>
      <c r="D1813" s="12">
        <v>45295</v>
      </c>
      <c r="E1813" s="286">
        <f>3610.59+1962.51</f>
        <v>5573.1</v>
      </c>
      <c r="F1813" s="304" t="s">
        <v>3378</v>
      </c>
      <c r="G1813" s="291">
        <v>4672.26</v>
      </c>
      <c r="H1813" s="291">
        <f t="shared" si="56"/>
        <v>4181.6727000000001</v>
      </c>
      <c r="I1813" s="470">
        <v>45311</v>
      </c>
    </row>
    <row r="1814" spans="1:9" x14ac:dyDescent="0.25">
      <c r="A1814" s="2">
        <v>7</v>
      </c>
      <c r="B1814" s="319" t="s">
        <v>4396</v>
      </c>
      <c r="C1814" s="304" t="s">
        <v>48</v>
      </c>
      <c r="D1814" s="12">
        <v>45306</v>
      </c>
      <c r="E1814" s="290">
        <v>3566</v>
      </c>
      <c r="F1814" s="304" t="s">
        <v>3378</v>
      </c>
      <c r="G1814" s="9">
        <v>3392.84</v>
      </c>
      <c r="H1814" s="9">
        <f t="shared" si="56"/>
        <v>3036.5918000000001</v>
      </c>
      <c r="I1814" s="470">
        <v>45311</v>
      </c>
    </row>
    <row r="1815" spans="1:9" x14ac:dyDescent="0.25">
      <c r="A1815" s="2">
        <v>8</v>
      </c>
      <c r="B1815" s="319" t="s">
        <v>4386</v>
      </c>
      <c r="C1815" s="304" t="s">
        <v>48</v>
      </c>
      <c r="D1815" s="12">
        <v>45306</v>
      </c>
      <c r="E1815" s="290">
        <v>1862.67</v>
      </c>
      <c r="F1815" s="304" t="s">
        <v>3378</v>
      </c>
      <c r="G1815" s="9">
        <v>603.15</v>
      </c>
      <c r="H1815" s="9">
        <f t="shared" si="56"/>
        <v>539.81925000000001</v>
      </c>
      <c r="I1815" s="470">
        <v>45311</v>
      </c>
    </row>
    <row r="1816" spans="1:9" x14ac:dyDescent="0.25">
      <c r="A1816" s="2">
        <v>9</v>
      </c>
      <c r="B1816" s="319" t="s">
        <v>4775</v>
      </c>
      <c r="C1816" s="304" t="s">
        <v>48</v>
      </c>
      <c r="D1816" s="12">
        <v>45287</v>
      </c>
      <c r="E1816" s="286">
        <v>13064.29</v>
      </c>
      <c r="F1816" s="304" t="s">
        <v>3378</v>
      </c>
      <c r="G1816" s="291">
        <v>9016.73</v>
      </c>
      <c r="H1816" s="291">
        <f t="shared" si="56"/>
        <v>8069.9733500000002</v>
      </c>
      <c r="I1816" s="470">
        <v>45311</v>
      </c>
    </row>
    <row r="1817" spans="1:9" x14ac:dyDescent="0.25">
      <c r="A1817" s="2">
        <v>10</v>
      </c>
      <c r="B1817" s="319" t="s">
        <v>4776</v>
      </c>
      <c r="C1817" s="304" t="s">
        <v>48</v>
      </c>
      <c r="D1817" s="12">
        <v>45267</v>
      </c>
      <c r="E1817" s="286">
        <v>3133.12</v>
      </c>
      <c r="F1817" s="304" t="s">
        <v>3378</v>
      </c>
      <c r="G1817" s="291">
        <v>2473.89</v>
      </c>
      <c r="H1817" s="291">
        <f t="shared" si="56"/>
        <v>2214.1315500000001</v>
      </c>
      <c r="I1817" s="470">
        <v>45311</v>
      </c>
    </row>
    <row r="1818" spans="1:9" x14ac:dyDescent="0.25">
      <c r="A1818" s="2">
        <v>11</v>
      </c>
      <c r="B1818" s="319" t="s">
        <v>4777</v>
      </c>
      <c r="C1818" s="304" t="s">
        <v>48</v>
      </c>
      <c r="D1818" s="12">
        <v>45286</v>
      </c>
      <c r="E1818" s="286">
        <v>3313.44</v>
      </c>
      <c r="F1818" s="304" t="s">
        <v>3378</v>
      </c>
      <c r="G1818" s="291">
        <v>2536</v>
      </c>
      <c r="H1818" s="291">
        <f t="shared" si="56"/>
        <v>2269.7200000000003</v>
      </c>
      <c r="I1818" s="470">
        <v>45311</v>
      </c>
    </row>
    <row r="1819" spans="1:9" x14ac:dyDescent="0.25">
      <c r="A1819" s="2">
        <v>12</v>
      </c>
      <c r="B1819" s="319" t="s">
        <v>4778</v>
      </c>
      <c r="C1819" s="304" t="s">
        <v>48</v>
      </c>
      <c r="D1819" s="12">
        <v>45288</v>
      </c>
      <c r="E1819" s="286">
        <v>2315.67</v>
      </c>
      <c r="F1819" s="304" t="s">
        <v>3378</v>
      </c>
      <c r="G1819" s="291">
        <v>1941.21</v>
      </c>
      <c r="H1819" s="291">
        <f t="shared" si="56"/>
        <v>1737.3829500000002</v>
      </c>
      <c r="I1819" s="470">
        <v>45311</v>
      </c>
    </row>
    <row r="1820" spans="1:9" x14ac:dyDescent="0.25">
      <c r="A1820" s="2">
        <v>13</v>
      </c>
      <c r="B1820" s="319" t="s">
        <v>4779</v>
      </c>
      <c r="C1820" s="304" t="s">
        <v>48</v>
      </c>
      <c r="D1820" s="12">
        <v>45273</v>
      </c>
      <c r="E1820" s="286">
        <v>2109.09</v>
      </c>
      <c r="F1820" s="304" t="s">
        <v>3378</v>
      </c>
      <c r="G1820" s="291">
        <v>1768.05</v>
      </c>
      <c r="H1820" s="291">
        <f t="shared" si="56"/>
        <v>1582.4047499999999</v>
      </c>
      <c r="I1820" s="470">
        <v>45311</v>
      </c>
    </row>
    <row r="1821" spans="1:9" x14ac:dyDescent="0.25">
      <c r="A1821" s="2">
        <v>14</v>
      </c>
      <c r="B1821" s="319" t="s">
        <v>4780</v>
      </c>
      <c r="C1821" s="304" t="s">
        <v>48</v>
      </c>
      <c r="D1821" s="12">
        <v>45273</v>
      </c>
      <c r="E1821" s="286">
        <v>3661.89</v>
      </c>
      <c r="F1821" s="304" t="s">
        <v>3378</v>
      </c>
      <c r="G1821" s="291">
        <v>2883.15</v>
      </c>
      <c r="H1821" s="291">
        <f t="shared" si="56"/>
        <v>2580.4192499999999</v>
      </c>
      <c r="I1821" s="470">
        <v>45311</v>
      </c>
    </row>
    <row r="1822" spans="1:9" x14ac:dyDescent="0.25">
      <c r="A1822" s="2">
        <v>15</v>
      </c>
      <c r="B1822" s="319" t="s">
        <v>4781</v>
      </c>
      <c r="C1822" s="304" t="s">
        <v>48</v>
      </c>
      <c r="D1822" s="12">
        <v>45283</v>
      </c>
      <c r="E1822" s="286">
        <v>6606.27</v>
      </c>
      <c r="F1822" s="304" t="s">
        <v>3378</v>
      </c>
      <c r="G1822" s="291">
        <v>3124.98</v>
      </c>
      <c r="H1822" s="291">
        <f t="shared" si="56"/>
        <v>2796.8571000000002</v>
      </c>
      <c r="I1822" s="470">
        <v>45311</v>
      </c>
    </row>
    <row r="1823" spans="1:9" x14ac:dyDescent="0.25">
      <c r="A1823" s="2">
        <v>16</v>
      </c>
      <c r="B1823" s="319" t="s">
        <v>4782</v>
      </c>
      <c r="C1823" s="304" t="s">
        <v>48</v>
      </c>
      <c r="D1823" s="12">
        <v>45288</v>
      </c>
      <c r="E1823" s="286">
        <v>6606.27</v>
      </c>
      <c r="F1823" s="304" t="s">
        <v>3378</v>
      </c>
      <c r="G1823" s="291">
        <v>3128.9</v>
      </c>
      <c r="H1823" s="291">
        <f t="shared" si="56"/>
        <v>2800.3655000000003</v>
      </c>
      <c r="I1823" s="470">
        <v>45311</v>
      </c>
    </row>
    <row r="1824" spans="1:9" x14ac:dyDescent="0.25">
      <c r="A1824" s="2">
        <v>17</v>
      </c>
      <c r="B1824" s="319" t="s">
        <v>4783</v>
      </c>
      <c r="C1824" s="304" t="s">
        <v>48</v>
      </c>
      <c r="D1824" s="509">
        <v>45291</v>
      </c>
      <c r="E1824" s="510">
        <v>3097.62</v>
      </c>
      <c r="F1824" s="304" t="s">
        <v>3378</v>
      </c>
      <c r="G1824" s="511">
        <v>2536</v>
      </c>
      <c r="H1824" s="511">
        <f t="shared" si="56"/>
        <v>2269.7200000000003</v>
      </c>
      <c r="I1824" s="470">
        <v>45311</v>
      </c>
    </row>
    <row r="1825" spans="1:9" x14ac:dyDescent="0.25">
      <c r="A1825" s="2">
        <v>18</v>
      </c>
      <c r="B1825" s="319" t="s">
        <v>4784</v>
      </c>
      <c r="C1825" s="304" t="s">
        <v>48</v>
      </c>
      <c r="D1825" s="509">
        <v>45289</v>
      </c>
      <c r="E1825" s="510">
        <v>2633.59</v>
      </c>
      <c r="F1825" s="304" t="s">
        <v>3378</v>
      </c>
      <c r="G1825" s="511">
        <v>2156.9899999999998</v>
      </c>
      <c r="H1825" s="511">
        <f t="shared" si="56"/>
        <v>1930.5060499999997</v>
      </c>
      <c r="I1825" s="470">
        <v>45311</v>
      </c>
    </row>
    <row r="1826" spans="1:9" x14ac:dyDescent="0.25">
      <c r="A1826" s="2">
        <v>19</v>
      </c>
      <c r="B1826" s="319" t="s">
        <v>4785</v>
      </c>
      <c r="C1826" s="304" t="s">
        <v>48</v>
      </c>
      <c r="D1826" s="509">
        <v>45289</v>
      </c>
      <c r="E1826" s="510">
        <v>2025.84</v>
      </c>
      <c r="F1826" s="304" t="s">
        <v>3378</v>
      </c>
      <c r="G1826" s="511">
        <v>1415.32</v>
      </c>
      <c r="H1826" s="511">
        <f t="shared" si="56"/>
        <v>1266.7113999999999</v>
      </c>
      <c r="I1826" s="470">
        <v>45311</v>
      </c>
    </row>
    <row r="1827" spans="1:9" x14ac:dyDescent="0.25">
      <c r="A1827" s="2">
        <v>20</v>
      </c>
      <c r="B1827" s="319" t="s">
        <v>4786</v>
      </c>
      <c r="C1827" s="304" t="s">
        <v>48</v>
      </c>
      <c r="D1827" s="12">
        <v>44929</v>
      </c>
      <c r="E1827" s="286">
        <v>2715.96</v>
      </c>
      <c r="F1827" s="304" t="s">
        <v>3378</v>
      </c>
      <c r="G1827" s="291">
        <v>2258.89</v>
      </c>
      <c r="H1827" s="291">
        <f t="shared" si="56"/>
        <v>2021.7065499999999</v>
      </c>
      <c r="I1827" s="470">
        <v>45311</v>
      </c>
    </row>
    <row r="1828" spans="1:9" x14ac:dyDescent="0.25">
      <c r="A1828" s="2">
        <v>21</v>
      </c>
      <c r="B1828" s="319" t="s">
        <v>4787</v>
      </c>
      <c r="C1828" s="304" t="s">
        <v>48</v>
      </c>
      <c r="D1828" s="12">
        <v>44927</v>
      </c>
      <c r="E1828" s="286">
        <v>2662.13</v>
      </c>
      <c r="F1828" s="304" t="s">
        <v>3378</v>
      </c>
      <c r="G1828" s="291">
        <v>1303.9000000000001</v>
      </c>
      <c r="H1828" s="291">
        <f t="shared" si="56"/>
        <v>1166.9905000000001</v>
      </c>
      <c r="I1828" s="470">
        <v>45311</v>
      </c>
    </row>
    <row r="1829" spans="1:9" x14ac:dyDescent="0.25">
      <c r="A1829" s="2">
        <v>22</v>
      </c>
      <c r="B1829" s="319" t="s">
        <v>4788</v>
      </c>
      <c r="C1829" s="304" t="s">
        <v>48</v>
      </c>
      <c r="D1829" s="12">
        <v>45296</v>
      </c>
      <c r="E1829" s="286">
        <v>1556.91</v>
      </c>
      <c r="F1829" s="304" t="s">
        <v>3378</v>
      </c>
      <c r="G1829" s="291">
        <v>1299.8800000000001</v>
      </c>
      <c r="H1829" s="291">
        <f t="shared" si="56"/>
        <v>1163.3926000000001</v>
      </c>
      <c r="I1829" s="470">
        <v>45311</v>
      </c>
    </row>
    <row r="1830" spans="1:9" x14ac:dyDescent="0.25">
      <c r="A1830" s="2">
        <v>23</v>
      </c>
      <c r="B1830" s="319" t="s">
        <v>4789</v>
      </c>
      <c r="C1830" s="304" t="s">
        <v>48</v>
      </c>
      <c r="D1830" s="12">
        <v>45291</v>
      </c>
      <c r="E1830" s="286">
        <v>4082.04</v>
      </c>
      <c r="F1830" s="304" t="s">
        <v>3378</v>
      </c>
      <c r="G1830" s="291">
        <v>2283.5</v>
      </c>
      <c r="H1830" s="291">
        <f t="shared" si="56"/>
        <v>2043.7325000000001</v>
      </c>
      <c r="I1830" s="470">
        <v>45311</v>
      </c>
    </row>
    <row r="1831" spans="1:9" x14ac:dyDescent="0.25">
      <c r="A1831" s="2">
        <v>24</v>
      </c>
      <c r="B1831" s="319" t="s">
        <v>4790</v>
      </c>
      <c r="C1831" s="304" t="s">
        <v>48</v>
      </c>
      <c r="D1831" s="12">
        <v>45299</v>
      </c>
      <c r="E1831" s="286">
        <v>2003.1</v>
      </c>
      <c r="F1831" s="304" t="s">
        <v>3378</v>
      </c>
      <c r="G1831" s="291">
        <v>1536.52</v>
      </c>
      <c r="H1831" s="291">
        <f t="shared" si="56"/>
        <v>1375.1854000000001</v>
      </c>
      <c r="I1831" s="470">
        <v>45311</v>
      </c>
    </row>
    <row r="1832" spans="1:9" x14ac:dyDescent="0.25">
      <c r="A1832" s="2">
        <v>25</v>
      </c>
      <c r="B1832" s="319" t="s">
        <v>4791</v>
      </c>
      <c r="C1832" s="304" t="s">
        <v>48</v>
      </c>
      <c r="D1832" s="12">
        <v>45293</v>
      </c>
      <c r="E1832" s="286">
        <v>4323.09</v>
      </c>
      <c r="F1832" s="304" t="s">
        <v>3378</v>
      </c>
      <c r="G1832" s="291">
        <v>2772.87</v>
      </c>
      <c r="H1832" s="291">
        <f t="shared" si="56"/>
        <v>2481.7186499999998</v>
      </c>
      <c r="I1832" s="470">
        <v>45311</v>
      </c>
    </row>
    <row r="1833" spans="1:9" x14ac:dyDescent="0.25">
      <c r="A1833" s="2">
        <v>26</v>
      </c>
      <c r="B1833" s="319" t="s">
        <v>4792</v>
      </c>
      <c r="C1833" s="304" t="s">
        <v>48</v>
      </c>
      <c r="D1833" s="12">
        <v>45295</v>
      </c>
      <c r="E1833" s="286">
        <v>2052</v>
      </c>
      <c r="F1833" s="304" t="s">
        <v>3378</v>
      </c>
      <c r="G1833" s="291">
        <v>1536.52</v>
      </c>
      <c r="H1833" s="291">
        <f t="shared" si="56"/>
        <v>1375.1854000000001</v>
      </c>
      <c r="I1833" s="470">
        <v>45311</v>
      </c>
    </row>
    <row r="1834" spans="1:9" x14ac:dyDescent="0.25">
      <c r="A1834" s="2">
        <v>27</v>
      </c>
      <c r="B1834" s="319" t="s">
        <v>4793</v>
      </c>
      <c r="C1834" s="304" t="s">
        <v>48</v>
      </c>
      <c r="D1834" s="12">
        <v>45293</v>
      </c>
      <c r="E1834" s="286">
        <v>7356.91</v>
      </c>
      <c r="F1834" s="304" t="s">
        <v>3378</v>
      </c>
      <c r="G1834" s="291">
        <v>6338.85</v>
      </c>
      <c r="H1834" s="291">
        <f t="shared" si="56"/>
        <v>5673.2707500000006</v>
      </c>
      <c r="I1834" s="470">
        <v>45311</v>
      </c>
    </row>
    <row r="1835" spans="1:9" x14ac:dyDescent="0.25">
      <c r="A1835" s="2">
        <v>28</v>
      </c>
      <c r="B1835" s="319" t="s">
        <v>4794</v>
      </c>
      <c r="C1835" s="304" t="s">
        <v>48</v>
      </c>
      <c r="D1835" s="12">
        <v>45294</v>
      </c>
      <c r="E1835" s="286">
        <v>5390.27</v>
      </c>
      <c r="F1835" s="304" t="s">
        <v>3378</v>
      </c>
      <c r="G1835" s="291">
        <v>4815.03</v>
      </c>
      <c r="H1835" s="291">
        <f>G1835*0.895</f>
        <v>4309.4518499999995</v>
      </c>
      <c r="I1835" s="470">
        <v>45311</v>
      </c>
    </row>
    <row r="1836" spans="1:9" x14ac:dyDescent="0.25">
      <c r="A1836" s="2">
        <v>29</v>
      </c>
      <c r="B1836" s="319" t="s">
        <v>4795</v>
      </c>
      <c r="C1836" s="304" t="s">
        <v>48</v>
      </c>
      <c r="D1836" s="12">
        <v>45299</v>
      </c>
      <c r="E1836" s="286">
        <v>3869.64</v>
      </c>
      <c r="F1836" s="304" t="s">
        <v>3378</v>
      </c>
      <c r="G1836" s="291">
        <v>3163.95</v>
      </c>
      <c r="H1836" s="291">
        <f>G1836*0.895</f>
        <v>2831.7352499999997</v>
      </c>
      <c r="I1836" s="470">
        <v>45311</v>
      </c>
    </row>
    <row r="1837" spans="1:9" x14ac:dyDescent="0.25">
      <c r="E1837" s="330">
        <f>SUM(E1808:E1836)</f>
        <v>114916.84000000001</v>
      </c>
      <c r="G1837" s="330">
        <f>SUM(G1808:G1836)</f>
        <v>82659.360000000001</v>
      </c>
      <c r="H1837" s="330">
        <f>SUM(H1808:H1836)</f>
        <v>73980.127200000003</v>
      </c>
    </row>
    <row r="1841" spans="1:9" ht="15.75" thickBot="1" x14ac:dyDescent="0.3">
      <c r="D1841" s="569" t="s">
        <v>4820</v>
      </c>
      <c r="E1841" s="570"/>
      <c r="F1841" s="571"/>
    </row>
    <row r="1842" spans="1:9" ht="38.25" x14ac:dyDescent="0.25">
      <c r="A1842" s="413" t="s">
        <v>0</v>
      </c>
      <c r="B1842" s="413" t="s">
        <v>3265</v>
      </c>
      <c r="C1842" s="413" t="s">
        <v>45</v>
      </c>
      <c r="D1842" s="460" t="s">
        <v>3381</v>
      </c>
      <c r="E1842" s="461" t="s">
        <v>3380</v>
      </c>
      <c r="F1842" s="461" t="s">
        <v>3271</v>
      </c>
      <c r="G1842" s="415" t="s">
        <v>309</v>
      </c>
      <c r="H1842" s="415" t="s">
        <v>310</v>
      </c>
      <c r="I1842" s="415" t="s">
        <v>4405</v>
      </c>
    </row>
    <row r="1843" spans="1:9" x14ac:dyDescent="0.25">
      <c r="A1843" s="2">
        <v>1</v>
      </c>
      <c r="B1843" s="319" t="s">
        <v>4821</v>
      </c>
      <c r="C1843" s="304" t="s">
        <v>48</v>
      </c>
      <c r="D1843" s="12">
        <v>45288</v>
      </c>
      <c r="E1843" s="515">
        <v>13278.96</v>
      </c>
      <c r="F1843" s="304" t="s">
        <v>3378</v>
      </c>
      <c r="G1843" s="517">
        <v>10389.59</v>
      </c>
      <c r="H1843" s="517">
        <v>9298.6830499999996</v>
      </c>
      <c r="I1843" s="470">
        <v>45335</v>
      </c>
    </row>
    <row r="1844" spans="1:9" x14ac:dyDescent="0.25">
      <c r="A1844" s="2">
        <v>2</v>
      </c>
      <c r="B1844" s="319" t="s">
        <v>4383</v>
      </c>
      <c r="C1844" s="304" t="s">
        <v>48</v>
      </c>
      <c r="D1844" s="12">
        <v>45306</v>
      </c>
      <c r="E1844" s="286">
        <v>6305.36</v>
      </c>
      <c r="F1844" s="304" t="s">
        <v>3378</v>
      </c>
      <c r="G1844" s="291">
        <v>5882.85</v>
      </c>
      <c r="H1844" s="291">
        <f>G1844*0.895</f>
        <v>5265.1507500000007</v>
      </c>
      <c r="I1844" s="470">
        <v>45335</v>
      </c>
    </row>
    <row r="1845" spans="1:9" x14ac:dyDescent="0.25">
      <c r="A1845" s="2">
        <v>3</v>
      </c>
      <c r="B1845" s="319" t="s">
        <v>4647</v>
      </c>
      <c r="C1845" s="304" t="s">
        <v>48</v>
      </c>
      <c r="D1845" s="12">
        <v>45308</v>
      </c>
      <c r="E1845" s="286">
        <v>4316.92</v>
      </c>
      <c r="F1845" s="304" t="s">
        <v>3378</v>
      </c>
      <c r="G1845" s="291">
        <v>4172.67</v>
      </c>
      <c r="H1845" s="291">
        <f>G1845*0.895</f>
        <v>3734.5396500000002</v>
      </c>
      <c r="I1845" s="470">
        <v>45335</v>
      </c>
    </row>
    <row r="1846" spans="1:9" x14ac:dyDescent="0.25">
      <c r="A1846" s="2">
        <v>4</v>
      </c>
      <c r="B1846" s="319" t="s">
        <v>4349</v>
      </c>
      <c r="C1846" s="304" t="s">
        <v>48</v>
      </c>
      <c r="D1846" s="12">
        <v>45307</v>
      </c>
      <c r="E1846" s="286">
        <v>14129.26</v>
      </c>
      <c r="F1846" s="304" t="s">
        <v>3378</v>
      </c>
      <c r="G1846" s="291">
        <v>13303.83</v>
      </c>
      <c r="H1846" s="291">
        <f>G1846*0.895</f>
        <v>11906.92785</v>
      </c>
      <c r="I1846" s="470">
        <v>45335</v>
      </c>
    </row>
    <row r="1847" spans="1:9" x14ac:dyDescent="0.25">
      <c r="A1847" s="2">
        <v>5</v>
      </c>
      <c r="B1847" s="319" t="s">
        <v>4390</v>
      </c>
      <c r="C1847" s="304" t="s">
        <v>48</v>
      </c>
      <c r="D1847" s="12">
        <v>45307</v>
      </c>
      <c r="E1847" s="286">
        <v>3268.71</v>
      </c>
      <c r="F1847" s="304" t="s">
        <v>3378</v>
      </c>
      <c r="G1847" s="291">
        <v>3268.71</v>
      </c>
      <c r="H1847" s="291">
        <f>G1847*0.895</f>
        <v>2925.4954499999999</v>
      </c>
      <c r="I1847" s="470">
        <v>45335</v>
      </c>
    </row>
    <row r="1848" spans="1:9" x14ac:dyDescent="0.25">
      <c r="A1848" s="2">
        <v>6</v>
      </c>
      <c r="B1848" s="319" t="s">
        <v>4822</v>
      </c>
      <c r="C1848" s="304" t="s">
        <v>48</v>
      </c>
      <c r="D1848" s="12">
        <v>45303</v>
      </c>
      <c r="E1848" s="516">
        <v>2971.09</v>
      </c>
      <c r="F1848" s="304" t="s">
        <v>3378</v>
      </c>
      <c r="G1848" s="517">
        <v>2172.94</v>
      </c>
      <c r="H1848" s="517">
        <v>1944.7813000000001</v>
      </c>
      <c r="I1848" s="470">
        <v>45335</v>
      </c>
    </row>
    <row r="1849" spans="1:9" x14ac:dyDescent="0.25">
      <c r="A1849" s="2">
        <v>7</v>
      </c>
      <c r="B1849" s="319" t="s">
        <v>4823</v>
      </c>
      <c r="C1849" s="304" t="s">
        <v>48</v>
      </c>
      <c r="D1849" s="12">
        <v>45300</v>
      </c>
      <c r="E1849" s="516">
        <v>8019.67</v>
      </c>
      <c r="F1849" s="304" t="s">
        <v>3378</v>
      </c>
      <c r="G1849" s="517">
        <v>3196.81</v>
      </c>
      <c r="H1849" s="517">
        <v>2861.1449499999999</v>
      </c>
      <c r="I1849" s="470">
        <v>45335</v>
      </c>
    </row>
    <row r="1850" spans="1:9" x14ac:dyDescent="0.25">
      <c r="E1850" s="330">
        <f>SUM(E1843:E1849)</f>
        <v>52289.97</v>
      </c>
      <c r="G1850" s="330">
        <f>SUM(G1843:G1849)</f>
        <v>42387.4</v>
      </c>
      <c r="H1850" s="330">
        <f>SUM(H1843:H1849)</f>
        <v>37936.723000000005</v>
      </c>
    </row>
    <row r="1854" spans="1:9" ht="15.75" thickBot="1" x14ac:dyDescent="0.3">
      <c r="D1854" s="569" t="s">
        <v>4824</v>
      </c>
      <c r="E1854" s="570"/>
      <c r="F1854" s="571"/>
    </row>
    <row r="1855" spans="1:9" ht="38.25" x14ac:dyDescent="0.25">
      <c r="A1855" s="413" t="s">
        <v>0</v>
      </c>
      <c r="B1855" s="413" t="s">
        <v>3265</v>
      </c>
      <c r="C1855" s="413" t="s">
        <v>45</v>
      </c>
      <c r="D1855" s="460" t="s">
        <v>3381</v>
      </c>
      <c r="E1855" s="461" t="s">
        <v>3380</v>
      </c>
      <c r="F1855" s="461" t="s">
        <v>3271</v>
      </c>
      <c r="G1855" s="415" t="s">
        <v>309</v>
      </c>
      <c r="H1855" s="415" t="s">
        <v>310</v>
      </c>
      <c r="I1855" s="415" t="s">
        <v>4405</v>
      </c>
    </row>
    <row r="1856" spans="1:9" x14ac:dyDescent="0.25">
      <c r="A1856" s="2">
        <v>1</v>
      </c>
      <c r="B1856" s="319" t="s">
        <v>4354</v>
      </c>
      <c r="C1856" s="304" t="s">
        <v>48</v>
      </c>
      <c r="D1856" s="12">
        <v>45204</v>
      </c>
      <c r="E1856" s="286">
        <v>16574.849999999999</v>
      </c>
      <c r="F1856" s="304" t="s">
        <v>3378</v>
      </c>
      <c r="G1856" s="480">
        <v>15307.33</v>
      </c>
      <c r="H1856" s="9">
        <f t="shared" ref="H1856:H1897" si="57">G1856*0.895</f>
        <v>13700.06035</v>
      </c>
      <c r="I1856" s="470">
        <v>45342</v>
      </c>
    </row>
    <row r="1857" spans="1:9" x14ac:dyDescent="0.25">
      <c r="A1857" s="2">
        <v>2</v>
      </c>
      <c r="B1857" s="319" t="s">
        <v>4377</v>
      </c>
      <c r="C1857" s="304" t="s">
        <v>48</v>
      </c>
      <c r="D1857" s="12">
        <v>45253</v>
      </c>
      <c r="E1857" s="286">
        <v>6970.26</v>
      </c>
      <c r="F1857" s="304" t="s">
        <v>3378</v>
      </c>
      <c r="G1857" s="480">
        <v>3048.07</v>
      </c>
      <c r="H1857" s="9">
        <f t="shared" si="57"/>
        <v>2728.0226500000003</v>
      </c>
      <c r="I1857" s="470">
        <v>45342</v>
      </c>
    </row>
    <row r="1858" spans="1:9" x14ac:dyDescent="0.25">
      <c r="A1858" s="2">
        <v>3</v>
      </c>
      <c r="B1858" s="319" t="s">
        <v>4337</v>
      </c>
      <c r="C1858" s="304" t="s">
        <v>48</v>
      </c>
      <c r="D1858" s="12">
        <v>45252</v>
      </c>
      <c r="E1858" s="286">
        <v>10286.870000000001</v>
      </c>
      <c r="F1858" s="304" t="s">
        <v>3378</v>
      </c>
      <c r="G1858" s="480">
        <v>5045.2299999999996</v>
      </c>
      <c r="H1858" s="9">
        <f t="shared" si="57"/>
        <v>4515.4808499999999</v>
      </c>
      <c r="I1858" s="470">
        <v>45342</v>
      </c>
    </row>
    <row r="1859" spans="1:9" x14ac:dyDescent="0.25">
      <c r="A1859" s="2">
        <v>4</v>
      </c>
      <c r="B1859" s="319" t="s">
        <v>4399</v>
      </c>
      <c r="C1859" s="304" t="s">
        <v>48</v>
      </c>
      <c r="D1859" s="12">
        <v>45252</v>
      </c>
      <c r="E1859" s="286">
        <v>7582.12</v>
      </c>
      <c r="F1859" s="304" t="s">
        <v>3378</v>
      </c>
      <c r="G1859" s="480">
        <v>6822.52</v>
      </c>
      <c r="H1859" s="9">
        <f t="shared" si="57"/>
        <v>6106.1554000000006</v>
      </c>
      <c r="I1859" s="470">
        <v>45342</v>
      </c>
    </row>
    <row r="1860" spans="1:9" x14ac:dyDescent="0.25">
      <c r="A1860" s="2">
        <v>5</v>
      </c>
      <c r="B1860" s="319" t="s">
        <v>4365</v>
      </c>
      <c r="C1860" s="304" t="s">
        <v>48</v>
      </c>
      <c r="D1860" s="12">
        <v>45273</v>
      </c>
      <c r="E1860" s="286">
        <v>5418.26</v>
      </c>
      <c r="F1860" s="304" t="s">
        <v>3378</v>
      </c>
      <c r="G1860" s="480">
        <v>1236.94</v>
      </c>
      <c r="H1860" s="9">
        <f t="shared" si="57"/>
        <v>1107.0613000000001</v>
      </c>
      <c r="I1860" s="470">
        <v>45342</v>
      </c>
    </row>
    <row r="1861" spans="1:9" x14ac:dyDescent="0.25">
      <c r="A1861" s="2">
        <v>6</v>
      </c>
      <c r="B1861" s="319" t="s">
        <v>4361</v>
      </c>
      <c r="C1861" s="304" t="s">
        <v>48</v>
      </c>
      <c r="D1861" s="12">
        <v>45251</v>
      </c>
      <c r="E1861" s="286">
        <v>4780.43</v>
      </c>
      <c r="F1861" s="304" t="s">
        <v>3378</v>
      </c>
      <c r="G1861" s="480">
        <v>2187.0300000000002</v>
      </c>
      <c r="H1861" s="9">
        <f t="shared" si="57"/>
        <v>1957.3918500000002</v>
      </c>
      <c r="I1861" s="470">
        <v>45342</v>
      </c>
    </row>
    <row r="1862" spans="1:9" x14ac:dyDescent="0.25">
      <c r="A1862" s="2">
        <v>7</v>
      </c>
      <c r="B1862" s="319" t="s">
        <v>4398</v>
      </c>
      <c r="C1862" s="304" t="s">
        <v>48</v>
      </c>
      <c r="D1862" s="12">
        <v>45252</v>
      </c>
      <c r="E1862" s="286">
        <v>15101.44</v>
      </c>
      <c r="F1862" s="304" t="s">
        <v>3378</v>
      </c>
      <c r="G1862" s="480">
        <v>12663.65</v>
      </c>
      <c r="H1862" s="9">
        <f t="shared" si="57"/>
        <v>11333.96675</v>
      </c>
      <c r="I1862" s="470">
        <v>45342</v>
      </c>
    </row>
    <row r="1863" spans="1:9" x14ac:dyDescent="0.25">
      <c r="A1863" s="2">
        <v>8</v>
      </c>
      <c r="B1863" s="319" t="s">
        <v>4679</v>
      </c>
      <c r="C1863" s="304" t="s">
        <v>48</v>
      </c>
      <c r="D1863" s="12">
        <v>45273</v>
      </c>
      <c r="E1863" s="286">
        <v>6193.3</v>
      </c>
      <c r="F1863" s="304" t="s">
        <v>3378</v>
      </c>
      <c r="G1863" s="480">
        <v>1652.53</v>
      </c>
      <c r="H1863" s="9">
        <f t="shared" si="57"/>
        <v>1479.0143499999999</v>
      </c>
      <c r="I1863" s="470">
        <v>45342</v>
      </c>
    </row>
    <row r="1864" spans="1:9" x14ac:dyDescent="0.25">
      <c r="A1864" s="2">
        <v>9</v>
      </c>
      <c r="B1864" s="319" t="s">
        <v>4676</v>
      </c>
      <c r="C1864" s="304" t="s">
        <v>48</v>
      </c>
      <c r="D1864" s="12">
        <v>45272</v>
      </c>
      <c r="E1864" s="286">
        <v>9259.52</v>
      </c>
      <c r="F1864" s="304" t="s">
        <v>3378</v>
      </c>
      <c r="G1864" s="480">
        <v>3400.93</v>
      </c>
      <c r="H1864" s="9">
        <f t="shared" si="57"/>
        <v>3043.8323500000001</v>
      </c>
      <c r="I1864" s="470">
        <v>45342</v>
      </c>
    </row>
    <row r="1865" spans="1:9" x14ac:dyDescent="0.25">
      <c r="A1865" s="2">
        <v>10</v>
      </c>
      <c r="B1865" s="319" t="s">
        <v>4249</v>
      </c>
      <c r="C1865" s="304" t="s">
        <v>48</v>
      </c>
      <c r="D1865" s="12">
        <v>45170</v>
      </c>
      <c r="E1865" s="286">
        <v>17181.41</v>
      </c>
      <c r="F1865" s="304" t="s">
        <v>3378</v>
      </c>
      <c r="G1865" s="480">
        <v>15464.75</v>
      </c>
      <c r="H1865" s="9">
        <f t="shared" si="57"/>
        <v>13840.95125</v>
      </c>
      <c r="I1865" s="470">
        <v>45342</v>
      </c>
    </row>
    <row r="1866" spans="1:9" x14ac:dyDescent="0.25">
      <c r="A1866" s="2">
        <v>11</v>
      </c>
      <c r="B1866" s="319" t="s">
        <v>4385</v>
      </c>
      <c r="C1866" s="304" t="s">
        <v>48</v>
      </c>
      <c r="D1866" s="12">
        <v>45306</v>
      </c>
      <c r="E1866" s="286">
        <v>8360.81</v>
      </c>
      <c r="F1866" s="304" t="s">
        <v>3378</v>
      </c>
      <c r="G1866" s="480">
        <v>1927.23</v>
      </c>
      <c r="H1866" s="9">
        <f t="shared" si="57"/>
        <v>1724.87085</v>
      </c>
      <c r="I1866" s="470">
        <v>45342</v>
      </c>
    </row>
    <row r="1867" spans="1:9" x14ac:dyDescent="0.25">
      <c r="A1867" s="2">
        <v>12</v>
      </c>
      <c r="B1867" s="319" t="s">
        <v>4388</v>
      </c>
      <c r="C1867" s="304" t="s">
        <v>48</v>
      </c>
      <c r="D1867" s="12">
        <v>45306</v>
      </c>
      <c r="E1867" s="286">
        <v>5660.11</v>
      </c>
      <c r="F1867" s="304" t="s">
        <v>3378</v>
      </c>
      <c r="G1867" s="480">
        <v>3959.67</v>
      </c>
      <c r="H1867" s="9">
        <f t="shared" si="57"/>
        <v>3543.9046499999999</v>
      </c>
      <c r="I1867" s="470">
        <v>45342</v>
      </c>
    </row>
    <row r="1868" spans="1:9" x14ac:dyDescent="0.25">
      <c r="A1868" s="2">
        <v>13</v>
      </c>
      <c r="B1868" s="319" t="s">
        <v>4685</v>
      </c>
      <c r="C1868" s="304" t="s">
        <v>48</v>
      </c>
      <c r="D1868" s="12">
        <v>45272</v>
      </c>
      <c r="E1868" s="286">
        <v>10606.11</v>
      </c>
      <c r="F1868" s="304" t="s">
        <v>3378</v>
      </c>
      <c r="G1868" s="480">
        <v>6113.74</v>
      </c>
      <c r="H1868" s="9">
        <f t="shared" si="57"/>
        <v>5471.7973000000002</v>
      </c>
      <c r="I1868" s="470">
        <v>45342</v>
      </c>
    </row>
    <row r="1869" spans="1:9" x14ac:dyDescent="0.25">
      <c r="A1869" s="2">
        <v>14</v>
      </c>
      <c r="B1869" s="319" t="s">
        <v>4360</v>
      </c>
      <c r="C1869" s="304" t="s">
        <v>48</v>
      </c>
      <c r="D1869" s="12">
        <v>45307</v>
      </c>
      <c r="E1869" s="286">
        <v>3810.65</v>
      </c>
      <c r="F1869" s="304" t="s">
        <v>3378</v>
      </c>
      <c r="G1869" s="480">
        <v>3624.16</v>
      </c>
      <c r="H1869" s="9">
        <f t="shared" si="57"/>
        <v>3243.6232</v>
      </c>
      <c r="I1869" s="470">
        <v>45342</v>
      </c>
    </row>
    <row r="1870" spans="1:9" x14ac:dyDescent="0.25">
      <c r="A1870" s="2">
        <v>15</v>
      </c>
      <c r="B1870" s="319" t="s">
        <v>4350</v>
      </c>
      <c r="C1870" s="304" t="s">
        <v>48</v>
      </c>
      <c r="D1870" s="12">
        <v>45274</v>
      </c>
      <c r="E1870" s="286">
        <v>165006.85</v>
      </c>
      <c r="F1870" s="304" t="s">
        <v>3378</v>
      </c>
      <c r="G1870" s="480">
        <v>67702.570000000007</v>
      </c>
      <c r="H1870" s="9">
        <f t="shared" si="57"/>
        <v>60593.80015000001</v>
      </c>
      <c r="I1870" s="470">
        <v>45342</v>
      </c>
    </row>
    <row r="1871" spans="1:9" x14ac:dyDescent="0.25">
      <c r="A1871" s="2">
        <v>16</v>
      </c>
      <c r="B1871" s="319" t="s">
        <v>4645</v>
      </c>
      <c r="C1871" s="304" t="s">
        <v>48</v>
      </c>
      <c r="D1871" s="12">
        <v>45307</v>
      </c>
      <c r="E1871" s="286">
        <v>5262.36</v>
      </c>
      <c r="F1871" s="304" t="s">
        <v>3378</v>
      </c>
      <c r="G1871" s="480">
        <v>4252.26</v>
      </c>
      <c r="H1871" s="9">
        <f t="shared" si="57"/>
        <v>3805.7727000000004</v>
      </c>
      <c r="I1871" s="470">
        <v>45342</v>
      </c>
    </row>
    <row r="1872" spans="1:9" x14ac:dyDescent="0.25">
      <c r="A1872" s="2">
        <v>17</v>
      </c>
      <c r="B1872" s="319" t="s">
        <v>4387</v>
      </c>
      <c r="C1872" s="304" t="s">
        <v>48</v>
      </c>
      <c r="D1872" s="12">
        <v>45306</v>
      </c>
      <c r="E1872" s="286">
        <v>8588.76</v>
      </c>
      <c r="F1872" s="304" t="s">
        <v>3378</v>
      </c>
      <c r="G1872" s="480">
        <v>5603.44</v>
      </c>
      <c r="H1872" s="9">
        <f t="shared" si="57"/>
        <v>5015.0787999999993</v>
      </c>
      <c r="I1872" s="470">
        <v>45342</v>
      </c>
    </row>
    <row r="1873" spans="1:9" x14ac:dyDescent="0.25">
      <c r="A1873" s="2">
        <v>18</v>
      </c>
      <c r="B1873" s="319" t="s">
        <v>4686</v>
      </c>
      <c r="C1873" s="304" t="s">
        <v>48</v>
      </c>
      <c r="D1873" s="12">
        <v>45272</v>
      </c>
      <c r="E1873" s="286">
        <v>9686.0499999999993</v>
      </c>
      <c r="F1873" s="304" t="s">
        <v>3378</v>
      </c>
      <c r="G1873" s="480">
        <v>5883.43</v>
      </c>
      <c r="H1873" s="9">
        <f t="shared" si="57"/>
        <v>5265.6698500000002</v>
      </c>
      <c r="I1873" s="470">
        <v>45342</v>
      </c>
    </row>
    <row r="1874" spans="1:9" x14ac:dyDescent="0.25">
      <c r="A1874" s="2">
        <v>19</v>
      </c>
      <c r="B1874" s="319" t="s">
        <v>4394</v>
      </c>
      <c r="C1874" s="304" t="s">
        <v>48</v>
      </c>
      <c r="D1874" s="12">
        <v>45328</v>
      </c>
      <c r="E1874" s="286">
        <v>2628.02</v>
      </c>
      <c r="F1874" s="304" t="s">
        <v>3378</v>
      </c>
      <c r="G1874" s="480">
        <v>1298.0999999999999</v>
      </c>
      <c r="H1874" s="9">
        <f t="shared" si="57"/>
        <v>1161.7994999999999</v>
      </c>
      <c r="I1874" s="470">
        <v>45342</v>
      </c>
    </row>
    <row r="1875" spans="1:9" x14ac:dyDescent="0.25">
      <c r="A1875" s="2">
        <v>20</v>
      </c>
      <c r="B1875" s="319" t="s">
        <v>4753</v>
      </c>
      <c r="C1875" s="304" t="s">
        <v>48</v>
      </c>
      <c r="D1875" s="12">
        <v>45328</v>
      </c>
      <c r="E1875" s="286">
        <v>12821.64</v>
      </c>
      <c r="F1875" s="304" t="s">
        <v>3378</v>
      </c>
      <c r="G1875" s="480">
        <v>12634.01</v>
      </c>
      <c r="H1875" s="9">
        <f t="shared" si="57"/>
        <v>11307.43895</v>
      </c>
      <c r="I1875" s="470">
        <v>45342</v>
      </c>
    </row>
    <row r="1876" spans="1:9" x14ac:dyDescent="0.25">
      <c r="A1876" s="2">
        <v>21</v>
      </c>
      <c r="B1876" s="319" t="s">
        <v>4751</v>
      </c>
      <c r="C1876" s="304" t="s">
        <v>48</v>
      </c>
      <c r="D1876" s="12">
        <v>45327</v>
      </c>
      <c r="E1876" s="286">
        <v>10824.91</v>
      </c>
      <c r="F1876" s="304" t="s">
        <v>3378</v>
      </c>
      <c r="G1876" s="480">
        <v>10311.709999999999</v>
      </c>
      <c r="H1876" s="9">
        <f t="shared" si="57"/>
        <v>9228.9804499999991</v>
      </c>
      <c r="I1876" s="470">
        <v>45342</v>
      </c>
    </row>
    <row r="1877" spans="1:9" x14ac:dyDescent="0.25">
      <c r="A1877" s="2">
        <v>22</v>
      </c>
      <c r="B1877" s="319" t="s">
        <v>4650</v>
      </c>
      <c r="C1877" s="304" t="s">
        <v>48</v>
      </c>
      <c r="D1877" s="12">
        <v>45335</v>
      </c>
      <c r="E1877" s="286">
        <v>4570.8500000000004</v>
      </c>
      <c r="F1877" s="304" t="s">
        <v>3378</v>
      </c>
      <c r="G1877" s="480">
        <v>4322.6499999999996</v>
      </c>
      <c r="H1877" s="9">
        <f t="shared" si="57"/>
        <v>3868.7717499999999</v>
      </c>
      <c r="I1877" s="470">
        <v>45342</v>
      </c>
    </row>
    <row r="1878" spans="1:9" x14ac:dyDescent="0.25">
      <c r="A1878" s="2">
        <v>23</v>
      </c>
      <c r="B1878" s="319" t="s">
        <v>4658</v>
      </c>
      <c r="C1878" s="304" t="s">
        <v>48</v>
      </c>
      <c r="D1878" s="12">
        <v>45271</v>
      </c>
      <c r="E1878" s="286">
        <v>4069.9</v>
      </c>
      <c r="F1878" s="304" t="s">
        <v>3378</v>
      </c>
      <c r="G1878" s="480">
        <v>4069.9</v>
      </c>
      <c r="H1878" s="9">
        <f t="shared" si="57"/>
        <v>3642.5605</v>
      </c>
      <c r="I1878" s="470">
        <v>45342</v>
      </c>
    </row>
    <row r="1879" spans="1:9" x14ac:dyDescent="0.25">
      <c r="A1879" s="2">
        <v>24</v>
      </c>
      <c r="B1879" s="319" t="s">
        <v>4796</v>
      </c>
      <c r="C1879" s="304" t="s">
        <v>48</v>
      </c>
      <c r="D1879" s="12">
        <v>45335</v>
      </c>
      <c r="E1879" s="286">
        <v>4712.3500000000004</v>
      </c>
      <c r="F1879" s="304" t="s">
        <v>3378</v>
      </c>
      <c r="G1879" s="480">
        <v>4135.1499999999996</v>
      </c>
      <c r="H1879" s="9">
        <f t="shared" si="57"/>
        <v>3700.9592499999999</v>
      </c>
      <c r="I1879" s="470">
        <v>45342</v>
      </c>
    </row>
    <row r="1880" spans="1:9" x14ac:dyDescent="0.25">
      <c r="A1880" s="2">
        <v>25</v>
      </c>
      <c r="B1880" s="319" t="s">
        <v>4648</v>
      </c>
      <c r="C1880" s="304" t="s">
        <v>48</v>
      </c>
      <c r="D1880" s="12">
        <v>45328</v>
      </c>
      <c r="E1880" s="286">
        <v>3789.91</v>
      </c>
      <c r="F1880" s="304" t="s">
        <v>3378</v>
      </c>
      <c r="G1880" s="480">
        <v>3714.87</v>
      </c>
      <c r="H1880" s="9">
        <f t="shared" si="57"/>
        <v>3324.8086499999999</v>
      </c>
      <c r="I1880" s="470">
        <v>45342</v>
      </c>
    </row>
    <row r="1881" spans="1:9" x14ac:dyDescent="0.25">
      <c r="A1881" s="2">
        <v>26</v>
      </c>
      <c r="B1881" s="319" t="s">
        <v>4722</v>
      </c>
      <c r="C1881" s="304" t="s">
        <v>48</v>
      </c>
      <c r="D1881" s="12">
        <v>45335</v>
      </c>
      <c r="E1881" s="286">
        <v>11342.02</v>
      </c>
      <c r="F1881" s="304" t="s">
        <v>3378</v>
      </c>
      <c r="G1881" s="480">
        <v>9914.5499999999993</v>
      </c>
      <c r="H1881" s="9">
        <f t="shared" si="57"/>
        <v>8873.52225</v>
      </c>
      <c r="I1881" s="470">
        <v>45342</v>
      </c>
    </row>
    <row r="1882" spans="1:9" x14ac:dyDescent="0.25">
      <c r="A1882" s="2">
        <v>27</v>
      </c>
      <c r="B1882" s="319" t="s">
        <v>4701</v>
      </c>
      <c r="C1882" s="304" t="s">
        <v>48</v>
      </c>
      <c r="D1882" s="12">
        <v>45307</v>
      </c>
      <c r="E1882" s="286">
        <v>3809.66</v>
      </c>
      <c r="F1882" s="304" t="s">
        <v>3378</v>
      </c>
      <c r="G1882" s="421">
        <v>3726.54</v>
      </c>
      <c r="H1882" s="291">
        <f t="shared" si="57"/>
        <v>3335.2532999999999</v>
      </c>
      <c r="I1882" s="470">
        <v>45342</v>
      </c>
    </row>
    <row r="1883" spans="1:9" x14ac:dyDescent="0.25">
      <c r="A1883" s="2">
        <v>28</v>
      </c>
      <c r="B1883" s="319" t="s">
        <v>4718</v>
      </c>
      <c r="C1883" s="304" t="s">
        <v>48</v>
      </c>
      <c r="D1883" s="12">
        <v>45307</v>
      </c>
      <c r="E1883" s="286">
        <v>3970.71</v>
      </c>
      <c r="F1883" s="304" t="s">
        <v>3378</v>
      </c>
      <c r="G1883" s="421">
        <v>3797.53</v>
      </c>
      <c r="H1883" s="291">
        <f t="shared" si="57"/>
        <v>3398.7893500000005</v>
      </c>
      <c r="I1883" s="470">
        <v>45342</v>
      </c>
    </row>
    <row r="1884" spans="1:9" x14ac:dyDescent="0.25">
      <c r="A1884" s="2">
        <v>29</v>
      </c>
      <c r="B1884" s="319" t="s">
        <v>4657</v>
      </c>
      <c r="C1884" s="304" t="s">
        <v>48</v>
      </c>
      <c r="D1884" s="12">
        <v>45307</v>
      </c>
      <c r="E1884" s="286">
        <v>19317.89</v>
      </c>
      <c r="F1884" s="304" t="s">
        <v>3378</v>
      </c>
      <c r="G1884" s="421">
        <v>18066.52</v>
      </c>
      <c r="H1884" s="291">
        <f t="shared" si="57"/>
        <v>16169.535400000001</v>
      </c>
      <c r="I1884" s="470">
        <v>45342</v>
      </c>
    </row>
    <row r="1885" spans="1:9" x14ac:dyDescent="0.25">
      <c r="A1885" s="2">
        <v>30</v>
      </c>
      <c r="B1885" s="319" t="s">
        <v>4717</v>
      </c>
      <c r="C1885" s="304" t="s">
        <v>48</v>
      </c>
      <c r="D1885" s="12">
        <v>45307</v>
      </c>
      <c r="E1885" s="286">
        <v>12678.9</v>
      </c>
      <c r="F1885" s="304" t="s">
        <v>3378</v>
      </c>
      <c r="G1885" s="421">
        <v>5523.94</v>
      </c>
      <c r="H1885" s="291">
        <f t="shared" si="57"/>
        <v>4943.9263000000001</v>
      </c>
      <c r="I1885" s="470">
        <v>45342</v>
      </c>
    </row>
    <row r="1886" spans="1:9" x14ac:dyDescent="0.25">
      <c r="A1886" s="2">
        <v>31</v>
      </c>
      <c r="B1886" s="319" t="s">
        <v>4719</v>
      </c>
      <c r="C1886" s="304" t="s">
        <v>48</v>
      </c>
      <c r="D1886" s="12">
        <v>45307</v>
      </c>
      <c r="E1886" s="286">
        <v>3675.18</v>
      </c>
      <c r="F1886" s="304" t="s">
        <v>3378</v>
      </c>
      <c r="G1886" s="421">
        <v>3675.18</v>
      </c>
      <c r="H1886" s="291">
        <f t="shared" si="57"/>
        <v>3289.2860999999998</v>
      </c>
      <c r="I1886" s="470">
        <v>45342</v>
      </c>
    </row>
    <row r="1887" spans="1:9" x14ac:dyDescent="0.25">
      <c r="A1887" s="2">
        <v>32</v>
      </c>
      <c r="B1887" s="319" t="s">
        <v>4825</v>
      </c>
      <c r="C1887" s="304" t="s">
        <v>48</v>
      </c>
      <c r="D1887" s="12">
        <v>45287</v>
      </c>
      <c r="E1887" s="518">
        <v>3704.84</v>
      </c>
      <c r="F1887" s="304" t="s">
        <v>3378</v>
      </c>
      <c r="G1887" s="421">
        <v>2156.9899999999998</v>
      </c>
      <c r="H1887" s="291">
        <f t="shared" si="57"/>
        <v>1930.5060499999997</v>
      </c>
      <c r="I1887" s="470">
        <v>45342</v>
      </c>
    </row>
    <row r="1888" spans="1:9" x14ac:dyDescent="0.25">
      <c r="A1888" s="2">
        <v>33</v>
      </c>
      <c r="B1888" s="319" t="s">
        <v>4826</v>
      </c>
      <c r="C1888" s="304" t="s">
        <v>48</v>
      </c>
      <c r="D1888" s="12">
        <v>45528</v>
      </c>
      <c r="E1888" s="519">
        <v>21252.149999999998</v>
      </c>
      <c r="F1888" s="304" t="s">
        <v>3378</v>
      </c>
      <c r="G1888" s="421">
        <v>16584.34</v>
      </c>
      <c r="H1888" s="291">
        <f t="shared" si="57"/>
        <v>14842.9843</v>
      </c>
      <c r="I1888" s="470">
        <v>45342</v>
      </c>
    </row>
    <row r="1889" spans="1:9" x14ac:dyDescent="0.25">
      <c r="A1889" s="2">
        <v>34</v>
      </c>
      <c r="B1889" s="319" t="s">
        <v>4827</v>
      </c>
      <c r="C1889" s="304" t="s">
        <v>48</v>
      </c>
      <c r="D1889" s="12">
        <v>45639</v>
      </c>
      <c r="E1889" s="519">
        <v>15014.82</v>
      </c>
      <c r="F1889" s="304" t="s">
        <v>3378</v>
      </c>
      <c r="G1889" s="421">
        <v>9479.4699999999993</v>
      </c>
      <c r="H1889" s="291">
        <f t="shared" si="57"/>
        <v>8484.12565</v>
      </c>
      <c r="I1889" s="470">
        <v>45342</v>
      </c>
    </row>
    <row r="1890" spans="1:9" x14ac:dyDescent="0.25">
      <c r="A1890" s="2">
        <v>35</v>
      </c>
      <c r="B1890" s="319" t="s">
        <v>4828</v>
      </c>
      <c r="C1890" s="304" t="s">
        <v>48</v>
      </c>
      <c r="D1890" s="12">
        <v>45273</v>
      </c>
      <c r="E1890" s="519">
        <v>7359.03</v>
      </c>
      <c r="F1890" s="304" t="s">
        <v>3378</v>
      </c>
      <c r="G1890" s="421">
        <v>5102.5</v>
      </c>
      <c r="H1890" s="291">
        <f t="shared" si="57"/>
        <v>4566.7375000000002</v>
      </c>
      <c r="I1890" s="470">
        <v>45342</v>
      </c>
    </row>
    <row r="1891" spans="1:9" x14ac:dyDescent="0.25">
      <c r="A1891" s="2">
        <v>36</v>
      </c>
      <c r="B1891" s="319" t="s">
        <v>3493</v>
      </c>
      <c r="C1891" s="304" t="s">
        <v>48</v>
      </c>
      <c r="D1891" s="12">
        <v>45271</v>
      </c>
      <c r="E1891" s="286">
        <v>7218.85</v>
      </c>
      <c r="F1891" s="304" t="s">
        <v>3378</v>
      </c>
      <c r="G1891" s="291">
        <v>7218.85</v>
      </c>
      <c r="H1891" s="291">
        <f t="shared" si="57"/>
        <v>6460.87075</v>
      </c>
      <c r="I1891" s="470">
        <v>45342</v>
      </c>
    </row>
    <row r="1892" spans="1:9" x14ac:dyDescent="0.25">
      <c r="A1892" s="2">
        <v>37</v>
      </c>
      <c r="B1892" s="319" t="s">
        <v>4682</v>
      </c>
      <c r="C1892" s="304" t="s">
        <v>48</v>
      </c>
      <c r="D1892" s="12">
        <v>45272</v>
      </c>
      <c r="E1892" s="290">
        <v>4347.53</v>
      </c>
      <c r="F1892" s="304" t="s">
        <v>3378</v>
      </c>
      <c r="G1892" s="9">
        <v>3774.95</v>
      </c>
      <c r="H1892" s="9">
        <f t="shared" si="57"/>
        <v>3378.58025</v>
      </c>
      <c r="I1892" s="470">
        <v>45342</v>
      </c>
    </row>
    <row r="1893" spans="1:9" x14ac:dyDescent="0.25">
      <c r="A1893" s="2">
        <v>38</v>
      </c>
      <c r="B1893" s="319" t="s">
        <v>4327</v>
      </c>
      <c r="C1893" s="304" t="s">
        <v>48</v>
      </c>
      <c r="D1893" s="12">
        <v>45271</v>
      </c>
      <c r="E1893" s="290">
        <v>13944.89</v>
      </c>
      <c r="F1893" s="304" t="s">
        <v>3378</v>
      </c>
      <c r="G1893" s="9">
        <v>25526.91</v>
      </c>
      <c r="H1893" s="9">
        <f t="shared" si="57"/>
        <v>22846.584450000002</v>
      </c>
      <c r="I1893" s="470">
        <v>45342</v>
      </c>
    </row>
    <row r="1894" spans="1:9" x14ac:dyDescent="0.25">
      <c r="A1894" s="2">
        <v>39</v>
      </c>
      <c r="B1894" s="319" t="s">
        <v>4700</v>
      </c>
      <c r="C1894" s="304" t="s">
        <v>48</v>
      </c>
      <c r="D1894" s="12">
        <v>44938</v>
      </c>
      <c r="E1894" s="286">
        <v>17996.63</v>
      </c>
      <c r="F1894" s="304" t="s">
        <v>3378</v>
      </c>
      <c r="G1894" s="9">
        <v>18086.669999999998</v>
      </c>
      <c r="H1894" s="9">
        <f t="shared" si="57"/>
        <v>16187.569649999999</v>
      </c>
      <c r="I1894" s="470">
        <v>45342</v>
      </c>
    </row>
    <row r="1895" spans="1:9" x14ac:dyDescent="0.25">
      <c r="A1895" s="2">
        <v>40</v>
      </c>
      <c r="B1895" s="319" t="s">
        <v>4392</v>
      </c>
      <c r="C1895" s="304" t="s">
        <v>48</v>
      </c>
      <c r="D1895" s="12">
        <v>45307</v>
      </c>
      <c r="E1895" s="286">
        <v>5951.5</v>
      </c>
      <c r="F1895" s="304" t="s">
        <v>3378</v>
      </c>
      <c r="G1895" s="291">
        <v>5324.04</v>
      </c>
      <c r="H1895" s="291">
        <f t="shared" si="57"/>
        <v>4765.0158000000001</v>
      </c>
      <c r="I1895" s="470">
        <v>45342</v>
      </c>
    </row>
    <row r="1896" spans="1:9" x14ac:dyDescent="0.25">
      <c r="A1896" s="2">
        <v>41</v>
      </c>
      <c r="B1896" s="319" t="s">
        <v>4393</v>
      </c>
      <c r="C1896" s="304" t="s">
        <v>48</v>
      </c>
      <c r="D1896" s="12">
        <v>45306</v>
      </c>
      <c r="E1896" s="286">
        <v>2092.4</v>
      </c>
      <c r="F1896" s="304" t="s">
        <v>3378</v>
      </c>
      <c r="G1896" s="291">
        <v>1477.69</v>
      </c>
      <c r="H1896" s="291">
        <f t="shared" si="57"/>
        <v>1322.5325500000001</v>
      </c>
      <c r="I1896" s="470">
        <v>45342</v>
      </c>
    </row>
    <row r="1897" spans="1:9" x14ac:dyDescent="0.25">
      <c r="A1897" s="2">
        <v>42</v>
      </c>
      <c r="B1897" s="319" t="s">
        <v>4391</v>
      </c>
      <c r="C1897" s="304" t="s">
        <v>48</v>
      </c>
      <c r="D1897" s="12">
        <v>45306</v>
      </c>
      <c r="E1897" s="286">
        <v>1609.81</v>
      </c>
      <c r="F1897" s="304" t="s">
        <v>3378</v>
      </c>
      <c r="G1897" s="291">
        <v>1414.71</v>
      </c>
      <c r="H1897" s="291">
        <f t="shared" si="57"/>
        <v>1266.16545</v>
      </c>
      <c r="I1897" s="470">
        <v>45342</v>
      </c>
    </row>
    <row r="1898" spans="1:9" x14ac:dyDescent="0.25">
      <c r="A1898" s="2">
        <v>43</v>
      </c>
      <c r="B1898" s="319" t="s">
        <v>4395</v>
      </c>
      <c r="C1898" s="304" t="s">
        <v>48</v>
      </c>
      <c r="D1898" s="12">
        <v>45307</v>
      </c>
      <c r="E1898" s="286">
        <v>4797.32</v>
      </c>
      <c r="F1898" s="304" t="s">
        <v>3378</v>
      </c>
      <c r="G1898" s="291">
        <v>4027.75</v>
      </c>
      <c r="H1898" s="291">
        <f t="shared" ref="H1898:H1903" si="58">G1898*0.895</f>
        <v>3604.8362500000003</v>
      </c>
      <c r="I1898" s="470">
        <v>45342</v>
      </c>
    </row>
    <row r="1899" spans="1:9" x14ac:dyDescent="0.25">
      <c r="A1899" s="2">
        <v>44</v>
      </c>
      <c r="B1899" s="319" t="s">
        <v>4639</v>
      </c>
      <c r="C1899" s="304" t="s">
        <v>48</v>
      </c>
      <c r="D1899" s="12">
        <v>45307</v>
      </c>
      <c r="E1899" s="286">
        <v>9741.85</v>
      </c>
      <c r="F1899" s="304" t="s">
        <v>3378</v>
      </c>
      <c r="G1899" s="291">
        <v>8538.92</v>
      </c>
      <c r="H1899" s="291">
        <f t="shared" si="58"/>
        <v>7642.3334000000004</v>
      </c>
      <c r="I1899" s="470">
        <v>45342</v>
      </c>
    </row>
    <row r="1900" spans="1:9" x14ac:dyDescent="0.25">
      <c r="A1900" s="2">
        <v>45</v>
      </c>
      <c r="B1900" s="319" t="s">
        <v>4640</v>
      </c>
      <c r="C1900" s="304" t="s">
        <v>48</v>
      </c>
      <c r="D1900" s="12">
        <v>45271</v>
      </c>
      <c r="E1900" s="286">
        <v>1907.86</v>
      </c>
      <c r="F1900" s="304" t="s">
        <v>3378</v>
      </c>
      <c r="G1900" s="291">
        <v>1249.6600000000001</v>
      </c>
      <c r="H1900" s="291">
        <f t="shared" si="58"/>
        <v>1118.4457</v>
      </c>
      <c r="I1900" s="470">
        <v>45342</v>
      </c>
    </row>
    <row r="1901" spans="1:9" x14ac:dyDescent="0.25">
      <c r="A1901" s="2">
        <v>46</v>
      </c>
      <c r="B1901" s="319" t="s">
        <v>4344</v>
      </c>
      <c r="C1901" s="304" t="s">
        <v>48</v>
      </c>
      <c r="D1901" s="12">
        <v>45328</v>
      </c>
      <c r="E1901" s="286">
        <v>16843.41</v>
      </c>
      <c r="F1901" s="304" t="s">
        <v>3378</v>
      </c>
      <c r="G1901" s="291">
        <v>16234.41</v>
      </c>
      <c r="H1901" s="291">
        <f t="shared" si="58"/>
        <v>14529.79695</v>
      </c>
      <c r="I1901" s="470">
        <v>45342</v>
      </c>
    </row>
    <row r="1902" spans="1:9" x14ac:dyDescent="0.25">
      <c r="A1902" s="2">
        <v>47</v>
      </c>
      <c r="B1902" s="319" t="s">
        <v>4654</v>
      </c>
      <c r="C1902" s="304" t="s">
        <v>48</v>
      </c>
      <c r="D1902" s="12">
        <v>45335</v>
      </c>
      <c r="E1902" s="286">
        <v>12774.55</v>
      </c>
      <c r="F1902" s="304" t="s">
        <v>3378</v>
      </c>
      <c r="G1902" s="291">
        <v>12499.75</v>
      </c>
      <c r="H1902" s="291">
        <f t="shared" si="58"/>
        <v>11187.276250000001</v>
      </c>
      <c r="I1902" s="470">
        <v>45342</v>
      </c>
    </row>
    <row r="1903" spans="1:9" x14ac:dyDescent="0.25">
      <c r="A1903" s="2">
        <v>48</v>
      </c>
      <c r="B1903" s="319" t="s">
        <v>4642</v>
      </c>
      <c r="C1903" s="304" t="s">
        <v>48</v>
      </c>
      <c r="D1903" s="12">
        <v>45335</v>
      </c>
      <c r="E1903" s="286">
        <v>12905.05</v>
      </c>
      <c r="F1903" s="304" t="s">
        <v>3378</v>
      </c>
      <c r="G1903" s="291">
        <v>10200.82</v>
      </c>
      <c r="H1903" s="291">
        <f t="shared" si="58"/>
        <v>9129.7338999999993</v>
      </c>
      <c r="I1903" s="470">
        <v>45342</v>
      </c>
    </row>
    <row r="1904" spans="1:9" x14ac:dyDescent="0.25">
      <c r="A1904" s="2">
        <v>49</v>
      </c>
      <c r="B1904" s="319" t="s">
        <v>4829</v>
      </c>
      <c r="C1904" s="304" t="s">
        <v>48</v>
      </c>
      <c r="D1904" s="12">
        <v>45281</v>
      </c>
      <c r="E1904" s="519">
        <v>3738.85</v>
      </c>
      <c r="F1904" s="304" t="s">
        <v>3378</v>
      </c>
      <c r="G1904" s="520">
        <v>2156.9899999999998</v>
      </c>
      <c r="H1904" s="520">
        <v>1930.5060499999997</v>
      </c>
      <c r="I1904" s="470">
        <v>45342</v>
      </c>
    </row>
    <row r="1905" spans="1:9" x14ac:dyDescent="0.25">
      <c r="A1905" s="2">
        <v>50</v>
      </c>
      <c r="B1905" s="319" t="s">
        <v>4830</v>
      </c>
      <c r="C1905" s="304" t="s">
        <v>48</v>
      </c>
      <c r="D1905" s="12">
        <v>45287</v>
      </c>
      <c r="E1905" s="519">
        <v>2208.96</v>
      </c>
      <c r="F1905" s="304" t="s">
        <v>3378</v>
      </c>
      <c r="G1905" s="520">
        <v>1536.52</v>
      </c>
      <c r="H1905" s="520">
        <v>1375.1854000000001</v>
      </c>
      <c r="I1905" s="470">
        <v>45342</v>
      </c>
    </row>
    <row r="1906" spans="1:9" x14ac:dyDescent="0.25">
      <c r="A1906" s="2">
        <v>51</v>
      </c>
      <c r="B1906" s="319" t="s">
        <v>4831</v>
      </c>
      <c r="C1906" s="304" t="s">
        <v>48</v>
      </c>
      <c r="D1906" s="12">
        <v>45288</v>
      </c>
      <c r="E1906" s="519">
        <v>2228.2600000000002</v>
      </c>
      <c r="F1906" s="304" t="s">
        <v>3378</v>
      </c>
      <c r="G1906" s="520">
        <v>1159.04</v>
      </c>
      <c r="H1906" s="520">
        <v>1037.3407999999999</v>
      </c>
      <c r="I1906" s="470">
        <v>45342</v>
      </c>
    </row>
    <row r="1907" spans="1:9" x14ac:dyDescent="0.25">
      <c r="A1907" s="2">
        <v>52</v>
      </c>
      <c r="B1907" s="319" t="s">
        <v>4832</v>
      </c>
      <c r="C1907" s="304" t="s">
        <v>48</v>
      </c>
      <c r="D1907" s="12">
        <v>45288</v>
      </c>
      <c r="E1907" s="519">
        <v>2065.08</v>
      </c>
      <c r="F1907" s="304" t="s">
        <v>3378</v>
      </c>
      <c r="G1907" s="520">
        <v>1588.48</v>
      </c>
      <c r="H1907" s="520">
        <v>1421.6896000000002</v>
      </c>
      <c r="I1907" s="470">
        <v>45342</v>
      </c>
    </row>
    <row r="1908" spans="1:9" x14ac:dyDescent="0.25">
      <c r="A1908" s="2">
        <v>53</v>
      </c>
      <c r="B1908" s="319" t="s">
        <v>4833</v>
      </c>
      <c r="C1908" s="304" t="s">
        <v>48</v>
      </c>
      <c r="D1908" s="12">
        <v>45287</v>
      </c>
      <c r="E1908" s="519">
        <v>2166.3000000000002</v>
      </c>
      <c r="F1908" s="304" t="s">
        <v>3378</v>
      </c>
      <c r="G1908" s="520">
        <v>1588.48</v>
      </c>
      <c r="H1908" s="520">
        <v>1421.6896000000002</v>
      </c>
      <c r="I1908" s="470">
        <v>45342</v>
      </c>
    </row>
    <row r="1909" spans="1:9" x14ac:dyDescent="0.25">
      <c r="A1909" s="2">
        <v>54</v>
      </c>
      <c r="B1909" s="319" t="s">
        <v>4848</v>
      </c>
      <c r="C1909" s="304" t="s">
        <v>48</v>
      </c>
      <c r="D1909" s="12">
        <v>45265</v>
      </c>
      <c r="E1909" s="519">
        <v>8440.98</v>
      </c>
      <c r="F1909" s="304" t="s">
        <v>3378</v>
      </c>
      <c r="G1909" s="520">
        <v>6604.52</v>
      </c>
      <c r="H1909" s="520">
        <v>5911.0454000000009</v>
      </c>
      <c r="I1909" s="470">
        <v>45342</v>
      </c>
    </row>
    <row r="1910" spans="1:9" x14ac:dyDescent="0.25">
      <c r="A1910" s="2">
        <v>55</v>
      </c>
      <c r="B1910" s="319" t="s">
        <v>4849</v>
      </c>
      <c r="C1910" s="304" t="s">
        <v>48</v>
      </c>
      <c r="D1910" s="12">
        <v>45306</v>
      </c>
      <c r="E1910" s="519">
        <v>6674.88</v>
      </c>
      <c r="F1910" s="304" t="s">
        <v>3378</v>
      </c>
      <c r="G1910" s="520">
        <v>4750.8500000000004</v>
      </c>
      <c r="H1910" s="520">
        <v>4252.0107500000004</v>
      </c>
      <c r="I1910" s="470">
        <v>45342</v>
      </c>
    </row>
    <row r="1911" spans="1:9" x14ac:dyDescent="0.25">
      <c r="A1911" s="2">
        <v>56</v>
      </c>
      <c r="B1911" s="319" t="s">
        <v>4850</v>
      </c>
      <c r="C1911" s="304" t="s">
        <v>48</v>
      </c>
      <c r="D1911" s="12">
        <v>45238</v>
      </c>
      <c r="E1911" s="519">
        <v>2183.4899999999998</v>
      </c>
      <c r="F1911" s="304" t="s">
        <v>3378</v>
      </c>
      <c r="G1911" s="520">
        <v>1721.83</v>
      </c>
      <c r="H1911" s="520">
        <v>1541.0378499999999</v>
      </c>
      <c r="I1911" s="470">
        <v>45342</v>
      </c>
    </row>
    <row r="1912" spans="1:9" x14ac:dyDescent="0.25">
      <c r="A1912" s="2">
        <v>57</v>
      </c>
      <c r="B1912" s="319" t="s">
        <v>4834</v>
      </c>
      <c r="C1912" s="304" t="s">
        <v>48</v>
      </c>
      <c r="D1912" s="12">
        <v>44935</v>
      </c>
      <c r="E1912" s="519">
        <v>3234.96</v>
      </c>
      <c r="F1912" s="304" t="s">
        <v>3378</v>
      </c>
      <c r="G1912" s="520">
        <v>2156.9899999999998</v>
      </c>
      <c r="H1912" s="520">
        <v>1930.5060499999997</v>
      </c>
      <c r="I1912" s="470">
        <v>45342</v>
      </c>
    </row>
    <row r="1913" spans="1:9" x14ac:dyDescent="0.25">
      <c r="A1913" s="2">
        <v>58</v>
      </c>
      <c r="B1913" s="319" t="s">
        <v>4835</v>
      </c>
      <c r="C1913" s="304" t="s">
        <v>48</v>
      </c>
      <c r="D1913" s="12">
        <v>45300</v>
      </c>
      <c r="E1913" s="519">
        <v>3078</v>
      </c>
      <c r="F1913" s="304" t="s">
        <v>3378</v>
      </c>
      <c r="G1913" s="520">
        <v>2156.9899999999998</v>
      </c>
      <c r="H1913" s="520">
        <v>1930.5060499999997</v>
      </c>
      <c r="I1913" s="470">
        <v>45342</v>
      </c>
    </row>
    <row r="1914" spans="1:9" x14ac:dyDescent="0.25">
      <c r="A1914" s="2">
        <v>59</v>
      </c>
      <c r="B1914" s="319" t="s">
        <v>4836</v>
      </c>
      <c r="C1914" s="304" t="s">
        <v>48</v>
      </c>
      <c r="D1914" s="12">
        <v>45300</v>
      </c>
      <c r="E1914" s="519">
        <v>3078</v>
      </c>
      <c r="F1914" s="304" t="s">
        <v>3378</v>
      </c>
      <c r="G1914" s="520">
        <v>2536</v>
      </c>
      <c r="H1914" s="520">
        <v>2269.7200000000003</v>
      </c>
      <c r="I1914" s="470">
        <v>45342</v>
      </c>
    </row>
    <row r="1915" spans="1:9" x14ac:dyDescent="0.25">
      <c r="A1915" s="2">
        <v>60</v>
      </c>
      <c r="B1915" s="319" t="s">
        <v>4851</v>
      </c>
      <c r="C1915" s="304" t="s">
        <v>48</v>
      </c>
      <c r="D1915" s="12">
        <v>45302</v>
      </c>
      <c r="E1915" s="519">
        <v>2065.08</v>
      </c>
      <c r="F1915" s="304" t="s">
        <v>3378</v>
      </c>
      <c r="G1915" s="520">
        <v>1588.48</v>
      </c>
      <c r="H1915" s="520">
        <v>1421.6896000000002</v>
      </c>
      <c r="I1915" s="470">
        <v>45342</v>
      </c>
    </row>
    <row r="1916" spans="1:9" x14ac:dyDescent="0.25">
      <c r="A1916" s="2">
        <v>61</v>
      </c>
      <c r="B1916" s="319" t="s">
        <v>4852</v>
      </c>
      <c r="C1916" s="304" t="s">
        <v>48</v>
      </c>
      <c r="D1916" s="12">
        <v>45306</v>
      </c>
      <c r="E1916" s="519">
        <v>2968.37</v>
      </c>
      <c r="F1916" s="304" t="s">
        <v>3378</v>
      </c>
      <c r="G1916" s="520">
        <v>2360.7800000000002</v>
      </c>
      <c r="H1916" s="520">
        <v>2112.8981000000003</v>
      </c>
      <c r="I1916" s="470">
        <v>45342</v>
      </c>
    </row>
    <row r="1917" spans="1:9" x14ac:dyDescent="0.25">
      <c r="A1917" s="2">
        <v>62</v>
      </c>
      <c r="B1917" s="319" t="s">
        <v>4853</v>
      </c>
      <c r="C1917" s="304" t="s">
        <v>48</v>
      </c>
      <c r="D1917" s="12">
        <v>45309</v>
      </c>
      <c r="E1917" s="519">
        <v>2704.26</v>
      </c>
      <c r="F1917" s="304" t="s">
        <v>3378</v>
      </c>
      <c r="G1917" s="520">
        <v>2055.1</v>
      </c>
      <c r="H1917" s="520">
        <v>1839.3145</v>
      </c>
      <c r="I1917" s="470">
        <v>45342</v>
      </c>
    </row>
    <row r="1918" spans="1:9" x14ac:dyDescent="0.25">
      <c r="A1918" s="2">
        <v>63</v>
      </c>
      <c r="B1918" s="319" t="s">
        <v>4854</v>
      </c>
      <c r="C1918" s="304" t="s">
        <v>48</v>
      </c>
      <c r="D1918" s="12">
        <v>45300</v>
      </c>
      <c r="E1918" s="519">
        <v>3151.84</v>
      </c>
      <c r="F1918" s="304" t="s">
        <v>3378</v>
      </c>
      <c r="G1918" s="520">
        <v>1791.01</v>
      </c>
      <c r="H1918" s="520">
        <v>1602.9539500000001</v>
      </c>
      <c r="I1918" s="470">
        <v>45342</v>
      </c>
    </row>
    <row r="1919" spans="1:9" x14ac:dyDescent="0.25">
      <c r="A1919" s="2">
        <v>64</v>
      </c>
      <c r="B1919" s="319" t="s">
        <v>4837</v>
      </c>
      <c r="C1919" s="304" t="s">
        <v>48</v>
      </c>
      <c r="D1919" s="12">
        <v>45304</v>
      </c>
      <c r="E1919" s="519">
        <v>2840.33</v>
      </c>
      <c r="F1919" s="304" t="s">
        <v>3378</v>
      </c>
      <c r="G1919" s="520">
        <v>2197.7600000000002</v>
      </c>
      <c r="H1919" s="520">
        <v>1966.9952000000003</v>
      </c>
      <c r="I1919" s="470">
        <v>45342</v>
      </c>
    </row>
    <row r="1920" spans="1:9" x14ac:dyDescent="0.25">
      <c r="A1920" s="2">
        <v>65</v>
      </c>
      <c r="B1920" s="319" t="s">
        <v>4838</v>
      </c>
      <c r="C1920" s="304" t="s">
        <v>48</v>
      </c>
      <c r="D1920" s="12">
        <v>45319</v>
      </c>
      <c r="E1920" s="519">
        <v>3278.2</v>
      </c>
      <c r="F1920" s="304" t="s">
        <v>3378</v>
      </c>
      <c r="G1920" s="520">
        <v>2536</v>
      </c>
      <c r="H1920" s="520">
        <v>2269.7200000000003</v>
      </c>
      <c r="I1920" s="470">
        <v>45342</v>
      </c>
    </row>
    <row r="1921" spans="1:9" x14ac:dyDescent="0.25">
      <c r="A1921" s="2">
        <v>66</v>
      </c>
      <c r="B1921" s="319" t="s">
        <v>4839</v>
      </c>
      <c r="C1921" s="304" t="s">
        <v>48</v>
      </c>
      <c r="D1921" s="12">
        <v>45322</v>
      </c>
      <c r="E1921" s="519">
        <v>1901.2</v>
      </c>
      <c r="F1921" s="304" t="s">
        <v>3378</v>
      </c>
      <c r="G1921" s="520">
        <v>1588.48</v>
      </c>
      <c r="H1921" s="520">
        <v>1421.6896000000002</v>
      </c>
      <c r="I1921" s="470">
        <v>45342</v>
      </c>
    </row>
    <row r="1922" spans="1:9" x14ac:dyDescent="0.25">
      <c r="A1922" s="2">
        <v>67</v>
      </c>
      <c r="B1922" s="319" t="s">
        <v>4840</v>
      </c>
      <c r="C1922" s="304" t="s">
        <v>48</v>
      </c>
      <c r="D1922" s="12">
        <v>45313</v>
      </c>
      <c r="E1922" s="519">
        <v>2905.66</v>
      </c>
      <c r="F1922" s="304" t="s">
        <v>3378</v>
      </c>
      <c r="G1922" s="520">
        <v>2272.4299999999998</v>
      </c>
      <c r="H1922" s="520">
        <v>2033.82485</v>
      </c>
      <c r="I1922" s="470">
        <v>45342</v>
      </c>
    </row>
    <row r="1923" spans="1:9" x14ac:dyDescent="0.25">
      <c r="A1923" s="2">
        <v>68</v>
      </c>
      <c r="B1923" s="319" t="s">
        <v>4841</v>
      </c>
      <c r="C1923" s="304" t="s">
        <v>48</v>
      </c>
      <c r="D1923" s="12">
        <v>45313</v>
      </c>
      <c r="E1923" s="519">
        <v>3117.24</v>
      </c>
      <c r="F1923" s="304" t="s">
        <v>3378</v>
      </c>
      <c r="G1923" s="520">
        <v>2176.6</v>
      </c>
      <c r="H1923" s="520">
        <v>1948.057</v>
      </c>
      <c r="I1923" s="470">
        <v>45342</v>
      </c>
    </row>
    <row r="1924" spans="1:9" x14ac:dyDescent="0.25">
      <c r="A1924" s="2">
        <v>69</v>
      </c>
      <c r="B1924" s="319" t="s">
        <v>4842</v>
      </c>
      <c r="C1924" s="304" t="s">
        <v>48</v>
      </c>
      <c r="D1924" s="12">
        <v>45300</v>
      </c>
      <c r="E1924" s="519">
        <v>4133.63</v>
      </c>
      <c r="F1924" s="304" t="s">
        <v>3378</v>
      </c>
      <c r="G1924" s="520">
        <v>1981.43</v>
      </c>
      <c r="H1924" s="520">
        <v>1773.37985</v>
      </c>
      <c r="I1924" s="470">
        <v>45342</v>
      </c>
    </row>
    <row r="1925" spans="1:9" x14ac:dyDescent="0.25">
      <c r="A1925" s="2">
        <v>70</v>
      </c>
      <c r="B1925" s="319" t="s">
        <v>4843</v>
      </c>
      <c r="C1925" s="304" t="s">
        <v>48</v>
      </c>
      <c r="D1925" s="12">
        <v>45306</v>
      </c>
      <c r="E1925" s="519">
        <v>2712.02</v>
      </c>
      <c r="F1925" s="304" t="s">
        <v>3378</v>
      </c>
      <c r="G1925" s="520">
        <v>1999.72</v>
      </c>
      <c r="H1925" s="520">
        <v>1789.7494000000002</v>
      </c>
      <c r="I1925" s="470">
        <v>45342</v>
      </c>
    </row>
    <row r="1926" spans="1:9" x14ac:dyDescent="0.25">
      <c r="A1926" s="2">
        <v>71</v>
      </c>
      <c r="B1926" s="319" t="s">
        <v>4844</v>
      </c>
      <c r="C1926" s="304" t="s">
        <v>48</v>
      </c>
      <c r="D1926" s="12">
        <v>45321</v>
      </c>
      <c r="E1926" s="519">
        <v>5237.57</v>
      </c>
      <c r="F1926" s="304" t="s">
        <v>3378</v>
      </c>
      <c r="G1926" s="520">
        <v>1644.63</v>
      </c>
      <c r="H1926" s="520">
        <v>1471.9438500000001</v>
      </c>
      <c r="I1926" s="470">
        <v>45342</v>
      </c>
    </row>
    <row r="1927" spans="1:9" x14ac:dyDescent="0.25">
      <c r="A1927" s="2">
        <v>72</v>
      </c>
      <c r="B1927" s="319" t="s">
        <v>4845</v>
      </c>
      <c r="C1927" s="304" t="s">
        <v>48</v>
      </c>
      <c r="D1927" s="12">
        <v>45323</v>
      </c>
      <c r="E1927" s="519">
        <v>2182.8000000000002</v>
      </c>
      <c r="F1927" s="304" t="s">
        <v>3378</v>
      </c>
      <c r="G1927" s="520">
        <v>1588.48</v>
      </c>
      <c r="H1927" s="520">
        <v>1421.6896000000002</v>
      </c>
      <c r="I1927" s="470">
        <v>45342</v>
      </c>
    </row>
    <row r="1928" spans="1:9" x14ac:dyDescent="0.25">
      <c r="A1928" s="2">
        <v>73</v>
      </c>
      <c r="B1928" s="319" t="s">
        <v>4846</v>
      </c>
      <c r="C1928" s="304" t="s">
        <v>48</v>
      </c>
      <c r="D1928" s="12">
        <v>45308</v>
      </c>
      <c r="E1928" s="519">
        <v>2837.64</v>
      </c>
      <c r="F1928" s="304" t="s">
        <v>3378</v>
      </c>
      <c r="G1928" s="520">
        <v>2156.9899999999998</v>
      </c>
      <c r="H1928" s="520">
        <v>1930.5060499999997</v>
      </c>
      <c r="I1928" s="470">
        <v>45342</v>
      </c>
    </row>
    <row r="1929" spans="1:9" x14ac:dyDescent="0.25">
      <c r="A1929" s="2">
        <v>74</v>
      </c>
      <c r="B1929" s="319" t="s">
        <v>4847</v>
      </c>
      <c r="C1929" s="304" t="s">
        <v>48</v>
      </c>
      <c r="D1929" s="12">
        <v>45330</v>
      </c>
      <c r="E1929" s="519">
        <v>2139.44</v>
      </c>
      <c r="F1929" s="304" t="s">
        <v>3378</v>
      </c>
      <c r="G1929" s="520">
        <v>2045.12</v>
      </c>
      <c r="H1929" s="520">
        <v>1830.3824</v>
      </c>
      <c r="I1929" s="470">
        <v>45342</v>
      </c>
    </row>
    <row r="1930" spans="1:9" x14ac:dyDescent="0.25">
      <c r="A1930" s="2">
        <v>75</v>
      </c>
      <c r="B1930" s="319" t="s">
        <v>4384</v>
      </c>
      <c r="C1930" s="304" t="s">
        <v>48</v>
      </c>
      <c r="D1930" s="12">
        <v>45307</v>
      </c>
      <c r="E1930" s="286">
        <v>5924.76</v>
      </c>
      <c r="F1930" s="304" t="s">
        <v>3378</v>
      </c>
      <c r="G1930" s="291">
        <v>5289.83</v>
      </c>
      <c r="H1930" s="291">
        <f>G1930*0.895</f>
        <v>4734.3978500000003</v>
      </c>
      <c r="I1930" s="470">
        <v>45342</v>
      </c>
    </row>
    <row r="1931" spans="1:9" x14ac:dyDescent="0.25">
      <c r="A1931" s="2">
        <v>76</v>
      </c>
      <c r="B1931" s="319" t="s">
        <v>4389</v>
      </c>
      <c r="C1931" s="304" t="s">
        <v>48</v>
      </c>
      <c r="D1931" s="12">
        <v>45307</v>
      </c>
      <c r="E1931" s="286">
        <v>7686.35</v>
      </c>
      <c r="F1931" s="304" t="s">
        <v>3378</v>
      </c>
      <c r="G1931" s="291">
        <v>4505.38</v>
      </c>
      <c r="H1931" s="291">
        <f>G1931*0.895</f>
        <v>4032.3151000000003</v>
      </c>
      <c r="I1931" s="470">
        <v>45342</v>
      </c>
    </row>
    <row r="1932" spans="1:9" x14ac:dyDescent="0.25">
      <c r="A1932" s="2">
        <v>77</v>
      </c>
      <c r="B1932" s="319" t="s">
        <v>4855</v>
      </c>
      <c r="C1932" s="304" t="s">
        <v>48</v>
      </c>
      <c r="D1932" s="12">
        <v>45190</v>
      </c>
      <c r="E1932" s="521">
        <v>13046.210000000001</v>
      </c>
      <c r="F1932" s="304" t="s">
        <v>3378</v>
      </c>
      <c r="G1932" s="524">
        <v>9134.89</v>
      </c>
      <c r="H1932" s="524">
        <v>8175.7265499999994</v>
      </c>
      <c r="I1932" s="470">
        <v>45342</v>
      </c>
    </row>
    <row r="1933" spans="1:9" x14ac:dyDescent="0.25">
      <c r="A1933" s="522">
        <v>78</v>
      </c>
      <c r="B1933" s="319" t="s">
        <v>4856</v>
      </c>
      <c r="C1933" s="304" t="s">
        <v>48</v>
      </c>
      <c r="D1933" s="12">
        <v>45321</v>
      </c>
      <c r="E1933" s="523">
        <v>7205.52</v>
      </c>
      <c r="F1933" s="304" t="s">
        <v>3378</v>
      </c>
      <c r="G1933" s="524">
        <v>2086.44</v>
      </c>
      <c r="H1933" s="524">
        <v>1867.3638000000001</v>
      </c>
      <c r="I1933" s="470">
        <v>45342</v>
      </c>
    </row>
    <row r="1934" spans="1:9" x14ac:dyDescent="0.25">
      <c r="A1934" s="2">
        <v>79</v>
      </c>
      <c r="B1934" s="319" t="s">
        <v>4857</v>
      </c>
      <c r="C1934" s="304" t="s">
        <v>48</v>
      </c>
      <c r="D1934" s="12">
        <v>45289</v>
      </c>
      <c r="E1934" s="523">
        <v>6083.56</v>
      </c>
      <c r="F1934" s="304" t="s">
        <v>3378</v>
      </c>
      <c r="G1934" s="524">
        <v>2940.34</v>
      </c>
      <c r="H1934" s="524">
        <v>2940.34</v>
      </c>
      <c r="I1934" s="470">
        <v>45342</v>
      </c>
    </row>
    <row r="1935" spans="1:9" x14ac:dyDescent="0.25">
      <c r="A1935" s="2">
        <v>80</v>
      </c>
      <c r="B1935" s="319" t="s">
        <v>4858</v>
      </c>
      <c r="C1935" s="304" t="s">
        <v>48</v>
      </c>
      <c r="D1935" s="12">
        <v>44928</v>
      </c>
      <c r="E1935" s="523">
        <v>7527.88</v>
      </c>
      <c r="F1935" s="304" t="s">
        <v>3378</v>
      </c>
      <c r="G1935" s="524">
        <v>9580.9500000000007</v>
      </c>
      <c r="H1935" s="524">
        <v>8574.9502500000017</v>
      </c>
      <c r="I1935" s="470">
        <v>45342</v>
      </c>
    </row>
    <row r="1936" spans="1:9" x14ac:dyDescent="0.25">
      <c r="A1936" s="2">
        <v>81</v>
      </c>
      <c r="B1936" s="319" t="s">
        <v>4859</v>
      </c>
      <c r="C1936" s="304" t="s">
        <v>48</v>
      </c>
      <c r="D1936" s="12">
        <v>45323</v>
      </c>
      <c r="E1936" s="523">
        <v>7765.58</v>
      </c>
      <c r="F1936" s="304" t="s">
        <v>3378</v>
      </c>
      <c r="G1936" s="524">
        <v>7130.48</v>
      </c>
      <c r="H1936" s="524">
        <v>6381.7795999999998</v>
      </c>
      <c r="I1936" s="470">
        <v>45342</v>
      </c>
    </row>
    <row r="1937" spans="1:9" x14ac:dyDescent="0.25">
      <c r="A1937" s="2">
        <v>82</v>
      </c>
      <c r="B1937" s="319" t="s">
        <v>4860</v>
      </c>
      <c r="C1937" s="304" t="s">
        <v>48</v>
      </c>
      <c r="D1937" s="12">
        <v>45337</v>
      </c>
      <c r="E1937" s="523">
        <v>144.6</v>
      </c>
      <c r="F1937" s="304" t="s">
        <v>3378</v>
      </c>
      <c r="G1937" s="524">
        <v>121.2</v>
      </c>
      <c r="H1937" s="524">
        <v>108.474</v>
      </c>
      <c r="I1937" s="470">
        <v>45342</v>
      </c>
    </row>
    <row r="1938" spans="1:9" x14ac:dyDescent="0.25">
      <c r="A1938" s="2">
        <v>83</v>
      </c>
      <c r="B1938" s="319" t="s">
        <v>4678</v>
      </c>
      <c r="C1938" s="304" t="s">
        <v>48</v>
      </c>
      <c r="D1938" s="12">
        <v>45273</v>
      </c>
      <c r="E1938" s="290">
        <v>11499.97</v>
      </c>
      <c r="F1938" s="304" t="s">
        <v>3378</v>
      </c>
      <c r="G1938" s="9">
        <v>9760.0499999999993</v>
      </c>
      <c r="H1938" s="9">
        <f>G1938*0.895</f>
        <v>8735.2447499999998</v>
      </c>
      <c r="I1938" s="470">
        <v>45342</v>
      </c>
    </row>
    <row r="1939" spans="1:9" x14ac:dyDescent="0.25">
      <c r="A1939" s="522">
        <v>84</v>
      </c>
      <c r="B1939" s="319" t="s">
        <v>4861</v>
      </c>
      <c r="C1939" s="304" t="s">
        <v>48</v>
      </c>
      <c r="D1939" s="12">
        <v>45315</v>
      </c>
      <c r="E1939" s="523">
        <v>7338.65</v>
      </c>
      <c r="F1939" s="304" t="s">
        <v>3378</v>
      </c>
      <c r="G1939" s="524">
        <v>3843.9</v>
      </c>
      <c r="H1939" s="524">
        <v>3440.2905000000001</v>
      </c>
      <c r="I1939" s="470">
        <v>45342</v>
      </c>
    </row>
    <row r="1940" spans="1:9" x14ac:dyDescent="0.25">
      <c r="A1940" s="2">
        <v>85</v>
      </c>
      <c r="B1940" s="319" t="s">
        <v>4862</v>
      </c>
      <c r="C1940" s="304" t="s">
        <v>48</v>
      </c>
      <c r="D1940" s="12">
        <v>45313</v>
      </c>
      <c r="E1940" s="523">
        <v>6586</v>
      </c>
      <c r="F1940" s="304" t="s">
        <v>3378</v>
      </c>
      <c r="G1940" s="524">
        <v>4288.32</v>
      </c>
      <c r="H1940" s="524">
        <v>3838.0463999999997</v>
      </c>
      <c r="I1940" s="470">
        <v>45342</v>
      </c>
    </row>
    <row r="1941" spans="1:9" x14ac:dyDescent="0.25">
      <c r="A1941" s="2">
        <v>86</v>
      </c>
      <c r="B1941" s="319" t="s">
        <v>4863</v>
      </c>
      <c r="C1941" s="304" t="s">
        <v>48</v>
      </c>
      <c r="D1941" s="12">
        <v>45294</v>
      </c>
      <c r="E1941" s="523">
        <v>3762.51</v>
      </c>
      <c r="F1941" s="304" t="s">
        <v>3378</v>
      </c>
      <c r="G1941" s="524">
        <v>4852.6099999999997</v>
      </c>
      <c r="H1941" s="524">
        <v>4343.0859499999997</v>
      </c>
      <c r="I1941" s="470">
        <v>45342</v>
      </c>
    </row>
    <row r="1942" spans="1:9" x14ac:dyDescent="0.25">
      <c r="A1942" s="2">
        <v>87</v>
      </c>
      <c r="B1942" s="319" t="s">
        <v>4864</v>
      </c>
      <c r="C1942" s="304" t="s">
        <v>48</v>
      </c>
      <c r="D1942" s="12">
        <v>45300</v>
      </c>
      <c r="E1942" s="523">
        <v>3078</v>
      </c>
      <c r="F1942" s="304" t="s">
        <v>3378</v>
      </c>
      <c r="G1942" s="524">
        <v>2536</v>
      </c>
      <c r="H1942" s="524">
        <v>2269.7200000000003</v>
      </c>
      <c r="I1942" s="470">
        <v>45342</v>
      </c>
    </row>
    <row r="1943" spans="1:9" x14ac:dyDescent="0.25">
      <c r="A1943" s="2">
        <v>88</v>
      </c>
      <c r="B1943" s="319" t="s">
        <v>4865</v>
      </c>
      <c r="C1943" s="304" t="s">
        <v>48</v>
      </c>
      <c r="D1943" s="12">
        <v>45313</v>
      </c>
      <c r="E1943" s="523">
        <v>3078</v>
      </c>
      <c r="F1943" s="304" t="s">
        <v>3378</v>
      </c>
      <c r="G1943" s="524">
        <v>2156.9899999999998</v>
      </c>
      <c r="H1943" s="524">
        <v>1930.5060499999997</v>
      </c>
      <c r="I1943" s="470">
        <v>45342</v>
      </c>
    </row>
    <row r="1944" spans="1:9" x14ac:dyDescent="0.25">
      <c r="A1944" s="2">
        <v>89</v>
      </c>
      <c r="B1944" s="319" t="s">
        <v>4866</v>
      </c>
      <c r="C1944" s="304" t="s">
        <v>48</v>
      </c>
      <c r="D1944" s="12">
        <v>45312</v>
      </c>
      <c r="E1944" s="523">
        <v>7105.16</v>
      </c>
      <c r="F1944" s="304" t="s">
        <v>3378</v>
      </c>
      <c r="G1944" s="524">
        <v>5565.89</v>
      </c>
      <c r="H1944" s="524">
        <v>4981.4715500000002</v>
      </c>
      <c r="I1944" s="470">
        <v>45342</v>
      </c>
    </row>
    <row r="1945" spans="1:9" x14ac:dyDescent="0.25">
      <c r="A1945" s="522">
        <v>90</v>
      </c>
      <c r="B1945" s="319" t="s">
        <v>4867</v>
      </c>
      <c r="C1945" s="304" t="s">
        <v>48</v>
      </c>
      <c r="D1945" s="12">
        <v>45328</v>
      </c>
      <c r="E1945" s="523">
        <v>2052</v>
      </c>
      <c r="F1945" s="304" t="s">
        <v>3378</v>
      </c>
      <c r="G1945" s="524">
        <v>1588.48</v>
      </c>
      <c r="H1945" s="524">
        <v>1421.6896000000002</v>
      </c>
      <c r="I1945" s="470">
        <v>45342</v>
      </c>
    </row>
    <row r="1946" spans="1:9" x14ac:dyDescent="0.25">
      <c r="E1946" s="330">
        <f>SUM(E1856:E1945)</f>
        <v>757162.37999999989</v>
      </c>
      <c r="G1946" s="330">
        <f>SUM(G1856:G1945)</f>
        <v>533306.00999999978</v>
      </c>
      <c r="H1946" s="330">
        <f>SUM(H1856:H1945)</f>
        <v>477617.61464999989</v>
      </c>
    </row>
    <row r="1950" spans="1:9" ht="15.75" thickBot="1" x14ac:dyDescent="0.3">
      <c r="D1950" s="569" t="s">
        <v>4879</v>
      </c>
      <c r="E1950" s="570"/>
      <c r="F1950" s="571"/>
    </row>
    <row r="1951" spans="1:9" ht="38.25" x14ac:dyDescent="0.25">
      <c r="A1951" s="413" t="s">
        <v>0</v>
      </c>
      <c r="B1951" s="413" t="s">
        <v>3265</v>
      </c>
      <c r="C1951" s="413" t="s">
        <v>45</v>
      </c>
      <c r="D1951" s="460" t="s">
        <v>3381</v>
      </c>
      <c r="E1951" s="461" t="s">
        <v>3380</v>
      </c>
      <c r="F1951" s="461" t="s">
        <v>3271</v>
      </c>
      <c r="G1951" s="415" t="s">
        <v>309</v>
      </c>
      <c r="H1951" s="415" t="s">
        <v>310</v>
      </c>
      <c r="I1951" s="415" t="s">
        <v>4405</v>
      </c>
    </row>
    <row r="1952" spans="1:9" x14ac:dyDescent="0.25">
      <c r="A1952" s="2">
        <v>1</v>
      </c>
      <c r="B1952" s="319" t="s">
        <v>4402</v>
      </c>
      <c r="C1952" s="304" t="s">
        <v>48</v>
      </c>
      <c r="D1952" s="12">
        <v>45272</v>
      </c>
      <c r="E1952" s="286">
        <v>11814.49</v>
      </c>
      <c r="F1952" s="304" t="s">
        <v>3378</v>
      </c>
      <c r="G1952" s="291">
        <v>11281.68</v>
      </c>
      <c r="H1952" s="291">
        <f>G1952*0.895</f>
        <v>10097.1036</v>
      </c>
      <c r="I1952" s="470">
        <v>45359</v>
      </c>
    </row>
    <row r="1957" spans="1:9" ht="15.75" thickBot="1" x14ac:dyDescent="0.3">
      <c r="D1957" s="569" t="s">
        <v>4880</v>
      </c>
      <c r="E1957" s="570"/>
      <c r="F1957" s="571"/>
    </row>
    <row r="1958" spans="1:9" ht="38.25" x14ac:dyDescent="0.25">
      <c r="A1958" s="413" t="s">
        <v>0</v>
      </c>
      <c r="B1958" s="413" t="s">
        <v>3265</v>
      </c>
      <c r="C1958" s="413" t="s">
        <v>45</v>
      </c>
      <c r="D1958" s="460" t="s">
        <v>3381</v>
      </c>
      <c r="E1958" s="461" t="s">
        <v>3380</v>
      </c>
      <c r="F1958" s="461" t="s">
        <v>3271</v>
      </c>
      <c r="G1958" s="415" t="s">
        <v>309</v>
      </c>
      <c r="H1958" s="415" t="s">
        <v>310</v>
      </c>
      <c r="I1958" s="415" t="s">
        <v>4405</v>
      </c>
    </row>
    <row r="1959" spans="1:9" x14ac:dyDescent="0.25">
      <c r="A1959" s="2">
        <v>1</v>
      </c>
      <c r="B1959" s="319" t="s">
        <v>4881</v>
      </c>
      <c r="C1959" s="304" t="s">
        <v>48</v>
      </c>
      <c r="D1959" s="12">
        <v>45334</v>
      </c>
      <c r="E1959" s="286">
        <v>2266.88</v>
      </c>
      <c r="F1959" s="304" t="s">
        <v>3378</v>
      </c>
      <c r="G1959" s="291">
        <v>1768.56</v>
      </c>
      <c r="H1959" s="291">
        <f t="shared" ref="H1959:H1992" si="59">G1959*0.895</f>
        <v>1582.8612000000001</v>
      </c>
      <c r="I1959" s="470">
        <v>45367</v>
      </c>
    </row>
    <row r="1960" spans="1:9" x14ac:dyDescent="0.25">
      <c r="A1960" s="2">
        <v>2</v>
      </c>
      <c r="B1960" s="319" t="s">
        <v>4882</v>
      </c>
      <c r="C1960" s="304" t="s">
        <v>48</v>
      </c>
      <c r="D1960" s="12">
        <v>45336</v>
      </c>
      <c r="E1960" s="286">
        <v>2893.5</v>
      </c>
      <c r="F1960" s="304" t="s">
        <v>3378</v>
      </c>
      <c r="G1960" s="291">
        <v>1475.9</v>
      </c>
      <c r="H1960" s="291">
        <f t="shared" si="59"/>
        <v>1320.9305000000002</v>
      </c>
      <c r="I1960" s="470">
        <v>45367</v>
      </c>
    </row>
    <row r="1961" spans="1:9" x14ac:dyDescent="0.25">
      <c r="A1961" s="2">
        <v>3</v>
      </c>
      <c r="B1961" s="319" t="s">
        <v>4883</v>
      </c>
      <c r="C1961" s="304" t="s">
        <v>48</v>
      </c>
      <c r="D1961" s="12">
        <v>45330</v>
      </c>
      <c r="E1961" s="286">
        <v>2407.9899999999998</v>
      </c>
      <c r="F1961" s="304" t="s">
        <v>3378</v>
      </c>
      <c r="G1961" s="291">
        <v>1167.72</v>
      </c>
      <c r="H1961" s="291">
        <f t="shared" si="59"/>
        <v>1045.1094000000001</v>
      </c>
      <c r="I1961" s="470">
        <v>45367</v>
      </c>
    </row>
    <row r="1962" spans="1:9" x14ac:dyDescent="0.25">
      <c r="A1962" s="2">
        <v>4</v>
      </c>
      <c r="B1962" s="319" t="s">
        <v>4884</v>
      </c>
      <c r="C1962" s="304" t="s">
        <v>48</v>
      </c>
      <c r="D1962" s="12">
        <v>45337</v>
      </c>
      <c r="E1962" s="286">
        <v>2006.97</v>
      </c>
      <c r="F1962" s="304" t="s">
        <v>3378</v>
      </c>
      <c r="G1962" s="291">
        <v>2051.63</v>
      </c>
      <c r="H1962" s="291">
        <f t="shared" si="59"/>
        <v>1836.2088500000002</v>
      </c>
      <c r="I1962" s="470">
        <v>45367</v>
      </c>
    </row>
    <row r="1963" spans="1:9" x14ac:dyDescent="0.25">
      <c r="A1963" s="2">
        <v>5</v>
      </c>
      <c r="B1963" s="319" t="s">
        <v>4885</v>
      </c>
      <c r="C1963" s="304" t="s">
        <v>48</v>
      </c>
      <c r="D1963" s="12">
        <v>45350</v>
      </c>
      <c r="E1963" s="286">
        <v>3836.71</v>
      </c>
      <c r="F1963" s="304" t="s">
        <v>3378</v>
      </c>
      <c r="G1963" s="291">
        <v>3066.13</v>
      </c>
      <c r="H1963" s="291">
        <f t="shared" si="59"/>
        <v>2744.1863499999999</v>
      </c>
      <c r="I1963" s="470">
        <v>45367</v>
      </c>
    </row>
    <row r="1964" spans="1:9" x14ac:dyDescent="0.25">
      <c r="A1964" s="2">
        <v>6</v>
      </c>
      <c r="B1964" s="319" t="s">
        <v>4886</v>
      </c>
      <c r="C1964" s="304" t="s">
        <v>48</v>
      </c>
      <c r="D1964" s="12">
        <v>45350</v>
      </c>
      <c r="E1964" s="286">
        <v>18707.990000000002</v>
      </c>
      <c r="F1964" s="304" t="s">
        <v>3378</v>
      </c>
      <c r="G1964" s="291">
        <v>15632.46</v>
      </c>
      <c r="H1964" s="291">
        <f t="shared" si="59"/>
        <v>13991.0517</v>
      </c>
      <c r="I1964" s="470">
        <v>45367</v>
      </c>
    </row>
    <row r="1965" spans="1:9" x14ac:dyDescent="0.25">
      <c r="A1965" s="2">
        <v>7</v>
      </c>
      <c r="B1965" s="319" t="s">
        <v>4400</v>
      </c>
      <c r="C1965" s="304" t="s">
        <v>48</v>
      </c>
      <c r="D1965" s="12">
        <v>45328</v>
      </c>
      <c r="E1965" s="286">
        <v>10477.42</v>
      </c>
      <c r="F1965" s="304" t="s">
        <v>3378</v>
      </c>
      <c r="G1965" s="291">
        <v>8103.11</v>
      </c>
      <c r="H1965" s="291">
        <f t="shared" si="59"/>
        <v>7252.2834499999999</v>
      </c>
      <c r="I1965" s="470">
        <v>45367</v>
      </c>
    </row>
    <row r="1966" spans="1:9" x14ac:dyDescent="0.25">
      <c r="A1966" s="2">
        <v>8</v>
      </c>
      <c r="B1966" s="319" t="s">
        <v>4372</v>
      </c>
      <c r="C1966" s="304" t="s">
        <v>48</v>
      </c>
      <c r="D1966" s="12">
        <v>45327</v>
      </c>
      <c r="E1966" s="286">
        <v>8933.36</v>
      </c>
      <c r="F1966" s="304" t="s">
        <v>3378</v>
      </c>
      <c r="G1966" s="291">
        <v>7624.79</v>
      </c>
      <c r="H1966" s="291">
        <f t="shared" si="59"/>
        <v>6824.1870500000005</v>
      </c>
      <c r="I1966" s="470">
        <v>45367</v>
      </c>
    </row>
    <row r="1967" spans="1:9" x14ac:dyDescent="0.25">
      <c r="A1967" s="2">
        <v>9</v>
      </c>
      <c r="B1967" s="319" t="s">
        <v>4752</v>
      </c>
      <c r="C1967" s="304" t="s">
        <v>48</v>
      </c>
      <c r="D1967" s="12">
        <v>45328</v>
      </c>
      <c r="E1967" s="286">
        <v>13292.14</v>
      </c>
      <c r="F1967" s="304" t="s">
        <v>3378</v>
      </c>
      <c r="G1967" s="291">
        <v>5525.29</v>
      </c>
      <c r="H1967" s="291">
        <f t="shared" si="59"/>
        <v>4945.1345499999998</v>
      </c>
      <c r="I1967" s="470">
        <v>45367</v>
      </c>
    </row>
    <row r="1968" spans="1:9" x14ac:dyDescent="0.25">
      <c r="A1968" s="2">
        <v>10</v>
      </c>
      <c r="B1968" s="319" t="s">
        <v>4683</v>
      </c>
      <c r="C1968" s="304" t="s">
        <v>48</v>
      </c>
      <c r="D1968" s="12">
        <v>45307</v>
      </c>
      <c r="E1968" s="286">
        <v>15163.76</v>
      </c>
      <c r="F1968" s="304" t="s">
        <v>3378</v>
      </c>
      <c r="G1968" s="291">
        <v>12123.29</v>
      </c>
      <c r="H1968" s="291">
        <f t="shared" si="59"/>
        <v>10850.344550000002</v>
      </c>
      <c r="I1968" s="470">
        <v>45367</v>
      </c>
    </row>
    <row r="1969" spans="1:9" x14ac:dyDescent="0.25">
      <c r="A1969" s="2">
        <v>11</v>
      </c>
      <c r="B1969" s="319" t="s">
        <v>4807</v>
      </c>
      <c r="C1969" s="304" t="s">
        <v>48</v>
      </c>
      <c r="D1969" s="12">
        <v>45336</v>
      </c>
      <c r="E1969" s="286">
        <v>4600.8999999999996</v>
      </c>
      <c r="F1969" s="304" t="s">
        <v>3378</v>
      </c>
      <c r="G1969" s="291">
        <v>4600.8999999999996</v>
      </c>
      <c r="H1969" s="291">
        <f t="shared" si="59"/>
        <v>4117.8054999999995</v>
      </c>
      <c r="I1969" s="470">
        <v>45367</v>
      </c>
    </row>
    <row r="1970" spans="1:9" x14ac:dyDescent="0.25">
      <c r="A1970" s="2">
        <v>12</v>
      </c>
      <c r="B1970" s="319" t="s">
        <v>4802</v>
      </c>
      <c r="C1970" s="304" t="s">
        <v>48</v>
      </c>
      <c r="D1970" s="12">
        <v>45336</v>
      </c>
      <c r="E1970" s="286">
        <v>3142.89</v>
      </c>
      <c r="F1970" s="304" t="s">
        <v>3378</v>
      </c>
      <c r="G1970" s="291">
        <v>3142.89</v>
      </c>
      <c r="H1970" s="291">
        <f t="shared" si="59"/>
        <v>2812.8865499999997</v>
      </c>
      <c r="I1970" s="470">
        <v>45367</v>
      </c>
    </row>
    <row r="1971" spans="1:9" x14ac:dyDescent="0.25">
      <c r="A1971" s="2">
        <v>13</v>
      </c>
      <c r="B1971" s="319" t="s">
        <v>4798</v>
      </c>
      <c r="C1971" s="304" t="s">
        <v>48</v>
      </c>
      <c r="D1971" s="12">
        <v>45327</v>
      </c>
      <c r="E1971" s="286">
        <v>7489.19</v>
      </c>
      <c r="F1971" s="304" t="s">
        <v>3378</v>
      </c>
      <c r="G1971" s="291">
        <v>7373.75</v>
      </c>
      <c r="H1971" s="291">
        <f t="shared" si="59"/>
        <v>6599.5062500000004</v>
      </c>
      <c r="I1971" s="470">
        <v>45367</v>
      </c>
    </row>
    <row r="1972" spans="1:9" x14ac:dyDescent="0.25">
      <c r="A1972" s="2">
        <v>14</v>
      </c>
      <c r="B1972" s="319" t="s">
        <v>4694</v>
      </c>
      <c r="C1972" s="304" t="s">
        <v>48</v>
      </c>
      <c r="D1972" s="12">
        <v>45336</v>
      </c>
      <c r="E1972" s="286">
        <v>4189.96</v>
      </c>
      <c r="F1972" s="304" t="s">
        <v>3378</v>
      </c>
      <c r="G1972" s="291">
        <v>4189.96</v>
      </c>
      <c r="H1972" s="291">
        <f t="shared" si="59"/>
        <v>3750.0142000000001</v>
      </c>
      <c r="I1972" s="470">
        <v>45367</v>
      </c>
    </row>
    <row r="1973" spans="1:9" x14ac:dyDescent="0.25">
      <c r="A1973" s="2">
        <v>15</v>
      </c>
      <c r="B1973" s="319" t="s">
        <v>4797</v>
      </c>
      <c r="C1973" s="304" t="s">
        <v>48</v>
      </c>
      <c r="D1973" s="12">
        <v>45327</v>
      </c>
      <c r="E1973" s="286">
        <v>4708.84</v>
      </c>
      <c r="F1973" s="304" t="s">
        <v>3378</v>
      </c>
      <c r="G1973" s="291">
        <v>4679.9799999999996</v>
      </c>
      <c r="H1973" s="291">
        <f t="shared" si="59"/>
        <v>4188.5820999999996</v>
      </c>
      <c r="I1973" s="470">
        <v>45367</v>
      </c>
    </row>
    <row r="1974" spans="1:9" x14ac:dyDescent="0.25">
      <c r="A1974" s="2">
        <v>16</v>
      </c>
      <c r="B1974" s="319" t="s">
        <v>4801</v>
      </c>
      <c r="C1974" s="304" t="s">
        <v>48</v>
      </c>
      <c r="D1974" s="12">
        <v>45335</v>
      </c>
      <c r="E1974" s="286">
        <v>6435.77</v>
      </c>
      <c r="F1974" s="304" t="s">
        <v>3378</v>
      </c>
      <c r="G1974" s="291">
        <v>5410.65</v>
      </c>
      <c r="H1974" s="291">
        <f t="shared" si="59"/>
        <v>4842.5317500000001</v>
      </c>
      <c r="I1974" s="470">
        <v>45367</v>
      </c>
    </row>
    <row r="1975" spans="1:9" x14ac:dyDescent="0.25">
      <c r="A1975" s="2">
        <v>17</v>
      </c>
      <c r="B1975" s="319" t="s">
        <v>4728</v>
      </c>
      <c r="C1975" s="304" t="s">
        <v>48</v>
      </c>
      <c r="D1975" s="12">
        <v>45335</v>
      </c>
      <c r="E1975" s="286">
        <v>2928.76</v>
      </c>
      <c r="F1975" s="304" t="s">
        <v>3378</v>
      </c>
      <c r="G1975" s="291">
        <v>2174.35</v>
      </c>
      <c r="H1975" s="291">
        <f t="shared" si="59"/>
        <v>1946.0432499999999</v>
      </c>
      <c r="I1975" s="470">
        <v>45367</v>
      </c>
    </row>
    <row r="1976" spans="1:9" x14ac:dyDescent="0.25">
      <c r="A1976" s="2">
        <v>18</v>
      </c>
      <c r="B1976" s="319" t="s">
        <v>4803</v>
      </c>
      <c r="C1976" s="304" t="s">
        <v>48</v>
      </c>
      <c r="D1976" s="12">
        <v>45335</v>
      </c>
      <c r="E1976" s="286">
        <v>13520.4</v>
      </c>
      <c r="F1976" s="304" t="s">
        <v>3378</v>
      </c>
      <c r="G1976" s="291">
        <v>12991.87</v>
      </c>
      <c r="H1976" s="291">
        <f t="shared" si="59"/>
        <v>11627.723650000002</v>
      </c>
      <c r="I1976" s="470">
        <v>45367</v>
      </c>
    </row>
    <row r="1977" spans="1:9" x14ac:dyDescent="0.25">
      <c r="A1977" s="2">
        <v>19</v>
      </c>
      <c r="B1977" s="319" t="s">
        <v>4732</v>
      </c>
      <c r="C1977" s="304" t="s">
        <v>48</v>
      </c>
      <c r="D1977" s="12">
        <v>45336</v>
      </c>
      <c r="E1977" s="286">
        <v>2924.69</v>
      </c>
      <c r="F1977" s="304" t="s">
        <v>3378</v>
      </c>
      <c r="G1977" s="291">
        <v>2072.73</v>
      </c>
      <c r="H1977" s="291">
        <f t="shared" si="59"/>
        <v>1855.0933500000001</v>
      </c>
      <c r="I1977" s="470">
        <v>45367</v>
      </c>
    </row>
    <row r="1978" spans="1:9" x14ac:dyDescent="0.25">
      <c r="A1978" s="2">
        <v>20</v>
      </c>
      <c r="B1978" s="319" t="s">
        <v>4888</v>
      </c>
      <c r="C1978" s="304" t="s">
        <v>48</v>
      </c>
      <c r="D1978" s="12">
        <v>45338</v>
      </c>
      <c r="E1978" s="286">
        <v>4628.01</v>
      </c>
      <c r="F1978" s="304" t="s">
        <v>3378</v>
      </c>
      <c r="G1978" s="291">
        <v>2750.39</v>
      </c>
      <c r="H1978" s="291">
        <f t="shared" si="59"/>
        <v>2461.5990499999998</v>
      </c>
      <c r="I1978" s="470">
        <v>45367</v>
      </c>
    </row>
    <row r="1979" spans="1:9" x14ac:dyDescent="0.25">
      <c r="A1979" s="2">
        <v>21</v>
      </c>
      <c r="B1979" s="319" t="s">
        <v>4889</v>
      </c>
      <c r="C1979" s="304" t="s">
        <v>48</v>
      </c>
      <c r="D1979" s="12">
        <v>45327</v>
      </c>
      <c r="E1979" s="286">
        <v>2038.92</v>
      </c>
      <c r="F1979" s="304" t="s">
        <v>3378</v>
      </c>
      <c r="G1979" s="291">
        <v>1566.54</v>
      </c>
      <c r="H1979" s="291">
        <f t="shared" si="59"/>
        <v>1402.0533</v>
      </c>
      <c r="I1979" s="470">
        <v>45367</v>
      </c>
    </row>
    <row r="1980" spans="1:9" x14ac:dyDescent="0.25">
      <c r="A1980" s="2">
        <v>22</v>
      </c>
      <c r="B1980" s="319" t="s">
        <v>4890</v>
      </c>
      <c r="C1980" s="304" t="s">
        <v>48</v>
      </c>
      <c r="D1980" s="12">
        <v>45330</v>
      </c>
      <c r="E1980" s="286">
        <v>2088.42</v>
      </c>
      <c r="F1980" s="304" t="s">
        <v>3378</v>
      </c>
      <c r="G1980" s="291">
        <v>1851.3</v>
      </c>
      <c r="H1980" s="291">
        <f t="shared" si="59"/>
        <v>1656.9134999999999</v>
      </c>
      <c r="I1980" s="470">
        <v>45367</v>
      </c>
    </row>
    <row r="1981" spans="1:9" x14ac:dyDescent="0.25">
      <c r="A1981" s="2">
        <v>23</v>
      </c>
      <c r="B1981" s="319" t="s">
        <v>4891</v>
      </c>
      <c r="C1981" s="304" t="s">
        <v>48</v>
      </c>
      <c r="D1981" s="12">
        <v>45346</v>
      </c>
      <c r="E1981" s="286">
        <v>7715.8</v>
      </c>
      <c r="F1981" s="304" t="s">
        <v>3378</v>
      </c>
      <c r="G1981" s="291">
        <v>4730.05</v>
      </c>
      <c r="H1981" s="291">
        <f t="shared" si="59"/>
        <v>4233.3947500000004</v>
      </c>
      <c r="I1981" s="470">
        <v>45367</v>
      </c>
    </row>
    <row r="1982" spans="1:9" x14ac:dyDescent="0.25">
      <c r="A1982" s="2">
        <v>24</v>
      </c>
      <c r="B1982" s="319" t="s">
        <v>4892</v>
      </c>
      <c r="C1982" s="304" t="s">
        <v>48</v>
      </c>
      <c r="D1982" s="12">
        <v>45336</v>
      </c>
      <c r="E1982" s="286">
        <v>2667.6</v>
      </c>
      <c r="F1982" s="304" t="s">
        <v>3378</v>
      </c>
      <c r="G1982" s="291">
        <v>2156.9899999999998</v>
      </c>
      <c r="H1982" s="291">
        <f t="shared" si="59"/>
        <v>1930.5060499999997</v>
      </c>
      <c r="I1982" s="470">
        <v>45367</v>
      </c>
    </row>
    <row r="1983" spans="1:9" x14ac:dyDescent="0.25">
      <c r="A1983" s="2">
        <v>25</v>
      </c>
      <c r="B1983" s="319" t="s">
        <v>4893</v>
      </c>
      <c r="C1983" s="304" t="s">
        <v>48</v>
      </c>
      <c r="D1983" s="12">
        <v>45342</v>
      </c>
      <c r="E1983" s="286">
        <v>1950.78</v>
      </c>
      <c r="F1983" s="304" t="s">
        <v>3378</v>
      </c>
      <c r="G1983" s="291">
        <v>1536.52</v>
      </c>
      <c r="H1983" s="291">
        <f t="shared" si="59"/>
        <v>1375.1854000000001</v>
      </c>
      <c r="I1983" s="470">
        <v>45367</v>
      </c>
    </row>
    <row r="1984" spans="1:9" x14ac:dyDescent="0.25">
      <c r="A1984" s="2">
        <v>26</v>
      </c>
      <c r="B1984" s="319" t="s">
        <v>4898</v>
      </c>
      <c r="C1984" s="304" t="s">
        <v>48</v>
      </c>
      <c r="D1984" s="12">
        <v>45342</v>
      </c>
      <c r="E1984" s="286">
        <v>2182.8000000000002</v>
      </c>
      <c r="F1984" s="304" t="s">
        <v>3378</v>
      </c>
      <c r="G1984" s="291">
        <v>1588.48</v>
      </c>
      <c r="H1984" s="291">
        <f t="shared" si="59"/>
        <v>1421.6896000000002</v>
      </c>
      <c r="I1984" s="470">
        <v>45367</v>
      </c>
    </row>
    <row r="1985" spans="1:9" x14ac:dyDescent="0.25">
      <c r="A1985" s="2">
        <v>27</v>
      </c>
      <c r="B1985" s="319" t="s">
        <v>4894</v>
      </c>
      <c r="C1985" s="304" t="s">
        <v>48</v>
      </c>
      <c r="D1985" s="12">
        <v>45342</v>
      </c>
      <c r="E1985" s="286">
        <v>5444.04</v>
      </c>
      <c r="F1985" s="304" t="s">
        <v>3378</v>
      </c>
      <c r="G1985" s="291">
        <v>5747.54</v>
      </c>
      <c r="H1985" s="291">
        <f t="shared" si="59"/>
        <v>5144.0483000000004</v>
      </c>
      <c r="I1985" s="470">
        <v>45367</v>
      </c>
    </row>
    <row r="1986" spans="1:9" x14ac:dyDescent="0.25">
      <c r="A1986" s="2">
        <v>28</v>
      </c>
      <c r="B1986" s="319" t="s">
        <v>4895</v>
      </c>
      <c r="C1986" s="304" t="s">
        <v>48</v>
      </c>
      <c r="D1986" s="12">
        <v>45342</v>
      </c>
      <c r="E1986" s="286">
        <v>10827.91</v>
      </c>
      <c r="F1986" s="304" t="s">
        <v>3378</v>
      </c>
      <c r="G1986" s="291">
        <v>9470.81</v>
      </c>
      <c r="H1986" s="291">
        <f t="shared" si="59"/>
        <v>8476.3749499999994</v>
      </c>
      <c r="I1986" s="470">
        <v>45367</v>
      </c>
    </row>
    <row r="1987" spans="1:9" x14ac:dyDescent="0.25">
      <c r="A1987" s="2">
        <v>29</v>
      </c>
      <c r="B1987" s="319" t="s">
        <v>4897</v>
      </c>
      <c r="C1987" s="304" t="s">
        <v>48</v>
      </c>
      <c r="D1987" s="12">
        <v>45348</v>
      </c>
      <c r="E1987" s="286">
        <v>5211.93</v>
      </c>
      <c r="F1987" s="304" t="s">
        <v>3378</v>
      </c>
      <c r="G1987" s="291">
        <v>3445.39</v>
      </c>
      <c r="H1987" s="291">
        <f t="shared" si="59"/>
        <v>3083.6240499999999</v>
      </c>
      <c r="I1987" s="470">
        <v>45367</v>
      </c>
    </row>
    <row r="1988" spans="1:9" x14ac:dyDescent="0.25">
      <c r="A1988" s="2">
        <v>30</v>
      </c>
      <c r="B1988" s="319" t="s">
        <v>4896</v>
      </c>
      <c r="C1988" s="304" t="s">
        <v>48</v>
      </c>
      <c r="D1988" s="12">
        <v>45357</v>
      </c>
      <c r="E1988" s="286">
        <v>2414.1999999999998</v>
      </c>
      <c r="F1988" s="304" t="s">
        <v>3378</v>
      </c>
      <c r="G1988" s="291">
        <v>1980.99</v>
      </c>
      <c r="H1988" s="291">
        <f t="shared" si="59"/>
        <v>1772.98605</v>
      </c>
      <c r="I1988" s="470">
        <v>45367</v>
      </c>
    </row>
    <row r="1989" spans="1:9" x14ac:dyDescent="0.25">
      <c r="A1989" s="2">
        <v>31</v>
      </c>
      <c r="B1989" s="319" t="s">
        <v>4899</v>
      </c>
      <c r="C1989" s="304" t="s">
        <v>48</v>
      </c>
      <c r="D1989" s="12">
        <v>45342</v>
      </c>
      <c r="E1989" s="286">
        <v>5915.04</v>
      </c>
      <c r="F1989" s="304" t="s">
        <v>3378</v>
      </c>
      <c r="G1989" s="291">
        <v>5277.59</v>
      </c>
      <c r="H1989" s="291">
        <f t="shared" si="59"/>
        <v>4723.4430499999999</v>
      </c>
      <c r="I1989" s="470">
        <v>45367</v>
      </c>
    </row>
    <row r="1990" spans="1:9" x14ac:dyDescent="0.25">
      <c r="A1990" s="2">
        <v>32</v>
      </c>
      <c r="B1990" s="319" t="s">
        <v>4900</v>
      </c>
      <c r="C1990" s="304" t="s">
        <v>48</v>
      </c>
      <c r="D1990" s="12">
        <v>45346</v>
      </c>
      <c r="E1990" s="286">
        <v>849.39</v>
      </c>
      <c r="F1990" s="304" t="s">
        <v>3378</v>
      </c>
      <c r="G1990" s="291">
        <v>850.04</v>
      </c>
      <c r="H1990" s="291">
        <f t="shared" si="59"/>
        <v>760.78579999999999</v>
      </c>
      <c r="I1990" s="470">
        <v>45367</v>
      </c>
    </row>
    <row r="1991" spans="1:9" x14ac:dyDescent="0.25">
      <c r="A1991" s="2">
        <v>33</v>
      </c>
      <c r="B1991" s="319" t="s">
        <v>4901</v>
      </c>
      <c r="C1991" s="304" t="s">
        <v>48</v>
      </c>
      <c r="D1991" s="12">
        <v>45349</v>
      </c>
      <c r="E1991" s="286">
        <v>27412.09</v>
      </c>
      <c r="F1991" s="304" t="s">
        <v>3378</v>
      </c>
      <c r="G1991" s="291">
        <v>27989.29</v>
      </c>
      <c r="H1991" s="291">
        <f t="shared" si="59"/>
        <v>25050.414550000001</v>
      </c>
      <c r="I1991" s="470">
        <v>45367</v>
      </c>
    </row>
    <row r="1992" spans="1:9" x14ac:dyDescent="0.25">
      <c r="A1992" s="2">
        <v>34</v>
      </c>
      <c r="B1992" s="319" t="s">
        <v>4800</v>
      </c>
      <c r="C1992" s="304" t="s">
        <v>48</v>
      </c>
      <c r="D1992" s="12">
        <v>45326</v>
      </c>
      <c r="E1992" s="286">
        <v>4169.21</v>
      </c>
      <c r="F1992" s="304" t="s">
        <v>3378</v>
      </c>
      <c r="G1992" s="291">
        <v>1913.44</v>
      </c>
      <c r="H1992" s="291">
        <f t="shared" si="59"/>
        <v>1712.5288</v>
      </c>
      <c r="I1992" s="470">
        <v>45367</v>
      </c>
    </row>
    <row r="1993" spans="1:9" x14ac:dyDescent="0.25">
      <c r="E1993" s="328">
        <f>SUM(E1959:E1992)</f>
        <v>215444.26000000004</v>
      </c>
      <c r="G1993" s="328">
        <f>SUM(G1959:G1992)</f>
        <v>178031.32000000004</v>
      </c>
      <c r="H1993" s="328">
        <f>SUM(H1959:H1992)</f>
        <v>159338.03140000001</v>
      </c>
    </row>
    <row r="1998" spans="1:9" ht="15.75" thickBot="1" x14ac:dyDescent="0.3">
      <c r="D1998" s="569" t="s">
        <v>4902</v>
      </c>
      <c r="E1998" s="570"/>
      <c r="F1998" s="571"/>
    </row>
    <row r="1999" spans="1:9" ht="38.25" x14ac:dyDescent="0.25">
      <c r="A1999" s="413" t="s">
        <v>0</v>
      </c>
      <c r="B1999" s="413" t="s">
        <v>3265</v>
      </c>
      <c r="C1999" s="413" t="s">
        <v>45</v>
      </c>
      <c r="D1999" s="460" t="s">
        <v>3381</v>
      </c>
      <c r="E1999" s="461" t="s">
        <v>3380</v>
      </c>
      <c r="F1999" s="461" t="s">
        <v>3271</v>
      </c>
      <c r="G1999" s="415" t="s">
        <v>309</v>
      </c>
      <c r="H1999" s="415" t="s">
        <v>310</v>
      </c>
      <c r="I1999" s="415" t="s">
        <v>4405</v>
      </c>
    </row>
    <row r="2000" spans="1:9" x14ac:dyDescent="0.25">
      <c r="A2000" s="2">
        <v>1</v>
      </c>
      <c r="B2000" s="319" t="s">
        <v>4903</v>
      </c>
      <c r="C2000" s="304" t="s">
        <v>48</v>
      </c>
      <c r="D2000" s="12">
        <v>45362</v>
      </c>
      <c r="E2000" s="286">
        <v>5476.67</v>
      </c>
      <c r="F2000" s="304" t="s">
        <v>3378</v>
      </c>
      <c r="G2000" s="291">
        <v>3567.28</v>
      </c>
      <c r="H2000" s="291">
        <f t="shared" ref="H2000:H2021" si="60">G2000*0.895</f>
        <v>3192.7156000000004</v>
      </c>
      <c r="I2000" s="470">
        <v>45372</v>
      </c>
    </row>
    <row r="2001" spans="1:9" x14ac:dyDescent="0.25">
      <c r="A2001" s="2">
        <v>2</v>
      </c>
      <c r="B2001" s="319" t="s">
        <v>4756</v>
      </c>
      <c r="C2001" s="304" t="s">
        <v>48</v>
      </c>
      <c r="D2001" s="12">
        <v>45356</v>
      </c>
      <c r="E2001" s="286">
        <v>4319.24</v>
      </c>
      <c r="F2001" s="304" t="s">
        <v>3378</v>
      </c>
      <c r="G2001" s="291">
        <v>4319.24</v>
      </c>
      <c r="H2001" s="291">
        <f t="shared" si="60"/>
        <v>3865.7197999999999</v>
      </c>
      <c r="I2001" s="470">
        <v>45372</v>
      </c>
    </row>
    <row r="2002" spans="1:9" x14ac:dyDescent="0.25">
      <c r="A2002" s="2">
        <v>3</v>
      </c>
      <c r="B2002" s="319" t="s">
        <v>4734</v>
      </c>
      <c r="C2002" s="304" t="s">
        <v>48</v>
      </c>
      <c r="D2002" s="12">
        <v>45356</v>
      </c>
      <c r="E2002" s="286">
        <v>1899.64</v>
      </c>
      <c r="F2002" s="304" t="s">
        <v>3378</v>
      </c>
      <c r="G2002" s="291">
        <v>1671.02</v>
      </c>
      <c r="H2002" s="291">
        <f t="shared" si="60"/>
        <v>1495.5629000000001</v>
      </c>
      <c r="I2002" s="470">
        <v>45372</v>
      </c>
    </row>
    <row r="2003" spans="1:9" x14ac:dyDescent="0.25">
      <c r="A2003" s="2">
        <v>4</v>
      </c>
      <c r="B2003" s="319" t="s">
        <v>4730</v>
      </c>
      <c r="C2003" s="304" t="s">
        <v>48</v>
      </c>
      <c r="D2003" s="12">
        <v>45355</v>
      </c>
      <c r="E2003" s="286">
        <v>4764.83</v>
      </c>
      <c r="F2003" s="304" t="s">
        <v>3378</v>
      </c>
      <c r="G2003" s="291">
        <v>4356.17</v>
      </c>
      <c r="H2003" s="291">
        <f t="shared" si="60"/>
        <v>3898.7721500000002</v>
      </c>
      <c r="I2003" s="470">
        <v>45372</v>
      </c>
    </row>
    <row r="2004" spans="1:9" x14ac:dyDescent="0.25">
      <c r="A2004" s="2">
        <v>5</v>
      </c>
      <c r="B2004" s="319" t="s">
        <v>4729</v>
      </c>
      <c r="C2004" s="304" t="s">
        <v>48</v>
      </c>
      <c r="D2004" s="12">
        <v>45356</v>
      </c>
      <c r="E2004" s="286">
        <v>1910.61</v>
      </c>
      <c r="F2004" s="304" t="s">
        <v>3378</v>
      </c>
      <c r="G2004" s="291">
        <v>1746.06</v>
      </c>
      <c r="H2004" s="291">
        <f t="shared" si="60"/>
        <v>1562.7237</v>
      </c>
      <c r="I2004" s="470">
        <v>45372</v>
      </c>
    </row>
    <row r="2005" spans="1:9" x14ac:dyDescent="0.25">
      <c r="A2005" s="2">
        <v>6</v>
      </c>
      <c r="B2005" s="319" t="s">
        <v>4655</v>
      </c>
      <c r="C2005" s="304" t="s">
        <v>48</v>
      </c>
      <c r="D2005" s="12">
        <v>45356</v>
      </c>
      <c r="E2005" s="286">
        <v>12514.86</v>
      </c>
      <c r="F2005" s="304" t="s">
        <v>3378</v>
      </c>
      <c r="G2005" s="291">
        <v>11735.64</v>
      </c>
      <c r="H2005" s="291">
        <f t="shared" si="60"/>
        <v>10503.397799999999</v>
      </c>
      <c r="I2005" s="470">
        <v>45372</v>
      </c>
    </row>
    <row r="2006" spans="1:9" x14ac:dyDescent="0.25">
      <c r="A2006" s="2">
        <v>7</v>
      </c>
      <c r="B2006" s="319" t="s">
        <v>4804</v>
      </c>
      <c r="C2006" s="304" t="s">
        <v>48</v>
      </c>
      <c r="D2006" s="12">
        <v>45336</v>
      </c>
      <c r="E2006" s="286">
        <v>6212.42</v>
      </c>
      <c r="F2006" s="304" t="s">
        <v>3378</v>
      </c>
      <c r="G2006" s="291">
        <v>5842.98</v>
      </c>
      <c r="H2006" s="291">
        <f t="shared" si="60"/>
        <v>5229.4670999999998</v>
      </c>
      <c r="I2006" s="470">
        <v>45372</v>
      </c>
    </row>
    <row r="2007" spans="1:9" x14ac:dyDescent="0.25">
      <c r="A2007" s="2">
        <v>8</v>
      </c>
      <c r="B2007" s="319" t="s">
        <v>4905</v>
      </c>
      <c r="C2007" s="304" t="s">
        <v>48</v>
      </c>
      <c r="D2007" s="12">
        <v>45350</v>
      </c>
      <c r="E2007" s="286">
        <v>10484.24</v>
      </c>
      <c r="F2007" s="304" t="s">
        <v>3378</v>
      </c>
      <c r="G2007" s="291">
        <v>7975.9</v>
      </c>
      <c r="H2007" s="291">
        <f t="shared" si="60"/>
        <v>7138.4304999999995</v>
      </c>
      <c r="I2007" s="470">
        <v>45372</v>
      </c>
    </row>
    <row r="2008" spans="1:9" x14ac:dyDescent="0.25">
      <c r="A2008" s="2">
        <v>9</v>
      </c>
      <c r="B2008" s="319" t="s">
        <v>4904</v>
      </c>
      <c r="C2008" s="304" t="s">
        <v>48</v>
      </c>
      <c r="D2008" s="12">
        <v>45353</v>
      </c>
      <c r="E2008" s="286">
        <v>6462.53</v>
      </c>
      <c r="F2008" s="304" t="s">
        <v>3378</v>
      </c>
      <c r="G2008" s="291">
        <v>4881.0600000000004</v>
      </c>
      <c r="H2008" s="291">
        <f t="shared" si="60"/>
        <v>4368.5487000000003</v>
      </c>
      <c r="I2008" s="470">
        <v>45372</v>
      </c>
    </row>
    <row r="2009" spans="1:9" x14ac:dyDescent="0.25">
      <c r="A2009" s="2">
        <v>10</v>
      </c>
      <c r="B2009" s="319" t="s">
        <v>3814</v>
      </c>
      <c r="C2009" s="304" t="s">
        <v>48</v>
      </c>
      <c r="D2009" s="319"/>
      <c r="E2009" s="319"/>
      <c r="F2009" s="304" t="s">
        <v>3378</v>
      </c>
      <c r="G2009" s="291">
        <v>174770.85</v>
      </c>
      <c r="H2009" s="291">
        <f t="shared" si="60"/>
        <v>156419.91075000001</v>
      </c>
      <c r="I2009" s="470">
        <v>45372</v>
      </c>
    </row>
    <row r="2010" spans="1:9" x14ac:dyDescent="0.25">
      <c r="A2010" s="2">
        <v>11</v>
      </c>
      <c r="B2010" s="319" t="s">
        <v>4374</v>
      </c>
      <c r="C2010" s="304" t="s">
        <v>48</v>
      </c>
      <c r="D2010" s="12">
        <v>45336</v>
      </c>
      <c r="E2010" s="286">
        <v>7633.88</v>
      </c>
      <c r="F2010" s="304" t="s">
        <v>3378</v>
      </c>
      <c r="G2010" s="291">
        <v>5791.69</v>
      </c>
      <c r="H2010" s="291">
        <f t="shared" si="60"/>
        <v>5183.5625499999996</v>
      </c>
      <c r="I2010" s="470">
        <v>45372</v>
      </c>
    </row>
    <row r="2011" spans="1:9" x14ac:dyDescent="0.25">
      <c r="A2011" s="2">
        <v>12</v>
      </c>
      <c r="B2011" s="319" t="s">
        <v>4653</v>
      </c>
      <c r="C2011" s="304" t="s">
        <v>48</v>
      </c>
      <c r="D2011" s="12">
        <v>45336</v>
      </c>
      <c r="E2011" s="286">
        <v>8058.81</v>
      </c>
      <c r="F2011" s="304" t="s">
        <v>3378</v>
      </c>
      <c r="G2011" s="291">
        <v>7250.73</v>
      </c>
      <c r="H2011" s="291">
        <f t="shared" si="60"/>
        <v>6489.4033499999996</v>
      </c>
      <c r="I2011" s="470">
        <v>45372</v>
      </c>
    </row>
    <row r="2012" spans="1:9" x14ac:dyDescent="0.25">
      <c r="A2012" s="2">
        <v>13</v>
      </c>
      <c r="B2012" s="319" t="s">
        <v>4754</v>
      </c>
      <c r="C2012" s="304" t="s">
        <v>48</v>
      </c>
      <c r="D2012" s="12">
        <v>45336</v>
      </c>
      <c r="E2012" s="286">
        <v>14599.5</v>
      </c>
      <c r="F2012" s="304" t="s">
        <v>3378</v>
      </c>
      <c r="G2012" s="291">
        <v>14080.02</v>
      </c>
      <c r="H2012" s="291">
        <f t="shared" si="60"/>
        <v>12601.617900000001</v>
      </c>
      <c r="I2012" s="470">
        <v>45372</v>
      </c>
    </row>
    <row r="2013" spans="1:9" x14ac:dyDescent="0.25">
      <c r="A2013" s="2">
        <v>14</v>
      </c>
      <c r="B2013" s="319" t="s">
        <v>4643</v>
      </c>
      <c r="C2013" s="304" t="s">
        <v>48</v>
      </c>
      <c r="D2013" s="12">
        <v>45336</v>
      </c>
      <c r="E2013" s="286">
        <v>8805.1200000000008</v>
      </c>
      <c r="F2013" s="304" t="s">
        <v>3378</v>
      </c>
      <c r="G2013" s="291">
        <v>8395.85</v>
      </c>
      <c r="H2013" s="291">
        <f t="shared" si="60"/>
        <v>7514.2857500000009</v>
      </c>
      <c r="I2013" s="470">
        <v>45372</v>
      </c>
    </row>
    <row r="2014" spans="1:9" x14ac:dyDescent="0.25">
      <c r="A2014" s="2">
        <v>15</v>
      </c>
      <c r="B2014" s="319" t="s">
        <v>4806</v>
      </c>
      <c r="C2014" s="304" t="s">
        <v>48</v>
      </c>
      <c r="D2014" s="12">
        <v>45334</v>
      </c>
      <c r="E2014" s="286">
        <v>10652.78</v>
      </c>
      <c r="F2014" s="304" t="s">
        <v>3378</v>
      </c>
      <c r="G2014" s="291">
        <v>10191.02</v>
      </c>
      <c r="H2014" s="291">
        <f t="shared" si="60"/>
        <v>9120.9629000000004</v>
      </c>
      <c r="I2014" s="470">
        <v>45372</v>
      </c>
    </row>
    <row r="2015" spans="1:9" x14ac:dyDescent="0.25">
      <c r="A2015" s="2">
        <v>16</v>
      </c>
      <c r="B2015" s="319" t="s">
        <v>4733</v>
      </c>
      <c r="C2015" s="304" t="s">
        <v>48</v>
      </c>
      <c r="D2015" s="12">
        <v>45356</v>
      </c>
      <c r="E2015" s="286">
        <v>1910.61</v>
      </c>
      <c r="F2015" s="304" t="s">
        <v>3378</v>
      </c>
      <c r="G2015" s="291">
        <v>1746.06</v>
      </c>
      <c r="H2015" s="291">
        <f t="shared" si="60"/>
        <v>1562.7237</v>
      </c>
      <c r="I2015" s="470">
        <v>45372</v>
      </c>
    </row>
    <row r="2016" spans="1:9" x14ac:dyDescent="0.25">
      <c r="A2016" s="2">
        <v>17</v>
      </c>
      <c r="B2016" s="319" t="s">
        <v>4906</v>
      </c>
      <c r="C2016" s="304" t="s">
        <v>48</v>
      </c>
      <c r="D2016" s="12">
        <v>45338</v>
      </c>
      <c r="E2016" s="286">
        <v>8764.3799999999992</v>
      </c>
      <c r="F2016" s="304" t="s">
        <v>3378</v>
      </c>
      <c r="G2016" s="291">
        <v>7468.39</v>
      </c>
      <c r="H2016" s="291">
        <f t="shared" si="60"/>
        <v>6684.2090500000004</v>
      </c>
      <c r="I2016" s="470">
        <v>45372</v>
      </c>
    </row>
    <row r="2017" spans="1:9" x14ac:dyDescent="0.25">
      <c r="A2017" s="2">
        <v>18</v>
      </c>
      <c r="B2017" s="319" t="s">
        <v>4907</v>
      </c>
      <c r="C2017" s="304" t="s">
        <v>48</v>
      </c>
      <c r="D2017" s="12">
        <v>45328</v>
      </c>
      <c r="E2017" s="286">
        <v>3840.88</v>
      </c>
      <c r="F2017" s="304" t="s">
        <v>3378</v>
      </c>
      <c r="G2017" s="291">
        <v>2156.9899999999998</v>
      </c>
      <c r="H2017" s="291">
        <f t="shared" si="60"/>
        <v>1930.5060499999997</v>
      </c>
      <c r="I2017" s="470">
        <v>45372</v>
      </c>
    </row>
    <row r="2018" spans="1:9" x14ac:dyDescent="0.25">
      <c r="A2018" s="2">
        <v>19</v>
      </c>
      <c r="B2018" s="319" t="s">
        <v>4908</v>
      </c>
      <c r="C2018" s="304" t="s">
        <v>48</v>
      </c>
      <c r="D2018" s="12">
        <v>45362</v>
      </c>
      <c r="E2018" s="286">
        <v>9123.17</v>
      </c>
      <c r="F2018" s="304" t="s">
        <v>3378</v>
      </c>
      <c r="G2018" s="291">
        <v>4046.07</v>
      </c>
      <c r="H2018" s="291">
        <f t="shared" si="60"/>
        <v>3621.2326500000004</v>
      </c>
      <c r="I2018" s="470">
        <v>45372</v>
      </c>
    </row>
    <row r="2019" spans="1:9" x14ac:dyDescent="0.25">
      <c r="A2019" s="2">
        <v>20</v>
      </c>
      <c r="B2019" s="319" t="s">
        <v>4721</v>
      </c>
      <c r="C2019" s="304" t="s">
        <v>48</v>
      </c>
      <c r="D2019" s="12">
        <v>45356</v>
      </c>
      <c r="E2019" s="286">
        <v>4425.47</v>
      </c>
      <c r="F2019" s="304" t="s">
        <v>3378</v>
      </c>
      <c r="G2019" s="291">
        <v>2489.6799999999998</v>
      </c>
      <c r="H2019" s="291">
        <f t="shared" si="60"/>
        <v>2228.2635999999998</v>
      </c>
      <c r="I2019" s="470">
        <v>45372</v>
      </c>
    </row>
    <row r="2020" spans="1:9" x14ac:dyDescent="0.25">
      <c r="A2020" s="2">
        <v>21</v>
      </c>
      <c r="B2020" s="319" t="s">
        <v>4725</v>
      </c>
      <c r="C2020" s="304" t="s">
        <v>48</v>
      </c>
      <c r="D2020" s="12">
        <v>45356</v>
      </c>
      <c r="E2020" s="286">
        <v>5708.02</v>
      </c>
      <c r="F2020" s="304" t="s">
        <v>3378</v>
      </c>
      <c r="G2020" s="291">
        <v>5679.16</v>
      </c>
      <c r="H2020" s="291">
        <f t="shared" si="60"/>
        <v>5082.8482000000004</v>
      </c>
      <c r="I2020" s="470">
        <v>45372</v>
      </c>
    </row>
    <row r="2021" spans="1:9" x14ac:dyDescent="0.25">
      <c r="A2021" s="2">
        <v>22</v>
      </c>
      <c r="B2021" s="319" t="s">
        <v>4909</v>
      </c>
      <c r="C2021" s="304" t="s">
        <v>48</v>
      </c>
      <c r="D2021" s="12">
        <v>45356</v>
      </c>
      <c r="E2021" s="286">
        <v>6457.25</v>
      </c>
      <c r="F2021" s="304" t="s">
        <v>3378</v>
      </c>
      <c r="G2021" s="291">
        <v>6138.63</v>
      </c>
      <c r="H2021" s="291">
        <f t="shared" si="60"/>
        <v>5494.0738499999998</v>
      </c>
      <c r="I2021" s="470">
        <v>45372</v>
      </c>
    </row>
    <row r="2022" spans="1:9" x14ac:dyDescent="0.25">
      <c r="E2022" s="330">
        <f>SUM(E2000:E2021)</f>
        <v>144024.90999999997</v>
      </c>
      <c r="G2022" s="330">
        <f>SUM(G2000:G2021)</f>
        <v>296300.49</v>
      </c>
      <c r="H2022" s="330">
        <f>SUM(H2000:H2021)</f>
        <v>265188.93855000008</v>
      </c>
    </row>
    <row r="2026" spans="1:9" ht="15.75" thickBot="1" x14ac:dyDescent="0.3">
      <c r="D2026" s="569" t="s">
        <v>4924</v>
      </c>
      <c r="E2026" s="570"/>
      <c r="F2026" s="571"/>
    </row>
    <row r="2027" spans="1:9" ht="38.25" x14ac:dyDescent="0.25">
      <c r="A2027" s="413" t="s">
        <v>0</v>
      </c>
      <c r="B2027" s="413" t="s">
        <v>3265</v>
      </c>
      <c r="C2027" s="413" t="s">
        <v>45</v>
      </c>
      <c r="D2027" s="460" t="s">
        <v>3381</v>
      </c>
      <c r="E2027" s="461" t="s">
        <v>3380</v>
      </c>
      <c r="F2027" s="461" t="s">
        <v>3271</v>
      </c>
      <c r="G2027" s="415" t="s">
        <v>309</v>
      </c>
      <c r="H2027" s="415" t="s">
        <v>310</v>
      </c>
      <c r="I2027" s="415" t="s">
        <v>4405</v>
      </c>
    </row>
    <row r="2028" spans="1:9" x14ac:dyDescent="0.25">
      <c r="A2028" s="2">
        <v>1</v>
      </c>
      <c r="B2028" s="319" t="s">
        <v>4925</v>
      </c>
      <c r="C2028" s="304" t="s">
        <v>48</v>
      </c>
      <c r="D2028" s="12">
        <v>45364</v>
      </c>
      <c r="E2028" s="286">
        <v>3335.55</v>
      </c>
      <c r="F2028" s="304" t="s">
        <v>3378</v>
      </c>
      <c r="G2028" s="291">
        <v>1368</v>
      </c>
      <c r="H2028" s="291">
        <f t="shared" ref="H2028:H2039" si="61">G2028*0.895</f>
        <v>1224.3600000000001</v>
      </c>
      <c r="I2028" s="470">
        <v>45395</v>
      </c>
    </row>
    <row r="2029" spans="1:9" x14ac:dyDescent="0.25">
      <c r="A2029" s="2">
        <v>2</v>
      </c>
      <c r="B2029" s="319" t="s">
        <v>4926</v>
      </c>
      <c r="C2029" s="304" t="s">
        <v>48</v>
      </c>
      <c r="D2029" s="12">
        <v>45370</v>
      </c>
      <c r="E2029" s="286">
        <v>3058.38</v>
      </c>
      <c r="F2029" s="304" t="s">
        <v>3378</v>
      </c>
      <c r="G2029" s="291">
        <v>1710.15</v>
      </c>
      <c r="H2029" s="291">
        <f t="shared" si="61"/>
        <v>1530.5842500000001</v>
      </c>
      <c r="I2029" s="470">
        <v>45395</v>
      </c>
    </row>
    <row r="2030" spans="1:9" x14ac:dyDescent="0.25">
      <c r="A2030" s="2">
        <v>3</v>
      </c>
      <c r="B2030" s="319" t="s">
        <v>4927</v>
      </c>
      <c r="C2030" s="304" t="s">
        <v>48</v>
      </c>
      <c r="D2030" s="12">
        <v>45376</v>
      </c>
      <c r="E2030" s="286">
        <v>32833.42</v>
      </c>
      <c r="F2030" s="304" t="s">
        <v>3378</v>
      </c>
      <c r="G2030" s="291">
        <v>2653.12</v>
      </c>
      <c r="H2030" s="291">
        <f t="shared" si="61"/>
        <v>2374.5423999999998</v>
      </c>
      <c r="I2030" s="470">
        <v>45395</v>
      </c>
    </row>
    <row r="2031" spans="1:9" x14ac:dyDescent="0.25">
      <c r="A2031" s="2">
        <v>4</v>
      </c>
      <c r="B2031" s="319" t="s">
        <v>4928</v>
      </c>
      <c r="C2031" s="304" t="s">
        <v>48</v>
      </c>
      <c r="D2031" s="12">
        <v>45373</v>
      </c>
      <c r="E2031" s="286">
        <v>10505.34</v>
      </c>
      <c r="F2031" s="304" t="s">
        <v>3378</v>
      </c>
      <c r="G2031" s="291">
        <v>5800.27</v>
      </c>
      <c r="H2031" s="291">
        <f t="shared" si="61"/>
        <v>5191.2416500000008</v>
      </c>
      <c r="I2031" s="470">
        <v>45395</v>
      </c>
    </row>
    <row r="2032" spans="1:9" x14ac:dyDescent="0.25">
      <c r="A2032" s="2">
        <v>5</v>
      </c>
      <c r="B2032" s="319" t="s">
        <v>4929</v>
      </c>
      <c r="C2032" s="304" t="s">
        <v>48</v>
      </c>
      <c r="D2032" s="12">
        <v>45341</v>
      </c>
      <c r="E2032" s="286">
        <v>6804.54</v>
      </c>
      <c r="F2032" s="304" t="s">
        <v>3378</v>
      </c>
      <c r="G2032" s="291">
        <v>4502.8999999999996</v>
      </c>
      <c r="H2032" s="291">
        <f t="shared" si="61"/>
        <v>4030.0954999999999</v>
      </c>
      <c r="I2032" s="470">
        <v>45395</v>
      </c>
    </row>
    <row r="2033" spans="1:9" x14ac:dyDescent="0.25">
      <c r="A2033" s="2">
        <v>6</v>
      </c>
      <c r="B2033" s="319" t="s">
        <v>4930</v>
      </c>
      <c r="C2033" s="304" t="s">
        <v>48</v>
      </c>
      <c r="D2033" s="12">
        <v>45366</v>
      </c>
      <c r="E2033" s="286">
        <v>3325.87</v>
      </c>
      <c r="F2033" s="304" t="s">
        <v>3378</v>
      </c>
      <c r="G2033" s="291">
        <v>2745.23</v>
      </c>
      <c r="H2033" s="291">
        <f t="shared" si="61"/>
        <v>2456.9808499999999</v>
      </c>
      <c r="I2033" s="470">
        <v>45395</v>
      </c>
    </row>
    <row r="2034" spans="1:9" x14ac:dyDescent="0.25">
      <c r="A2034" s="2">
        <v>7</v>
      </c>
      <c r="B2034" s="319" t="s">
        <v>4931</v>
      </c>
      <c r="C2034" s="304" t="s">
        <v>48</v>
      </c>
      <c r="D2034" s="12">
        <v>45371</v>
      </c>
      <c r="E2034" s="286">
        <v>3150.07</v>
      </c>
      <c r="F2034" s="304" t="s">
        <v>3378</v>
      </c>
      <c r="G2034" s="291">
        <v>1777.83</v>
      </c>
      <c r="H2034" s="291">
        <f t="shared" si="61"/>
        <v>1591.1578500000001</v>
      </c>
      <c r="I2034" s="470">
        <v>45395</v>
      </c>
    </row>
    <row r="2035" spans="1:9" x14ac:dyDescent="0.25">
      <c r="A2035" s="2">
        <v>8</v>
      </c>
      <c r="B2035" s="319" t="s">
        <v>4932</v>
      </c>
      <c r="C2035" s="304" t="s">
        <v>48</v>
      </c>
      <c r="D2035" s="12">
        <v>45374</v>
      </c>
      <c r="E2035" s="286">
        <v>2757.07</v>
      </c>
      <c r="F2035" s="304" t="s">
        <v>3378</v>
      </c>
      <c r="G2035" s="291">
        <v>2086.44</v>
      </c>
      <c r="H2035" s="291">
        <f t="shared" si="61"/>
        <v>1867.3638000000001</v>
      </c>
      <c r="I2035" s="470">
        <v>45395</v>
      </c>
    </row>
    <row r="2036" spans="1:9" x14ac:dyDescent="0.25">
      <c r="A2036" s="2">
        <v>9</v>
      </c>
      <c r="B2036" s="319" t="s">
        <v>4933</v>
      </c>
      <c r="C2036" s="304" t="s">
        <v>48</v>
      </c>
      <c r="D2036" s="12">
        <v>45366</v>
      </c>
      <c r="E2036" s="286">
        <v>4880.43</v>
      </c>
      <c r="F2036" s="304" t="s">
        <v>3378</v>
      </c>
      <c r="G2036" s="291">
        <v>3761.39</v>
      </c>
      <c r="H2036" s="291">
        <f t="shared" si="61"/>
        <v>3366.4440500000001</v>
      </c>
      <c r="I2036" s="470">
        <v>45395</v>
      </c>
    </row>
    <row r="2037" spans="1:9" x14ac:dyDescent="0.25">
      <c r="A2037" s="2">
        <v>10</v>
      </c>
      <c r="B2037" s="319" t="s">
        <v>4934</v>
      </c>
      <c r="C2037" s="304" t="s">
        <v>48</v>
      </c>
      <c r="D2037" s="12">
        <v>45371</v>
      </c>
      <c r="E2037" s="286">
        <v>1682.2</v>
      </c>
      <c r="F2037" s="304" t="s">
        <v>3378</v>
      </c>
      <c r="G2037" s="291">
        <v>1616.89</v>
      </c>
      <c r="H2037" s="291">
        <f t="shared" si="61"/>
        <v>1447.1165500000002</v>
      </c>
      <c r="I2037" s="470">
        <v>45395</v>
      </c>
    </row>
    <row r="2038" spans="1:9" x14ac:dyDescent="0.25">
      <c r="A2038" s="2">
        <v>11</v>
      </c>
      <c r="B2038" s="319" t="s">
        <v>4935</v>
      </c>
      <c r="C2038" s="304" t="s">
        <v>48</v>
      </c>
      <c r="D2038" s="12">
        <v>45377</v>
      </c>
      <c r="E2038" s="286">
        <v>2993.37</v>
      </c>
      <c r="F2038" s="304" t="s">
        <v>3378</v>
      </c>
      <c r="G2038" s="291">
        <v>2369.4</v>
      </c>
      <c r="H2038" s="291">
        <f t="shared" si="61"/>
        <v>2120.6130000000003</v>
      </c>
      <c r="I2038" s="470">
        <v>45395</v>
      </c>
    </row>
    <row r="2039" spans="1:9" x14ac:dyDescent="0.25">
      <c r="A2039" s="2">
        <v>12</v>
      </c>
      <c r="B2039" s="319" t="s">
        <v>4936</v>
      </c>
      <c r="C2039" s="304" t="s">
        <v>48</v>
      </c>
      <c r="D2039" s="12">
        <v>45350</v>
      </c>
      <c r="E2039" s="286">
        <v>3836.52</v>
      </c>
      <c r="F2039" s="304" t="s">
        <v>3378</v>
      </c>
      <c r="G2039" s="291">
        <v>3367.25</v>
      </c>
      <c r="H2039" s="291">
        <f t="shared" si="61"/>
        <v>3013.6887500000003</v>
      </c>
      <c r="I2039" s="470">
        <v>45395</v>
      </c>
    </row>
    <row r="2040" spans="1:9" x14ac:dyDescent="0.25">
      <c r="E2040" s="330">
        <f>SUM(E2028:E2039)</f>
        <v>79162.760000000009</v>
      </c>
      <c r="G2040" s="330">
        <f>SUM(G2028:G2039)</f>
        <v>33758.869999999995</v>
      </c>
      <c r="H2040" s="330">
        <f>SUM(H2028:H2039)</f>
        <v>30214.18865</v>
      </c>
    </row>
    <row r="2044" spans="1:9" ht="15.75" thickBot="1" x14ac:dyDescent="0.3">
      <c r="D2044" s="569" t="s">
        <v>4937</v>
      </c>
      <c r="E2044" s="570"/>
      <c r="F2044" s="571"/>
    </row>
    <row r="2045" spans="1:9" ht="38.25" x14ac:dyDescent="0.25">
      <c r="A2045" s="413" t="s">
        <v>0</v>
      </c>
      <c r="B2045" s="413" t="s">
        <v>3265</v>
      </c>
      <c r="C2045" s="413" t="s">
        <v>45</v>
      </c>
      <c r="D2045" s="460" t="s">
        <v>3381</v>
      </c>
      <c r="E2045" s="461" t="s">
        <v>3380</v>
      </c>
      <c r="F2045" s="461" t="s">
        <v>3271</v>
      </c>
      <c r="G2045" s="415" t="s">
        <v>309</v>
      </c>
      <c r="H2045" s="415" t="s">
        <v>310</v>
      </c>
      <c r="I2045" s="415" t="s">
        <v>4405</v>
      </c>
    </row>
    <row r="2046" spans="1:9" x14ac:dyDescent="0.25">
      <c r="A2046" s="2">
        <v>1</v>
      </c>
      <c r="B2046" s="319" t="s">
        <v>4938</v>
      </c>
      <c r="C2046" s="304" t="s">
        <v>48</v>
      </c>
      <c r="D2046" s="12">
        <v>45372</v>
      </c>
      <c r="E2046" s="286">
        <v>5181.83</v>
      </c>
      <c r="F2046" s="304" t="s">
        <v>3378</v>
      </c>
      <c r="G2046" s="291">
        <v>3861.42</v>
      </c>
      <c r="H2046" s="291">
        <f>G2046*0.895</f>
        <v>3455.9709000000003</v>
      </c>
      <c r="I2046" s="470">
        <v>45401</v>
      </c>
    </row>
    <row r="2047" spans="1:9" x14ac:dyDescent="0.25">
      <c r="A2047" s="2">
        <v>2</v>
      </c>
      <c r="B2047" s="319" t="s">
        <v>4939</v>
      </c>
      <c r="C2047" s="304" t="s">
        <v>48</v>
      </c>
      <c r="D2047" s="12">
        <v>45384</v>
      </c>
      <c r="E2047" s="286">
        <v>3094.5</v>
      </c>
      <c r="F2047" s="304" t="s">
        <v>3378</v>
      </c>
      <c r="G2047" s="291">
        <v>2480.6999999999998</v>
      </c>
      <c r="H2047" s="291">
        <f>G2047*0.895</f>
        <v>2220.2264999999998</v>
      </c>
      <c r="I2047" s="470">
        <v>45401</v>
      </c>
    </row>
    <row r="2048" spans="1:9" x14ac:dyDescent="0.25">
      <c r="A2048" s="2">
        <v>3</v>
      </c>
      <c r="B2048" s="319" t="s">
        <v>4940</v>
      </c>
      <c r="C2048" s="304" t="s">
        <v>48</v>
      </c>
      <c r="D2048" s="12">
        <v>45384</v>
      </c>
      <c r="E2048" s="286">
        <v>4669.41</v>
      </c>
      <c r="F2048" s="304" t="s">
        <v>3378</v>
      </c>
      <c r="G2048" s="291">
        <v>2963.94</v>
      </c>
      <c r="H2048" s="291">
        <f>G2048*0.895</f>
        <v>2652.7263000000003</v>
      </c>
      <c r="I2048" s="470">
        <v>45401</v>
      </c>
    </row>
    <row r="2049" spans="1:9" x14ac:dyDescent="0.25">
      <c r="A2049" s="2">
        <v>4</v>
      </c>
      <c r="B2049" s="319" t="s">
        <v>4494</v>
      </c>
      <c r="C2049" s="304" t="s">
        <v>48</v>
      </c>
      <c r="D2049" s="319" t="s">
        <v>3401</v>
      </c>
      <c r="E2049" s="319" t="s">
        <v>3401</v>
      </c>
      <c r="F2049" s="304" t="s">
        <v>3378</v>
      </c>
      <c r="G2049" s="291">
        <v>69.27</v>
      </c>
      <c r="H2049" s="291">
        <f>G2049*0.895</f>
        <v>61.996649999999995</v>
      </c>
      <c r="I2049" s="470">
        <v>45401</v>
      </c>
    </row>
    <row r="2050" spans="1:9" x14ac:dyDescent="0.25">
      <c r="A2050" s="2">
        <v>5</v>
      </c>
      <c r="B2050" s="319" t="s">
        <v>4941</v>
      </c>
      <c r="C2050" s="304" t="s">
        <v>48</v>
      </c>
      <c r="D2050" s="12">
        <v>45390</v>
      </c>
      <c r="E2050" s="286">
        <v>4174.55</v>
      </c>
      <c r="F2050" s="304" t="s">
        <v>3378</v>
      </c>
      <c r="G2050" s="291">
        <v>3457.27</v>
      </c>
      <c r="H2050" s="291">
        <f t="shared" ref="H2050:H2079" si="62">G2050*0.895</f>
        <v>3094.2566500000003</v>
      </c>
      <c r="I2050" s="470">
        <v>45401</v>
      </c>
    </row>
    <row r="2051" spans="1:9" x14ac:dyDescent="0.25">
      <c r="A2051" s="2">
        <v>6</v>
      </c>
      <c r="B2051" s="319" t="s">
        <v>4942</v>
      </c>
      <c r="C2051" s="304" t="s">
        <v>48</v>
      </c>
      <c r="D2051" s="12">
        <v>45391</v>
      </c>
      <c r="E2051" s="286">
        <v>3449.48</v>
      </c>
      <c r="F2051" s="304" t="s">
        <v>3378</v>
      </c>
      <c r="G2051" s="291">
        <v>1380.68</v>
      </c>
      <c r="H2051" s="291">
        <f t="shared" si="62"/>
        <v>1235.7086000000002</v>
      </c>
      <c r="I2051" s="470">
        <v>45401</v>
      </c>
    </row>
    <row r="2052" spans="1:9" x14ac:dyDescent="0.25">
      <c r="A2052" s="2">
        <v>7</v>
      </c>
      <c r="B2052" s="319" t="s">
        <v>4720</v>
      </c>
      <c r="C2052" s="304" t="s">
        <v>48</v>
      </c>
      <c r="D2052" s="12">
        <v>45336</v>
      </c>
      <c r="E2052" s="286">
        <v>4144.95</v>
      </c>
      <c r="F2052" s="304" t="s">
        <v>3378</v>
      </c>
      <c r="G2052" s="291">
        <v>4144.95</v>
      </c>
      <c r="H2052" s="291">
        <f t="shared" si="62"/>
        <v>3709.7302500000001</v>
      </c>
      <c r="I2052" s="470">
        <v>45401</v>
      </c>
    </row>
    <row r="2053" spans="1:9" x14ac:dyDescent="0.25">
      <c r="A2053" s="2">
        <v>8</v>
      </c>
      <c r="B2053" s="319" t="s">
        <v>4724</v>
      </c>
      <c r="C2053" s="304" t="s">
        <v>48</v>
      </c>
      <c r="D2053" s="12">
        <v>45357</v>
      </c>
      <c r="E2053" s="286">
        <v>5696.35</v>
      </c>
      <c r="F2053" s="304" t="s">
        <v>3378</v>
      </c>
      <c r="G2053" s="291">
        <v>4977.78</v>
      </c>
      <c r="H2053" s="291">
        <f t="shared" si="62"/>
        <v>4455.1130999999996</v>
      </c>
      <c r="I2053" s="470">
        <v>45401</v>
      </c>
    </row>
    <row r="2054" spans="1:9" x14ac:dyDescent="0.25">
      <c r="A2054" s="2">
        <v>9</v>
      </c>
      <c r="B2054" s="319" t="s">
        <v>4799</v>
      </c>
      <c r="C2054" s="304" t="s">
        <v>48</v>
      </c>
      <c r="D2054" s="12">
        <v>45356</v>
      </c>
      <c r="E2054" s="286">
        <v>28405.08</v>
      </c>
      <c r="F2054" s="304" t="s">
        <v>3378</v>
      </c>
      <c r="G2054" s="291">
        <v>28937.21</v>
      </c>
      <c r="H2054" s="291">
        <f t="shared" si="62"/>
        <v>25898.802950000001</v>
      </c>
      <c r="I2054" s="470">
        <v>45401</v>
      </c>
    </row>
    <row r="2055" spans="1:9" x14ac:dyDescent="0.25">
      <c r="A2055" s="2">
        <v>10</v>
      </c>
      <c r="B2055" s="319" t="s">
        <v>4693</v>
      </c>
      <c r="C2055" s="304" t="s">
        <v>48</v>
      </c>
      <c r="D2055" s="12">
        <v>45357</v>
      </c>
      <c r="E2055" s="286">
        <v>2751.61</v>
      </c>
      <c r="F2055" s="304" t="s">
        <v>3378</v>
      </c>
      <c r="G2055" s="291">
        <v>2751.61</v>
      </c>
      <c r="H2055" s="291">
        <f t="shared" si="62"/>
        <v>2462.6909500000002</v>
      </c>
      <c r="I2055" s="470">
        <v>45401</v>
      </c>
    </row>
    <row r="2056" spans="1:9" x14ac:dyDescent="0.25">
      <c r="A2056" s="2">
        <v>11</v>
      </c>
      <c r="B2056" s="319" t="s">
        <v>4757</v>
      </c>
      <c r="C2056" s="304" t="s">
        <v>48</v>
      </c>
      <c r="D2056" s="12">
        <v>45363</v>
      </c>
      <c r="E2056" s="286">
        <v>3419.39</v>
      </c>
      <c r="F2056" s="304" t="s">
        <v>3378</v>
      </c>
      <c r="G2056" s="291">
        <v>3419.39</v>
      </c>
      <c r="H2056" s="291">
        <f t="shared" si="62"/>
        <v>3060.3540499999999</v>
      </c>
      <c r="I2056" s="470">
        <v>45401</v>
      </c>
    </row>
    <row r="2057" spans="1:9" x14ac:dyDescent="0.25">
      <c r="A2057" s="2">
        <v>12</v>
      </c>
      <c r="B2057" s="319" t="s">
        <v>4943</v>
      </c>
      <c r="C2057" s="304" t="s">
        <v>48</v>
      </c>
      <c r="D2057" s="12">
        <v>45363</v>
      </c>
      <c r="E2057" s="286">
        <v>17494.2</v>
      </c>
      <c r="F2057" s="304" t="s">
        <v>3378</v>
      </c>
      <c r="G2057" s="291">
        <v>17369.07</v>
      </c>
      <c r="H2057" s="291">
        <f t="shared" si="62"/>
        <v>15545.317650000001</v>
      </c>
      <c r="I2057" s="470">
        <v>45401</v>
      </c>
    </row>
    <row r="2058" spans="1:9" x14ac:dyDescent="0.25">
      <c r="A2058" s="2">
        <v>13</v>
      </c>
      <c r="B2058" s="319" t="s">
        <v>4727</v>
      </c>
      <c r="C2058" s="304" t="s">
        <v>48</v>
      </c>
      <c r="D2058" s="12">
        <v>45383</v>
      </c>
      <c r="E2058" s="286">
        <v>6582.36</v>
      </c>
      <c r="F2058" s="304" t="s">
        <v>3378</v>
      </c>
      <c r="G2058" s="291">
        <v>6159.82</v>
      </c>
      <c r="H2058" s="291">
        <f t="shared" si="62"/>
        <v>5513.0388999999996</v>
      </c>
      <c r="I2058" s="470">
        <v>45401</v>
      </c>
    </row>
    <row r="2059" spans="1:9" x14ac:dyDescent="0.25">
      <c r="A2059" s="2">
        <v>14</v>
      </c>
      <c r="B2059" s="319" t="s">
        <v>4816</v>
      </c>
      <c r="C2059" s="304" t="s">
        <v>48</v>
      </c>
      <c r="D2059" s="12">
        <v>45383</v>
      </c>
      <c r="E2059" s="286">
        <v>3437.12</v>
      </c>
      <c r="F2059" s="304" t="s">
        <v>3378</v>
      </c>
      <c r="G2059" s="291">
        <v>3362.08</v>
      </c>
      <c r="H2059" s="291">
        <f t="shared" si="62"/>
        <v>3009.0616</v>
      </c>
      <c r="I2059" s="470">
        <v>45401</v>
      </c>
    </row>
    <row r="2060" spans="1:9" x14ac:dyDescent="0.25">
      <c r="A2060" s="2">
        <v>15</v>
      </c>
      <c r="B2060" s="319" t="s">
        <v>4731</v>
      </c>
      <c r="C2060" s="304" t="s">
        <v>48</v>
      </c>
      <c r="D2060" s="12">
        <v>45357</v>
      </c>
      <c r="E2060" s="286">
        <v>2280.0100000000002</v>
      </c>
      <c r="F2060" s="304" t="s">
        <v>3378</v>
      </c>
      <c r="G2060" s="291">
        <v>2280.0100000000002</v>
      </c>
      <c r="H2060" s="291">
        <f t="shared" si="62"/>
        <v>2040.6089500000003</v>
      </c>
      <c r="I2060" s="470">
        <v>45401</v>
      </c>
    </row>
    <row r="2061" spans="1:9" x14ac:dyDescent="0.25">
      <c r="A2061" s="2">
        <v>16</v>
      </c>
      <c r="B2061" s="319" t="s">
        <v>4736</v>
      </c>
      <c r="C2061" s="304" t="s">
        <v>48</v>
      </c>
      <c r="D2061" s="12">
        <v>45363</v>
      </c>
      <c r="E2061" s="286">
        <v>2082.92</v>
      </c>
      <c r="F2061" s="304" t="s">
        <v>3378</v>
      </c>
      <c r="G2061" s="291">
        <v>1953.88</v>
      </c>
      <c r="H2061" s="291">
        <f t="shared" si="62"/>
        <v>1748.7226000000001</v>
      </c>
      <c r="I2061" s="470">
        <v>45401</v>
      </c>
    </row>
    <row r="2062" spans="1:9" x14ac:dyDescent="0.25">
      <c r="A2062" s="2">
        <v>17</v>
      </c>
      <c r="B2062" s="319" t="s">
        <v>4873</v>
      </c>
      <c r="C2062" s="304" t="s">
        <v>48</v>
      </c>
      <c r="D2062" s="12">
        <v>45377</v>
      </c>
      <c r="E2062" s="286">
        <v>2559.96</v>
      </c>
      <c r="F2062" s="304" t="s">
        <v>3378</v>
      </c>
      <c r="G2062" s="291">
        <v>2199.6999999999998</v>
      </c>
      <c r="H2062" s="291">
        <f t="shared" si="62"/>
        <v>1968.7314999999999</v>
      </c>
      <c r="I2062" s="470">
        <v>45401</v>
      </c>
    </row>
    <row r="2063" spans="1:9" x14ac:dyDescent="0.25">
      <c r="A2063" s="2">
        <v>18</v>
      </c>
      <c r="B2063" s="525" t="s">
        <v>4644</v>
      </c>
      <c r="C2063" s="304" t="s">
        <v>48</v>
      </c>
      <c r="D2063" s="12">
        <v>45336</v>
      </c>
      <c r="E2063" s="290">
        <v>16039.68</v>
      </c>
      <c r="F2063" s="304" t="s">
        <v>3378</v>
      </c>
      <c r="G2063" s="9">
        <v>14845.96</v>
      </c>
      <c r="H2063" s="9">
        <f t="shared" si="62"/>
        <v>13287.134199999999</v>
      </c>
      <c r="I2063" s="470">
        <v>45401</v>
      </c>
    </row>
    <row r="2064" spans="1:9" x14ac:dyDescent="0.25">
      <c r="A2064" s="2">
        <v>19</v>
      </c>
      <c r="B2064" s="525" t="s">
        <v>4696</v>
      </c>
      <c r="C2064" s="304" t="s">
        <v>48</v>
      </c>
      <c r="D2064" s="12">
        <v>45356</v>
      </c>
      <c r="E2064" s="290">
        <v>10156.969999999999</v>
      </c>
      <c r="F2064" s="304" t="s">
        <v>3378</v>
      </c>
      <c r="G2064" s="9">
        <v>9492.0300000000007</v>
      </c>
      <c r="H2064" s="9">
        <f t="shared" si="62"/>
        <v>8495.3668500000003</v>
      </c>
      <c r="I2064" s="470">
        <v>45401</v>
      </c>
    </row>
    <row r="2065" spans="1:9" x14ac:dyDescent="0.25">
      <c r="A2065" s="2">
        <v>20</v>
      </c>
      <c r="B2065" s="525" t="s">
        <v>4805</v>
      </c>
      <c r="C2065" s="304" t="s">
        <v>48</v>
      </c>
      <c r="D2065" s="12">
        <v>45356</v>
      </c>
      <c r="E2065" s="286">
        <v>11220.12</v>
      </c>
      <c r="F2065" s="304" t="s">
        <v>3378</v>
      </c>
      <c r="G2065" s="291">
        <v>8266</v>
      </c>
      <c r="H2065" s="291">
        <f t="shared" si="62"/>
        <v>7398.07</v>
      </c>
      <c r="I2065" s="470">
        <v>45401</v>
      </c>
    </row>
    <row r="2066" spans="1:9" x14ac:dyDescent="0.25">
      <c r="A2066" s="2">
        <v>21</v>
      </c>
      <c r="B2066" s="525" t="s">
        <v>4735</v>
      </c>
      <c r="C2066" s="304" t="s">
        <v>48</v>
      </c>
      <c r="D2066" s="12">
        <v>45362</v>
      </c>
      <c r="E2066" s="286">
        <v>5947.42</v>
      </c>
      <c r="F2066" s="304" t="s">
        <v>3378</v>
      </c>
      <c r="G2066" s="291">
        <v>5947.42</v>
      </c>
      <c r="H2066" s="291">
        <f t="shared" si="62"/>
        <v>5322.9409000000005</v>
      </c>
      <c r="I2066" s="470">
        <v>45401</v>
      </c>
    </row>
    <row r="2067" spans="1:9" x14ac:dyDescent="0.25">
      <c r="A2067" s="2">
        <v>22</v>
      </c>
      <c r="B2067" s="525" t="s">
        <v>4947</v>
      </c>
      <c r="C2067" s="304" t="s">
        <v>48</v>
      </c>
      <c r="D2067" s="12">
        <v>45346</v>
      </c>
      <c r="E2067" s="286">
        <v>7014.75</v>
      </c>
      <c r="F2067" s="304" t="s">
        <v>3378</v>
      </c>
      <c r="G2067" s="291">
        <v>5394.52</v>
      </c>
      <c r="H2067" s="291">
        <f t="shared" si="62"/>
        <v>4828.0954000000002</v>
      </c>
      <c r="I2067" s="470">
        <v>45401</v>
      </c>
    </row>
    <row r="2068" spans="1:9" x14ac:dyDescent="0.25">
      <c r="A2068" s="2">
        <v>23</v>
      </c>
      <c r="B2068" s="525" t="s">
        <v>4948</v>
      </c>
      <c r="C2068" s="304" t="s">
        <v>48</v>
      </c>
      <c r="D2068" s="12">
        <v>45345</v>
      </c>
      <c r="E2068" s="286">
        <v>9073.18</v>
      </c>
      <c r="F2068" s="304" t="s">
        <v>3378</v>
      </c>
      <c r="G2068" s="291">
        <v>6246.99</v>
      </c>
      <c r="H2068" s="291">
        <f t="shared" si="62"/>
        <v>5591.0560500000001</v>
      </c>
      <c r="I2068" s="470">
        <v>45401</v>
      </c>
    </row>
    <row r="2069" spans="1:9" x14ac:dyDescent="0.25">
      <c r="A2069" s="2">
        <v>24</v>
      </c>
      <c r="B2069" s="525" t="s">
        <v>4949</v>
      </c>
      <c r="C2069" s="304" t="s">
        <v>48</v>
      </c>
      <c r="D2069" s="12">
        <v>45335</v>
      </c>
      <c r="E2069" s="286">
        <v>8625.7999999999993</v>
      </c>
      <c r="F2069" s="304" t="s">
        <v>3378</v>
      </c>
      <c r="G2069" s="291">
        <v>6998.57</v>
      </c>
      <c r="H2069" s="291">
        <f t="shared" si="62"/>
        <v>6263.7201500000001</v>
      </c>
      <c r="I2069" s="470">
        <v>45401</v>
      </c>
    </row>
    <row r="2070" spans="1:9" x14ac:dyDescent="0.25">
      <c r="A2070" s="2">
        <v>25</v>
      </c>
      <c r="B2070" s="525" t="s">
        <v>4950</v>
      </c>
      <c r="C2070" s="304" t="s">
        <v>48</v>
      </c>
      <c r="D2070" s="12">
        <v>45363</v>
      </c>
      <c r="E2070" s="286">
        <v>7714.77</v>
      </c>
      <c r="F2070" s="304" t="s">
        <v>3378</v>
      </c>
      <c r="G2070" s="291">
        <v>6027.74</v>
      </c>
      <c r="H2070" s="291">
        <f t="shared" si="62"/>
        <v>5394.8272999999999</v>
      </c>
      <c r="I2070" s="470">
        <v>45401</v>
      </c>
    </row>
    <row r="2071" spans="1:9" x14ac:dyDescent="0.25">
      <c r="A2071" s="2">
        <v>26</v>
      </c>
      <c r="B2071" s="525" t="s">
        <v>4951</v>
      </c>
      <c r="C2071" s="304" t="s">
        <v>48</v>
      </c>
      <c r="D2071" s="12">
        <v>45377</v>
      </c>
      <c r="E2071" s="286">
        <v>2489.9299999999998</v>
      </c>
      <c r="F2071" s="304" t="s">
        <v>3378</v>
      </c>
      <c r="G2071" s="291">
        <v>2000.61</v>
      </c>
      <c r="H2071" s="291">
        <f t="shared" si="62"/>
        <v>1790.5459499999999</v>
      </c>
      <c r="I2071" s="470">
        <v>45401</v>
      </c>
    </row>
    <row r="2072" spans="1:9" x14ac:dyDescent="0.25">
      <c r="A2072" s="526">
        <v>27</v>
      </c>
      <c r="B2072" s="525" t="s">
        <v>4952</v>
      </c>
      <c r="C2072" s="527" t="s">
        <v>48</v>
      </c>
      <c r="D2072" s="528">
        <v>45384</v>
      </c>
      <c r="E2072" s="529">
        <v>3189.67</v>
      </c>
      <c r="F2072" s="527" t="s">
        <v>3378</v>
      </c>
      <c r="G2072" s="494">
        <v>1822.78</v>
      </c>
      <c r="H2072" s="494">
        <f t="shared" si="62"/>
        <v>1631.3880999999999</v>
      </c>
      <c r="I2072" s="530">
        <v>45401</v>
      </c>
    </row>
    <row r="2073" spans="1:9" x14ac:dyDescent="0.25">
      <c r="A2073" s="2">
        <v>28</v>
      </c>
      <c r="B2073" s="319" t="s">
        <v>4954</v>
      </c>
      <c r="C2073" s="304" t="s">
        <v>48</v>
      </c>
      <c r="D2073" s="12">
        <v>45386</v>
      </c>
      <c r="E2073" s="286">
        <v>4022.58</v>
      </c>
      <c r="F2073" s="304" t="s">
        <v>3378</v>
      </c>
      <c r="G2073" s="291">
        <v>3328.95</v>
      </c>
      <c r="H2073" s="291">
        <f t="shared" si="62"/>
        <v>2979.4102499999999</v>
      </c>
      <c r="I2073" s="470">
        <v>45401</v>
      </c>
    </row>
    <row r="2074" spans="1:9" x14ac:dyDescent="0.25">
      <c r="A2074" s="2">
        <v>29</v>
      </c>
      <c r="B2074" s="319" t="s">
        <v>4953</v>
      </c>
      <c r="C2074" s="304" t="s">
        <v>48</v>
      </c>
      <c r="D2074" s="12">
        <v>45391</v>
      </c>
      <c r="E2074" s="286">
        <v>2421.0700000000002</v>
      </c>
      <c r="F2074" s="304" t="s">
        <v>3378</v>
      </c>
      <c r="G2074" s="291">
        <v>1112.8699999999999</v>
      </c>
      <c r="H2074" s="291">
        <f t="shared" si="62"/>
        <v>996.01864999999987</v>
      </c>
      <c r="I2074" s="470">
        <v>45401</v>
      </c>
    </row>
    <row r="2075" spans="1:9" x14ac:dyDescent="0.25">
      <c r="A2075" s="2">
        <v>30</v>
      </c>
      <c r="B2075" s="319" t="s">
        <v>4252</v>
      </c>
      <c r="C2075" s="304" t="s">
        <v>48</v>
      </c>
      <c r="D2075" s="12">
        <v>45274</v>
      </c>
      <c r="E2075" s="286">
        <v>93808.58</v>
      </c>
      <c r="F2075" s="304" t="s">
        <v>3378</v>
      </c>
      <c r="G2075" s="291">
        <v>102281.35</v>
      </c>
      <c r="H2075" s="291">
        <f t="shared" si="62"/>
        <v>91541.808250000002</v>
      </c>
      <c r="I2075" s="470">
        <v>45401</v>
      </c>
    </row>
    <row r="2076" spans="1:9" x14ac:dyDescent="0.25">
      <c r="A2076" s="526">
        <v>31</v>
      </c>
      <c r="B2076" s="319" t="s">
        <v>4955</v>
      </c>
      <c r="C2076" s="304" t="s">
        <v>48</v>
      </c>
      <c r="D2076" s="12">
        <v>45330</v>
      </c>
      <c r="E2076" s="286">
        <v>309.18</v>
      </c>
      <c r="F2076" s="304" t="s">
        <v>3378</v>
      </c>
      <c r="G2076" s="291">
        <v>202.01</v>
      </c>
      <c r="H2076" s="291">
        <f t="shared" si="62"/>
        <v>180.79894999999999</v>
      </c>
      <c r="I2076" s="470">
        <v>45401</v>
      </c>
    </row>
    <row r="2077" spans="1:9" x14ac:dyDescent="0.25">
      <c r="A2077" s="2">
        <v>32</v>
      </c>
      <c r="B2077" s="319" t="s">
        <v>4373</v>
      </c>
      <c r="C2077" s="304" t="s">
        <v>48</v>
      </c>
      <c r="D2077" s="12">
        <v>45336</v>
      </c>
      <c r="E2077" s="286">
        <v>9035.65</v>
      </c>
      <c r="F2077" s="304" t="s">
        <v>3378</v>
      </c>
      <c r="G2077" s="291">
        <v>8178.14</v>
      </c>
      <c r="H2077" s="291">
        <f t="shared" si="62"/>
        <v>7319.4353000000001</v>
      </c>
      <c r="I2077" s="470">
        <v>45401</v>
      </c>
    </row>
    <row r="2078" spans="1:9" x14ac:dyDescent="0.25">
      <c r="A2078" s="2">
        <v>33</v>
      </c>
      <c r="B2078" s="319" t="s">
        <v>4370</v>
      </c>
      <c r="C2078" s="304" t="s">
        <v>48</v>
      </c>
      <c r="D2078" s="12">
        <v>45356</v>
      </c>
      <c r="E2078" s="286">
        <v>8967.6200000000008</v>
      </c>
      <c r="F2078" s="304" t="s">
        <v>3378</v>
      </c>
      <c r="G2078" s="291">
        <v>8350.7800000000007</v>
      </c>
      <c r="H2078" s="291">
        <f t="shared" si="62"/>
        <v>7473.9481000000005</v>
      </c>
      <c r="I2078" s="470">
        <v>45401</v>
      </c>
    </row>
    <row r="2079" spans="1:9" x14ac:dyDescent="0.25">
      <c r="A2079" s="2">
        <v>34</v>
      </c>
      <c r="B2079" s="319" t="s">
        <v>4956</v>
      </c>
      <c r="C2079" s="304" t="s">
        <v>48</v>
      </c>
      <c r="D2079" s="12">
        <v>45391</v>
      </c>
      <c r="E2079" s="286">
        <v>3886.79</v>
      </c>
      <c r="F2079" s="304" t="s">
        <v>3378</v>
      </c>
      <c r="G2079" s="291">
        <v>3215.93</v>
      </c>
      <c r="H2079" s="291">
        <f t="shared" si="62"/>
        <v>2878.2573499999999</v>
      </c>
      <c r="I2079" s="470">
        <v>45401</v>
      </c>
    </row>
    <row r="2080" spans="1:9" x14ac:dyDescent="0.25">
      <c r="E2080" s="328">
        <f>SUM(E2046:E2079)</f>
        <v>303347.48</v>
      </c>
      <c r="G2080" s="328">
        <f>SUM(G2046:G2079)</f>
        <v>285481.43000000005</v>
      </c>
      <c r="H2080" s="328">
        <f>SUM(H2046:H2079)</f>
        <v>255505.87985000003</v>
      </c>
    </row>
    <row r="2083" spans="1:9" ht="15.75" thickBot="1" x14ac:dyDescent="0.3">
      <c r="D2083" s="569" t="s">
        <v>4965</v>
      </c>
      <c r="E2083" s="570"/>
      <c r="F2083" s="571"/>
    </row>
    <row r="2084" spans="1:9" ht="38.25" x14ac:dyDescent="0.25">
      <c r="A2084" s="413" t="s">
        <v>0</v>
      </c>
      <c r="B2084" s="413" t="s">
        <v>3265</v>
      </c>
      <c r="C2084" s="413" t="s">
        <v>45</v>
      </c>
      <c r="D2084" s="460" t="s">
        <v>3381</v>
      </c>
      <c r="E2084" s="461" t="s">
        <v>3380</v>
      </c>
      <c r="F2084" s="461" t="s">
        <v>3271</v>
      </c>
      <c r="G2084" s="415" t="s">
        <v>309</v>
      </c>
      <c r="H2084" s="415" t="s">
        <v>310</v>
      </c>
      <c r="I2084" s="415" t="s">
        <v>4405</v>
      </c>
    </row>
    <row r="2085" spans="1:9" x14ac:dyDescent="0.25">
      <c r="A2085" s="2">
        <v>1</v>
      </c>
      <c r="B2085" s="319" t="s">
        <v>4403</v>
      </c>
      <c r="C2085" s="304" t="s">
        <v>48</v>
      </c>
      <c r="D2085" s="12">
        <v>45351</v>
      </c>
      <c r="E2085" s="290">
        <v>13655.17</v>
      </c>
      <c r="F2085" s="304" t="s">
        <v>3378</v>
      </c>
      <c r="G2085" s="9">
        <v>8719.83</v>
      </c>
      <c r="H2085" s="9">
        <f t="shared" ref="H2085:H2102" si="63">G2085*0.895</f>
        <v>7804.2478499999997</v>
      </c>
      <c r="I2085" s="470">
        <v>45432</v>
      </c>
    </row>
    <row r="2086" spans="1:9" x14ac:dyDescent="0.25">
      <c r="A2086" s="2">
        <v>2</v>
      </c>
      <c r="B2086" s="319" t="s">
        <v>4374</v>
      </c>
      <c r="C2086" s="304" t="s">
        <v>48</v>
      </c>
      <c r="D2086" s="12">
        <v>45274</v>
      </c>
      <c r="E2086" s="286">
        <v>80643.63</v>
      </c>
      <c r="F2086" s="304" t="s">
        <v>3378</v>
      </c>
      <c r="G2086" s="9">
        <v>496126.37</v>
      </c>
      <c r="H2086" s="291">
        <f t="shared" si="63"/>
        <v>444033.10115</v>
      </c>
      <c r="I2086" s="470">
        <v>45432</v>
      </c>
    </row>
    <row r="2087" spans="1:9" x14ac:dyDescent="0.25">
      <c r="A2087" s="2">
        <v>3</v>
      </c>
      <c r="B2087" s="319" t="s">
        <v>4872</v>
      </c>
      <c r="C2087" s="304" t="s">
        <v>48</v>
      </c>
      <c r="D2087" s="12">
        <v>45409</v>
      </c>
      <c r="E2087" s="286">
        <v>36609.910000000003</v>
      </c>
      <c r="F2087" s="304" t="s">
        <v>3378</v>
      </c>
      <c r="G2087" s="291">
        <v>35492.68</v>
      </c>
      <c r="H2087" s="291">
        <f t="shared" si="63"/>
        <v>31765.9486</v>
      </c>
      <c r="I2087" s="470">
        <v>45432</v>
      </c>
    </row>
    <row r="2088" spans="1:9" x14ac:dyDescent="0.25">
      <c r="A2088" s="2">
        <v>4</v>
      </c>
      <c r="B2088" s="319" t="s">
        <v>4810</v>
      </c>
      <c r="C2088" s="304" t="s">
        <v>48</v>
      </c>
      <c r="D2088" s="12">
        <v>45378</v>
      </c>
      <c r="E2088" s="286">
        <v>16628.61</v>
      </c>
      <c r="F2088" s="304" t="s">
        <v>3378</v>
      </c>
      <c r="G2088" s="291">
        <v>14543.12</v>
      </c>
      <c r="H2088" s="291">
        <f t="shared" si="63"/>
        <v>13016.092400000001</v>
      </c>
      <c r="I2088" s="470">
        <v>45432</v>
      </c>
    </row>
    <row r="2089" spans="1:9" x14ac:dyDescent="0.25">
      <c r="A2089" s="2">
        <v>5</v>
      </c>
      <c r="B2089" s="319" t="s">
        <v>4755</v>
      </c>
      <c r="C2089" s="304" t="s">
        <v>48</v>
      </c>
      <c r="D2089" s="12">
        <v>45407</v>
      </c>
      <c r="E2089" s="286">
        <v>1877.7</v>
      </c>
      <c r="F2089" s="304" t="s">
        <v>3378</v>
      </c>
      <c r="G2089" s="291">
        <v>1497.86</v>
      </c>
      <c r="H2089" s="291">
        <f t="shared" si="63"/>
        <v>1340.5846999999999</v>
      </c>
      <c r="I2089" s="470">
        <v>45432</v>
      </c>
    </row>
    <row r="2090" spans="1:9" x14ac:dyDescent="0.25">
      <c r="A2090" s="2">
        <v>6</v>
      </c>
      <c r="B2090" s="319" t="s">
        <v>4916</v>
      </c>
      <c r="C2090" s="304" t="s">
        <v>48</v>
      </c>
      <c r="D2090" s="12">
        <v>45408</v>
      </c>
      <c r="E2090" s="286">
        <v>6088.92</v>
      </c>
      <c r="F2090" s="304" t="s">
        <v>3378</v>
      </c>
      <c r="G2090" s="291">
        <v>5504.48</v>
      </c>
      <c r="H2090" s="291">
        <f t="shared" si="63"/>
        <v>4926.5095999999994</v>
      </c>
      <c r="I2090" s="470">
        <v>45432</v>
      </c>
    </row>
    <row r="2091" spans="1:9" x14ac:dyDescent="0.25">
      <c r="A2091" s="2">
        <v>7</v>
      </c>
      <c r="B2091" s="319" t="s">
        <v>4815</v>
      </c>
      <c r="C2091" s="304" t="s">
        <v>48</v>
      </c>
      <c r="D2091" s="12">
        <v>45378</v>
      </c>
      <c r="E2091" s="286">
        <v>1822.85</v>
      </c>
      <c r="F2091" s="304" t="s">
        <v>3378</v>
      </c>
      <c r="G2091" s="291">
        <v>1671.02</v>
      </c>
      <c r="H2091" s="291">
        <f t="shared" si="63"/>
        <v>1495.5629000000001</v>
      </c>
      <c r="I2091" s="470">
        <v>45432</v>
      </c>
    </row>
    <row r="2092" spans="1:9" x14ac:dyDescent="0.25">
      <c r="A2092" s="2">
        <v>8</v>
      </c>
      <c r="B2092" s="319" t="s">
        <v>4723</v>
      </c>
      <c r="C2092" s="304" t="s">
        <v>48</v>
      </c>
      <c r="D2092" s="12">
        <v>45357</v>
      </c>
      <c r="E2092" s="286">
        <v>4329.59</v>
      </c>
      <c r="F2092" s="304" t="s">
        <v>3378</v>
      </c>
      <c r="G2092" s="291">
        <v>4139.1099999999997</v>
      </c>
      <c r="H2092" s="291">
        <f t="shared" si="63"/>
        <v>3704.5034499999997</v>
      </c>
      <c r="I2092" s="470">
        <v>45432</v>
      </c>
    </row>
    <row r="2093" spans="1:9" x14ac:dyDescent="0.25">
      <c r="A2093" s="2">
        <v>9</v>
      </c>
      <c r="B2093" s="319" t="s">
        <v>4914</v>
      </c>
      <c r="C2093" s="304" t="s">
        <v>48</v>
      </c>
      <c r="D2093" s="12">
        <v>45407</v>
      </c>
      <c r="E2093" s="286">
        <v>1844.79</v>
      </c>
      <c r="F2093" s="304" t="s">
        <v>3378</v>
      </c>
      <c r="G2093" s="291">
        <v>1769.75</v>
      </c>
      <c r="H2093" s="291">
        <f t="shared" si="63"/>
        <v>1583.92625</v>
      </c>
      <c r="I2093" s="470">
        <v>45432</v>
      </c>
    </row>
    <row r="2094" spans="1:9" x14ac:dyDescent="0.25">
      <c r="A2094" s="2">
        <v>10</v>
      </c>
      <c r="B2094" s="319" t="s">
        <v>4811</v>
      </c>
      <c r="C2094" s="304" t="s">
        <v>48</v>
      </c>
      <c r="D2094" s="12">
        <v>45356</v>
      </c>
      <c r="E2094" s="286">
        <v>4000.41</v>
      </c>
      <c r="F2094" s="304" t="s">
        <v>3378</v>
      </c>
      <c r="G2094" s="291">
        <v>3732.82</v>
      </c>
      <c r="H2094" s="291">
        <f t="shared" si="63"/>
        <v>3340.8739</v>
      </c>
      <c r="I2094" s="470">
        <v>45432</v>
      </c>
    </row>
    <row r="2095" spans="1:9" x14ac:dyDescent="0.25">
      <c r="A2095" s="2">
        <v>11</v>
      </c>
      <c r="B2095" s="319" t="s">
        <v>4695</v>
      </c>
      <c r="C2095" s="304" t="s">
        <v>48</v>
      </c>
      <c r="D2095" s="12">
        <v>45363</v>
      </c>
      <c r="E2095" s="286">
        <v>8571.31</v>
      </c>
      <c r="F2095" s="304" t="s">
        <v>3378</v>
      </c>
      <c r="G2095" s="291">
        <v>8527.1299999999992</v>
      </c>
      <c r="H2095" s="291">
        <f t="shared" si="63"/>
        <v>7631.7813499999993</v>
      </c>
      <c r="I2095" s="470">
        <v>45432</v>
      </c>
    </row>
    <row r="2096" spans="1:9" x14ac:dyDescent="0.25">
      <c r="A2096" s="2">
        <v>12</v>
      </c>
      <c r="B2096" s="319" t="s">
        <v>4913</v>
      </c>
      <c r="C2096" s="304" t="s">
        <v>48</v>
      </c>
      <c r="D2096" s="12">
        <v>45408</v>
      </c>
      <c r="E2096" s="286">
        <v>3928</v>
      </c>
      <c r="F2096" s="304" t="s">
        <v>3378</v>
      </c>
      <c r="G2096" s="291">
        <v>3630.16</v>
      </c>
      <c r="H2096" s="291">
        <f t="shared" si="63"/>
        <v>3248.9931999999999</v>
      </c>
      <c r="I2096" s="470">
        <v>45432</v>
      </c>
    </row>
    <row r="2097" spans="1:9" x14ac:dyDescent="0.25">
      <c r="A2097" s="2">
        <v>13</v>
      </c>
      <c r="B2097" s="319" t="s">
        <v>4871</v>
      </c>
      <c r="C2097" s="304" t="s">
        <v>48</v>
      </c>
      <c r="D2097" s="12">
        <v>45411</v>
      </c>
      <c r="E2097" s="290">
        <v>3837.37</v>
      </c>
      <c r="F2097" s="304" t="s">
        <v>3378</v>
      </c>
      <c r="G2097" s="9">
        <v>3620.33</v>
      </c>
      <c r="H2097" s="9">
        <f t="shared" si="63"/>
        <v>3240.19535</v>
      </c>
      <c r="I2097" s="470">
        <v>45432</v>
      </c>
    </row>
    <row r="2098" spans="1:9" x14ac:dyDescent="0.25">
      <c r="A2098" s="2">
        <v>14</v>
      </c>
      <c r="B2098" s="319" t="s">
        <v>4651</v>
      </c>
      <c r="C2098" s="304" t="s">
        <v>48</v>
      </c>
      <c r="D2098" s="12">
        <v>45357</v>
      </c>
      <c r="E2098" s="286">
        <v>12766.57</v>
      </c>
      <c r="F2098" s="304" t="s">
        <v>3378</v>
      </c>
      <c r="G2098" s="291">
        <v>9717.06</v>
      </c>
      <c r="H2098" s="291">
        <f t="shared" si="63"/>
        <v>8696.7687000000005</v>
      </c>
      <c r="I2098" s="470">
        <v>45432</v>
      </c>
    </row>
    <row r="2099" spans="1:9" x14ac:dyDescent="0.25">
      <c r="A2099" s="2">
        <v>15</v>
      </c>
      <c r="B2099" s="319" t="s">
        <v>4868</v>
      </c>
      <c r="C2099" s="304" t="s">
        <v>48</v>
      </c>
      <c r="D2099" s="12">
        <v>45425</v>
      </c>
      <c r="E2099" s="286">
        <v>12874.96</v>
      </c>
      <c r="F2099" s="304" t="s">
        <v>3378</v>
      </c>
      <c r="G2099" s="291">
        <v>12354.85</v>
      </c>
      <c r="H2099" s="291">
        <f t="shared" si="63"/>
        <v>11057.590750000001</v>
      </c>
      <c r="I2099" s="470">
        <v>45432</v>
      </c>
    </row>
    <row r="2100" spans="1:9" x14ac:dyDescent="0.25">
      <c r="A2100" s="2">
        <v>16</v>
      </c>
      <c r="B2100" s="319" t="s">
        <v>4963</v>
      </c>
      <c r="C2100" s="304" t="s">
        <v>48</v>
      </c>
      <c r="D2100" s="12">
        <v>45425</v>
      </c>
      <c r="E2100" s="286">
        <v>2617.34</v>
      </c>
      <c r="F2100" s="304" t="s">
        <v>3378</v>
      </c>
      <c r="G2100" s="291">
        <v>2193.98</v>
      </c>
      <c r="H2100" s="291">
        <f t="shared" si="63"/>
        <v>1963.6121000000001</v>
      </c>
      <c r="I2100" s="470">
        <v>45432</v>
      </c>
    </row>
    <row r="2101" spans="1:9" x14ac:dyDescent="0.25">
      <c r="A2101" s="2">
        <v>17</v>
      </c>
      <c r="B2101" s="319" t="s">
        <v>4964</v>
      </c>
      <c r="C2101" s="304" t="s">
        <v>48</v>
      </c>
      <c r="D2101" s="12">
        <v>45419</v>
      </c>
      <c r="E2101" s="286">
        <v>2593.9299999999998</v>
      </c>
      <c r="F2101" s="304" t="s">
        <v>3378</v>
      </c>
      <c r="G2101" s="291">
        <v>2131.63</v>
      </c>
      <c r="H2101" s="291">
        <f t="shared" si="63"/>
        <v>1907.8088500000001</v>
      </c>
      <c r="I2101" s="470">
        <v>45432</v>
      </c>
    </row>
    <row r="2102" spans="1:9" x14ac:dyDescent="0.25">
      <c r="A2102" s="2">
        <v>18</v>
      </c>
      <c r="B2102" s="319" t="s">
        <v>4265</v>
      </c>
      <c r="C2102" s="304" t="s">
        <v>48</v>
      </c>
      <c r="D2102" s="12">
        <v>45420</v>
      </c>
      <c r="E2102" s="286">
        <v>63734.99</v>
      </c>
      <c r="F2102" s="304" t="s">
        <v>3378</v>
      </c>
      <c r="G2102" s="494">
        <v>63850.43</v>
      </c>
      <c r="H2102" s="291">
        <f t="shared" si="63"/>
        <v>57146.134850000002</v>
      </c>
      <c r="I2102" s="470">
        <v>45432</v>
      </c>
    </row>
    <row r="2103" spans="1:9" x14ac:dyDescent="0.25">
      <c r="E2103" s="330">
        <f>SUM(E2085:E2102)</f>
        <v>278426.05000000005</v>
      </c>
      <c r="G2103" s="330">
        <f>SUM(G2085:G2102)</f>
        <v>679222.61</v>
      </c>
      <c r="H2103" s="476">
        <f>SUM(H2085:H2102)</f>
        <v>607904.23595000023</v>
      </c>
    </row>
    <row r="2107" spans="1:9" ht="15.75" thickBot="1" x14ac:dyDescent="0.3">
      <c r="D2107" s="569" t="s">
        <v>4981</v>
      </c>
      <c r="E2107" s="570"/>
      <c r="F2107" s="571"/>
    </row>
    <row r="2108" spans="1:9" ht="38.25" x14ac:dyDescent="0.25">
      <c r="A2108" s="413" t="s">
        <v>0</v>
      </c>
      <c r="B2108" s="413" t="s">
        <v>3265</v>
      </c>
      <c r="C2108" s="413" t="s">
        <v>45</v>
      </c>
      <c r="D2108" s="460" t="s">
        <v>3381</v>
      </c>
      <c r="E2108" s="461" t="s">
        <v>3380</v>
      </c>
      <c r="F2108" s="461" t="s">
        <v>3271</v>
      </c>
      <c r="G2108" s="415" t="s">
        <v>309</v>
      </c>
      <c r="H2108" s="415" t="s">
        <v>310</v>
      </c>
      <c r="I2108" s="415" t="s">
        <v>4405</v>
      </c>
    </row>
    <row r="2109" spans="1:9" x14ac:dyDescent="0.25">
      <c r="A2109" s="2">
        <v>1</v>
      </c>
      <c r="B2109" s="319" t="s">
        <v>4966</v>
      </c>
      <c r="C2109" s="304" t="s">
        <v>48</v>
      </c>
      <c r="D2109" s="470">
        <v>45394</v>
      </c>
      <c r="E2109" s="480">
        <v>2911.45</v>
      </c>
      <c r="F2109" s="304" t="s">
        <v>3378</v>
      </c>
      <c r="G2109" s="291">
        <v>1589.6</v>
      </c>
      <c r="H2109" s="291">
        <f t="shared" ref="H2109:H2133" si="64">G2109*0.895</f>
        <v>1422.692</v>
      </c>
      <c r="I2109" s="470">
        <v>45433</v>
      </c>
    </row>
    <row r="2110" spans="1:9" x14ac:dyDescent="0.25">
      <c r="A2110" s="2">
        <v>2</v>
      </c>
      <c r="B2110" s="319" t="s">
        <v>4967</v>
      </c>
      <c r="C2110" s="304" t="s">
        <v>48</v>
      </c>
      <c r="D2110" s="470">
        <v>45394</v>
      </c>
      <c r="E2110" s="480">
        <v>2500.31</v>
      </c>
      <c r="F2110" s="304" t="s">
        <v>3378</v>
      </c>
      <c r="G2110" s="291">
        <v>1360.47</v>
      </c>
      <c r="H2110" s="291">
        <f t="shared" si="64"/>
        <v>1217.6206500000001</v>
      </c>
      <c r="I2110" s="470">
        <v>45433</v>
      </c>
    </row>
    <row r="2111" spans="1:9" x14ac:dyDescent="0.25">
      <c r="A2111" s="2">
        <v>3</v>
      </c>
      <c r="B2111" s="319" t="s">
        <v>4968</v>
      </c>
      <c r="C2111" s="304" t="s">
        <v>48</v>
      </c>
      <c r="D2111" s="470">
        <v>45370</v>
      </c>
      <c r="E2111" s="480">
        <v>5659.18</v>
      </c>
      <c r="F2111" s="304" t="s">
        <v>3378</v>
      </c>
      <c r="G2111" s="291">
        <v>4810.37</v>
      </c>
      <c r="H2111" s="291">
        <f t="shared" si="64"/>
        <v>4305.2811499999998</v>
      </c>
      <c r="I2111" s="470">
        <v>45433</v>
      </c>
    </row>
    <row r="2112" spans="1:9" x14ac:dyDescent="0.25">
      <c r="A2112" s="2">
        <v>4</v>
      </c>
      <c r="B2112" s="319" t="s">
        <v>4969</v>
      </c>
      <c r="C2112" s="304" t="s">
        <v>48</v>
      </c>
      <c r="D2112" s="470">
        <v>45412</v>
      </c>
      <c r="E2112" s="480">
        <v>3764.59</v>
      </c>
      <c r="F2112" s="304" t="s">
        <v>3378</v>
      </c>
      <c r="G2112" s="291">
        <v>2079.4</v>
      </c>
      <c r="H2112" s="291">
        <f t="shared" si="64"/>
        <v>1861.0630000000001</v>
      </c>
      <c r="I2112" s="470">
        <v>45433</v>
      </c>
    </row>
    <row r="2113" spans="1:9" x14ac:dyDescent="0.25">
      <c r="A2113" s="2">
        <v>5</v>
      </c>
      <c r="B2113" s="319" t="s">
        <v>4970</v>
      </c>
      <c r="C2113" s="304" t="s">
        <v>48</v>
      </c>
      <c r="D2113" s="470">
        <v>45416</v>
      </c>
      <c r="E2113" s="480">
        <v>4672.97</v>
      </c>
      <c r="F2113" s="304" t="s">
        <v>3378</v>
      </c>
      <c r="G2113" s="291">
        <v>2390.5300000000002</v>
      </c>
      <c r="H2113" s="291">
        <f t="shared" si="64"/>
        <v>2139.5243500000001</v>
      </c>
      <c r="I2113" s="470">
        <v>45433</v>
      </c>
    </row>
    <row r="2114" spans="1:9" x14ac:dyDescent="0.25">
      <c r="A2114" s="2">
        <v>6</v>
      </c>
      <c r="B2114" s="319" t="s">
        <v>4971</v>
      </c>
      <c r="C2114" s="304" t="s">
        <v>48</v>
      </c>
      <c r="D2114" s="470">
        <v>45394</v>
      </c>
      <c r="E2114" s="421">
        <v>3236.67</v>
      </c>
      <c r="F2114" s="304" t="s">
        <v>3378</v>
      </c>
      <c r="G2114" s="291">
        <v>1027.99</v>
      </c>
      <c r="H2114" s="291">
        <f t="shared" si="64"/>
        <v>920.05105000000003</v>
      </c>
      <c r="I2114" s="470">
        <v>45433</v>
      </c>
    </row>
    <row r="2115" spans="1:9" x14ac:dyDescent="0.25">
      <c r="A2115" s="2">
        <v>8</v>
      </c>
      <c r="B2115" s="319" t="s">
        <v>4887</v>
      </c>
      <c r="C2115" s="304" t="s">
        <v>48</v>
      </c>
      <c r="D2115" s="12">
        <v>45383</v>
      </c>
      <c r="E2115" s="286">
        <v>1855.76</v>
      </c>
      <c r="F2115" s="304" t="s">
        <v>3378</v>
      </c>
      <c r="G2115" s="291">
        <v>1746.06</v>
      </c>
      <c r="H2115" s="291">
        <f t="shared" si="64"/>
        <v>1562.7237</v>
      </c>
      <c r="I2115" s="470">
        <v>45433</v>
      </c>
    </row>
    <row r="2116" spans="1:9" x14ac:dyDescent="0.25">
      <c r="A2116" s="2">
        <v>9</v>
      </c>
      <c r="B2116" s="319" t="s">
        <v>4726</v>
      </c>
      <c r="C2116" s="304" t="s">
        <v>48</v>
      </c>
      <c r="D2116" s="12">
        <v>45378</v>
      </c>
      <c r="E2116" s="286">
        <v>1954.48</v>
      </c>
      <c r="F2116" s="304" t="s">
        <v>3378</v>
      </c>
      <c r="G2116" s="291">
        <v>1714.89</v>
      </c>
      <c r="H2116" s="291">
        <f t="shared" si="64"/>
        <v>1534.8265500000002</v>
      </c>
      <c r="I2116" s="470">
        <v>45433</v>
      </c>
    </row>
    <row r="2117" spans="1:9" x14ac:dyDescent="0.25">
      <c r="A2117" s="2">
        <v>10</v>
      </c>
      <c r="B2117" s="319" t="s">
        <v>4877</v>
      </c>
      <c r="C2117" s="304" t="s">
        <v>48</v>
      </c>
      <c r="D2117" s="12">
        <v>45383</v>
      </c>
      <c r="E2117" s="286">
        <v>1877.7</v>
      </c>
      <c r="F2117" s="304" t="s">
        <v>3378</v>
      </c>
      <c r="G2117" s="291">
        <v>1746.06</v>
      </c>
      <c r="H2117" s="291">
        <f t="shared" si="64"/>
        <v>1562.7237</v>
      </c>
      <c r="I2117" s="470">
        <v>45433</v>
      </c>
    </row>
    <row r="2118" spans="1:9" x14ac:dyDescent="0.25">
      <c r="A2118" s="2">
        <v>11</v>
      </c>
      <c r="B2118" s="319" t="s">
        <v>4870</v>
      </c>
      <c r="C2118" s="304" t="s">
        <v>48</v>
      </c>
      <c r="D2118" s="12">
        <v>45407</v>
      </c>
      <c r="E2118" s="286">
        <v>5068.97</v>
      </c>
      <c r="F2118" s="304" t="s">
        <v>3378</v>
      </c>
      <c r="G2118" s="291">
        <v>5068.97</v>
      </c>
      <c r="H2118" s="291">
        <f t="shared" si="64"/>
        <v>4536.7281499999999</v>
      </c>
      <c r="I2118" s="470">
        <v>45433</v>
      </c>
    </row>
    <row r="2119" spans="1:9" x14ac:dyDescent="0.25">
      <c r="A2119" s="2">
        <v>12</v>
      </c>
      <c r="B2119" s="319" t="s">
        <v>4910</v>
      </c>
      <c r="C2119" s="304" t="s">
        <v>48</v>
      </c>
      <c r="D2119" s="12">
        <v>45407</v>
      </c>
      <c r="E2119" s="286">
        <v>3793.79</v>
      </c>
      <c r="F2119" s="304" t="s">
        <v>3378</v>
      </c>
      <c r="G2119" s="291">
        <v>1699.9</v>
      </c>
      <c r="H2119" s="291">
        <f t="shared" si="64"/>
        <v>1521.4105000000002</v>
      </c>
      <c r="I2119" s="470">
        <v>45433</v>
      </c>
    </row>
    <row r="2120" spans="1:9" x14ac:dyDescent="0.25">
      <c r="A2120" s="2">
        <v>13</v>
      </c>
      <c r="B2120" s="319" t="s">
        <v>4972</v>
      </c>
      <c r="C2120" s="304" t="s">
        <v>48</v>
      </c>
      <c r="D2120" s="12">
        <v>45414</v>
      </c>
      <c r="E2120" s="286">
        <v>4238.01</v>
      </c>
      <c r="F2120" s="304" t="s">
        <v>3378</v>
      </c>
      <c r="G2120" s="291">
        <v>3466.39</v>
      </c>
      <c r="H2120" s="291">
        <f t="shared" si="64"/>
        <v>3102.41905</v>
      </c>
      <c r="I2120" s="470">
        <v>45433</v>
      </c>
    </row>
    <row r="2121" spans="1:9" x14ac:dyDescent="0.25">
      <c r="A2121" s="2">
        <v>14</v>
      </c>
      <c r="B2121" s="319" t="s">
        <v>4921</v>
      </c>
      <c r="C2121" s="304" t="s">
        <v>48</v>
      </c>
      <c r="D2121" s="12">
        <v>45412</v>
      </c>
      <c r="E2121" s="286">
        <v>6436.93</v>
      </c>
      <c r="F2121" s="304" t="s">
        <v>3378</v>
      </c>
      <c r="G2121" s="291">
        <v>2368.85</v>
      </c>
      <c r="H2121" s="291">
        <f t="shared" si="64"/>
        <v>2120.12075</v>
      </c>
      <c r="I2121" s="470">
        <v>45433</v>
      </c>
    </row>
    <row r="2122" spans="1:9" x14ac:dyDescent="0.25">
      <c r="A2122" s="2">
        <v>15</v>
      </c>
      <c r="B2122" s="319" t="s">
        <v>4922</v>
      </c>
      <c r="C2122" s="304" t="s">
        <v>48</v>
      </c>
      <c r="D2122" s="12">
        <v>45411</v>
      </c>
      <c r="E2122" s="286">
        <v>9804.34</v>
      </c>
      <c r="F2122" s="304" t="s">
        <v>3378</v>
      </c>
      <c r="G2122" s="291">
        <v>8354.4</v>
      </c>
      <c r="H2122" s="291">
        <f t="shared" si="64"/>
        <v>7477.1880000000001</v>
      </c>
      <c r="I2122" s="470">
        <v>45433</v>
      </c>
    </row>
    <row r="2123" spans="1:9" x14ac:dyDescent="0.25">
      <c r="A2123" s="2">
        <v>16</v>
      </c>
      <c r="B2123" s="319" t="s">
        <v>4814</v>
      </c>
      <c r="C2123" s="304" t="s">
        <v>48</v>
      </c>
      <c r="D2123" s="12">
        <v>45408</v>
      </c>
      <c r="E2123" s="286">
        <v>4869.8</v>
      </c>
      <c r="F2123" s="304" t="s">
        <v>3378</v>
      </c>
      <c r="G2123" s="291">
        <v>4869.8</v>
      </c>
      <c r="H2123" s="291">
        <f t="shared" si="64"/>
        <v>4358.4710000000005</v>
      </c>
      <c r="I2123" s="470">
        <v>45433</v>
      </c>
    </row>
    <row r="2124" spans="1:9" x14ac:dyDescent="0.25">
      <c r="A2124" s="2">
        <v>17</v>
      </c>
      <c r="B2124" s="319" t="s">
        <v>4911</v>
      </c>
      <c r="C2124" s="304" t="s">
        <v>48</v>
      </c>
      <c r="D2124" s="12">
        <v>45378</v>
      </c>
      <c r="E2124" s="286">
        <v>2286.3200000000002</v>
      </c>
      <c r="F2124" s="304" t="s">
        <v>3378</v>
      </c>
      <c r="G2124" s="291">
        <v>2127</v>
      </c>
      <c r="H2124" s="291">
        <f t="shared" si="64"/>
        <v>1903.665</v>
      </c>
      <c r="I2124" s="470">
        <v>45433</v>
      </c>
    </row>
    <row r="2125" spans="1:9" x14ac:dyDescent="0.25">
      <c r="A2125" s="2">
        <v>18</v>
      </c>
      <c r="B2125" s="319" t="s">
        <v>4345</v>
      </c>
      <c r="C2125" s="304" t="s">
        <v>48</v>
      </c>
      <c r="D2125" s="12">
        <v>45378</v>
      </c>
      <c r="E2125" s="286">
        <v>18920.96</v>
      </c>
      <c r="F2125" s="304" t="s">
        <v>3378</v>
      </c>
      <c r="G2125" s="291">
        <v>17240.37</v>
      </c>
      <c r="H2125" s="291">
        <f t="shared" si="64"/>
        <v>15430.131149999999</v>
      </c>
      <c r="I2125" s="470">
        <v>45433</v>
      </c>
    </row>
    <row r="2126" spans="1:9" x14ac:dyDescent="0.25">
      <c r="A2126" s="2">
        <v>19</v>
      </c>
      <c r="B2126" s="319" t="s">
        <v>4973</v>
      </c>
      <c r="C2126" s="304" t="s">
        <v>48</v>
      </c>
      <c r="D2126" s="12">
        <v>45299</v>
      </c>
      <c r="E2126" s="286">
        <v>3583.42</v>
      </c>
      <c r="F2126" s="304" t="s">
        <v>3378</v>
      </c>
      <c r="G2126" s="291">
        <v>1747.38</v>
      </c>
      <c r="H2126" s="291">
        <f t="shared" si="64"/>
        <v>1563.9051000000002</v>
      </c>
      <c r="I2126" s="470">
        <v>45433</v>
      </c>
    </row>
    <row r="2127" spans="1:9" x14ac:dyDescent="0.25">
      <c r="A2127" s="2">
        <v>20</v>
      </c>
      <c r="B2127" s="319" t="s">
        <v>4974</v>
      </c>
      <c r="C2127" s="304" t="s">
        <v>48</v>
      </c>
      <c r="D2127" s="12">
        <v>45406</v>
      </c>
      <c r="E2127" s="286">
        <f>3518.27+3587.13</f>
        <v>7105.4</v>
      </c>
      <c r="F2127" s="304" t="s">
        <v>3378</v>
      </c>
      <c r="G2127" s="291">
        <v>4508.38</v>
      </c>
      <c r="H2127" s="291">
        <f t="shared" si="64"/>
        <v>4035.0001000000002</v>
      </c>
      <c r="I2127" s="470">
        <v>45433</v>
      </c>
    </row>
    <row r="2128" spans="1:9" x14ac:dyDescent="0.25">
      <c r="A2128" s="2">
        <v>21</v>
      </c>
      <c r="B2128" s="319" t="s">
        <v>4975</v>
      </c>
      <c r="C2128" s="304" t="s">
        <v>48</v>
      </c>
      <c r="D2128" s="467">
        <v>45398</v>
      </c>
      <c r="E2128" s="533">
        <v>4881.53</v>
      </c>
      <c r="F2128" s="304" t="s">
        <v>3378</v>
      </c>
      <c r="G2128" s="291">
        <v>3957.89</v>
      </c>
      <c r="H2128" s="291">
        <f t="shared" si="64"/>
        <v>3542.3115499999999</v>
      </c>
      <c r="I2128" s="470">
        <v>45433</v>
      </c>
    </row>
    <row r="2129" spans="1:9" x14ac:dyDescent="0.25">
      <c r="A2129" s="2">
        <v>22</v>
      </c>
      <c r="B2129" s="319" t="s">
        <v>4976</v>
      </c>
      <c r="C2129" s="304" t="s">
        <v>48</v>
      </c>
      <c r="D2129" s="12">
        <v>45401</v>
      </c>
      <c r="E2129" s="286">
        <v>1286.04</v>
      </c>
      <c r="F2129" s="304" t="s">
        <v>3378</v>
      </c>
      <c r="G2129" s="291">
        <v>1286.04</v>
      </c>
      <c r="H2129" s="291">
        <f t="shared" si="64"/>
        <v>1151.0057999999999</v>
      </c>
      <c r="I2129" s="470">
        <v>45433</v>
      </c>
    </row>
    <row r="2130" spans="1:9" x14ac:dyDescent="0.25">
      <c r="A2130" s="2">
        <v>23</v>
      </c>
      <c r="B2130" s="319" t="s">
        <v>4977</v>
      </c>
      <c r="C2130" s="304" t="s">
        <v>48</v>
      </c>
      <c r="D2130" s="12">
        <v>45401</v>
      </c>
      <c r="E2130" s="286">
        <v>2404.5300000000002</v>
      </c>
      <c r="F2130" s="304" t="s">
        <v>3378</v>
      </c>
      <c r="G2130" s="291">
        <v>1972.93</v>
      </c>
      <c r="H2130" s="291">
        <f t="shared" si="64"/>
        <v>1765.7723500000002</v>
      </c>
      <c r="I2130" s="470">
        <v>45433</v>
      </c>
    </row>
    <row r="2131" spans="1:9" x14ac:dyDescent="0.25">
      <c r="A2131" s="2">
        <v>24</v>
      </c>
      <c r="B2131" s="319" t="s">
        <v>4978</v>
      </c>
      <c r="C2131" s="304" t="s">
        <v>48</v>
      </c>
      <c r="D2131" s="12">
        <v>45414</v>
      </c>
      <c r="E2131" s="286">
        <v>2604.9499999999998</v>
      </c>
      <c r="F2131" s="304" t="s">
        <v>3378</v>
      </c>
      <c r="G2131" s="291">
        <v>2140.87</v>
      </c>
      <c r="H2131" s="291">
        <f t="shared" si="64"/>
        <v>1916.0786499999999</v>
      </c>
      <c r="I2131" s="470">
        <v>45433</v>
      </c>
    </row>
    <row r="2132" spans="1:9" x14ac:dyDescent="0.25">
      <c r="A2132" s="2">
        <v>25</v>
      </c>
      <c r="B2132" s="319" t="s">
        <v>4979</v>
      </c>
      <c r="C2132" s="304" t="s">
        <v>48</v>
      </c>
      <c r="D2132" s="12">
        <v>45414</v>
      </c>
      <c r="E2132" s="286">
        <v>2900.35</v>
      </c>
      <c r="F2132" s="304" t="s">
        <v>3378</v>
      </c>
      <c r="G2132" s="291">
        <v>2360.7800000000002</v>
      </c>
      <c r="H2132" s="291">
        <f t="shared" si="64"/>
        <v>2112.8981000000003</v>
      </c>
      <c r="I2132" s="470">
        <v>45433</v>
      </c>
    </row>
    <row r="2133" spans="1:9" x14ac:dyDescent="0.25">
      <c r="A2133" s="2">
        <v>26</v>
      </c>
      <c r="B2133" s="319" t="s">
        <v>4980</v>
      </c>
      <c r="C2133" s="304" t="s">
        <v>48</v>
      </c>
      <c r="D2133" s="12">
        <v>45415</v>
      </c>
      <c r="E2133" s="286">
        <v>2701.61</v>
      </c>
      <c r="F2133" s="304" t="s">
        <v>3378</v>
      </c>
      <c r="G2133" s="291">
        <v>2157.09</v>
      </c>
      <c r="H2133" s="291">
        <f t="shared" si="64"/>
        <v>1930.5955500000002</v>
      </c>
      <c r="I2133" s="470">
        <v>45433</v>
      </c>
    </row>
    <row r="2134" spans="1:9" x14ac:dyDescent="0.25">
      <c r="B2134" s="525"/>
      <c r="E2134" s="330">
        <f>SUM(E2109:E2133)</f>
        <v>111320.05999999998</v>
      </c>
      <c r="G2134" s="330">
        <f>SUM(G2109:G2133)</f>
        <v>83792.409999999974</v>
      </c>
      <c r="H2134" s="330">
        <f>SUM(H2109:H2133)</f>
        <v>74994.206950000007</v>
      </c>
    </row>
    <row r="2139" spans="1:9" ht="15.75" thickBot="1" x14ac:dyDescent="0.3">
      <c r="D2139" s="569" t="s">
        <v>4982</v>
      </c>
      <c r="E2139" s="570"/>
      <c r="F2139" s="571"/>
    </row>
    <row r="2140" spans="1:9" ht="38.25" x14ac:dyDescent="0.25">
      <c r="A2140" s="413" t="s">
        <v>0</v>
      </c>
      <c r="B2140" s="413" t="s">
        <v>3265</v>
      </c>
      <c r="C2140" s="413" t="s">
        <v>45</v>
      </c>
      <c r="D2140" s="460" t="s">
        <v>3381</v>
      </c>
      <c r="E2140" s="461" t="s">
        <v>3380</v>
      </c>
      <c r="F2140" s="461" t="s">
        <v>3271</v>
      </c>
      <c r="G2140" s="415" t="s">
        <v>309</v>
      </c>
      <c r="H2140" s="415" t="s">
        <v>310</v>
      </c>
      <c r="I2140" s="415" t="s">
        <v>4405</v>
      </c>
    </row>
    <row r="2141" spans="1:9" x14ac:dyDescent="0.25">
      <c r="A2141" s="2">
        <v>1</v>
      </c>
      <c r="B2141" s="319" t="s">
        <v>4649</v>
      </c>
      <c r="C2141" s="304" t="s">
        <v>48</v>
      </c>
      <c r="D2141" s="12">
        <v>45377</v>
      </c>
      <c r="E2141" s="534">
        <v>4713.16</v>
      </c>
      <c r="F2141" s="304" t="s">
        <v>3378</v>
      </c>
      <c r="G2141" s="535">
        <v>4614.43</v>
      </c>
      <c r="H2141" s="535">
        <f t="shared" ref="H2141:H2149" si="65">G2141*0.895</f>
        <v>4129.9148500000001</v>
      </c>
      <c r="I2141" s="470">
        <v>45433</v>
      </c>
    </row>
    <row r="2142" spans="1:9" x14ac:dyDescent="0.25">
      <c r="A2142" s="2">
        <v>2</v>
      </c>
      <c r="B2142" s="319" t="s">
        <v>4813</v>
      </c>
      <c r="C2142" s="304" t="s">
        <v>48</v>
      </c>
      <c r="D2142" s="12">
        <v>45357</v>
      </c>
      <c r="E2142" s="286">
        <v>8637.74</v>
      </c>
      <c r="F2142" s="304" t="s">
        <v>3378</v>
      </c>
      <c r="G2142" s="291">
        <v>8262.5400000000009</v>
      </c>
      <c r="H2142" s="291">
        <f t="shared" si="65"/>
        <v>7394.9733000000006</v>
      </c>
      <c r="I2142" s="470">
        <v>45433</v>
      </c>
    </row>
    <row r="2143" spans="1:9" x14ac:dyDescent="0.25">
      <c r="A2143" s="2">
        <v>3</v>
      </c>
      <c r="B2143" s="319" t="s">
        <v>4878</v>
      </c>
      <c r="C2143" s="304" t="s">
        <v>48</v>
      </c>
      <c r="D2143" s="12">
        <v>45383</v>
      </c>
      <c r="E2143" s="286">
        <v>1899.64</v>
      </c>
      <c r="F2143" s="304" t="s">
        <v>3378</v>
      </c>
      <c r="G2143" s="291">
        <v>1671.02</v>
      </c>
      <c r="H2143" s="291">
        <f t="shared" si="65"/>
        <v>1495.5629000000001</v>
      </c>
      <c r="I2143" s="470">
        <v>45433</v>
      </c>
    </row>
    <row r="2144" spans="1:9" x14ac:dyDescent="0.25">
      <c r="A2144" s="2">
        <v>4</v>
      </c>
      <c r="B2144" s="319" t="s">
        <v>4656</v>
      </c>
      <c r="C2144" s="304" t="s">
        <v>48</v>
      </c>
      <c r="D2144" s="12">
        <v>45357</v>
      </c>
      <c r="E2144" s="286">
        <v>3133.54</v>
      </c>
      <c r="F2144" s="304" t="s">
        <v>3378</v>
      </c>
      <c r="G2144" s="291">
        <v>1906.52</v>
      </c>
      <c r="H2144" s="291">
        <f t="shared" si="65"/>
        <v>1706.3353999999999</v>
      </c>
      <c r="I2144" s="470">
        <v>45433</v>
      </c>
    </row>
    <row r="2145" spans="1:9" x14ac:dyDescent="0.25">
      <c r="A2145" s="2">
        <v>5</v>
      </c>
      <c r="B2145" s="319" t="s">
        <v>4983</v>
      </c>
      <c r="C2145" s="304" t="s">
        <v>48</v>
      </c>
      <c r="D2145" s="12">
        <v>45364</v>
      </c>
      <c r="E2145" s="286">
        <v>15335.3</v>
      </c>
      <c r="F2145" s="304" t="s">
        <v>3378</v>
      </c>
      <c r="G2145" s="291">
        <v>11863.79</v>
      </c>
      <c r="H2145" s="291">
        <f t="shared" si="65"/>
        <v>10618.092050000001</v>
      </c>
      <c r="I2145" s="470">
        <v>45433</v>
      </c>
    </row>
    <row r="2146" spans="1:9" x14ac:dyDescent="0.25">
      <c r="A2146" s="2">
        <v>6</v>
      </c>
      <c r="B2146" s="319" t="s">
        <v>4984</v>
      </c>
      <c r="C2146" s="304" t="s">
        <v>48</v>
      </c>
      <c r="D2146" s="12">
        <v>45391</v>
      </c>
      <c r="E2146" s="286">
        <v>3012.91</v>
      </c>
      <c r="F2146" s="304" t="s">
        <v>3378</v>
      </c>
      <c r="G2146" s="291">
        <v>2482.87</v>
      </c>
      <c r="H2146" s="291">
        <f t="shared" si="65"/>
        <v>2222.1686500000001</v>
      </c>
      <c r="I2146" s="470">
        <v>45433</v>
      </c>
    </row>
    <row r="2147" spans="1:9" x14ac:dyDescent="0.25">
      <c r="A2147" s="2">
        <v>7</v>
      </c>
      <c r="B2147" s="319" t="s">
        <v>4677</v>
      </c>
      <c r="C2147" s="304" t="s">
        <v>48</v>
      </c>
      <c r="D2147" s="12">
        <v>45411</v>
      </c>
      <c r="E2147" s="286">
        <v>2104.14</v>
      </c>
      <c r="F2147" s="304" t="s">
        <v>3378</v>
      </c>
      <c r="G2147" s="291">
        <v>1336.24</v>
      </c>
      <c r="H2147" s="291">
        <f t="shared" si="65"/>
        <v>1195.9348</v>
      </c>
      <c r="I2147" s="470">
        <v>45433</v>
      </c>
    </row>
    <row r="2148" spans="1:9" x14ac:dyDescent="0.25">
      <c r="A2148" s="2">
        <v>8</v>
      </c>
      <c r="B2148" s="319" t="s">
        <v>4985</v>
      </c>
      <c r="C2148" s="304" t="s">
        <v>48</v>
      </c>
      <c r="D2148" s="12">
        <v>45337</v>
      </c>
      <c r="E2148" s="421">
        <f>2504.05+1039.09+1039.09+1039.39+1039.06+1039.9+309.18+1039.9+1039.09</f>
        <v>10088.75</v>
      </c>
      <c r="F2148" s="304" t="s">
        <v>3378</v>
      </c>
      <c r="G2148" s="291">
        <v>9284.2900000000009</v>
      </c>
      <c r="H2148" s="291">
        <f t="shared" si="65"/>
        <v>8309.439550000001</v>
      </c>
      <c r="I2148" s="470">
        <v>45433</v>
      </c>
    </row>
    <row r="2149" spans="1:9" x14ac:dyDescent="0.25">
      <c r="A2149" s="2">
        <v>9</v>
      </c>
      <c r="B2149" s="319" t="s">
        <v>4758</v>
      </c>
      <c r="C2149" s="304" t="s">
        <v>48</v>
      </c>
      <c r="D2149" s="12">
        <v>45383</v>
      </c>
      <c r="E2149" s="290">
        <v>3935.26</v>
      </c>
      <c r="F2149" s="304" t="s">
        <v>3378</v>
      </c>
      <c r="G2149" s="9">
        <v>3123.48</v>
      </c>
      <c r="H2149" s="9">
        <f t="shared" si="65"/>
        <v>2795.5146</v>
      </c>
      <c r="I2149" s="470">
        <v>45433</v>
      </c>
    </row>
    <row r="2150" spans="1:9" x14ac:dyDescent="0.25">
      <c r="E2150" s="330">
        <f>SUM(E2141:E2149)</f>
        <v>52860.439999999995</v>
      </c>
      <c r="G2150" s="330">
        <f>SUM(G2141:G2149)</f>
        <v>44545.180000000008</v>
      </c>
      <c r="H2150" s="330">
        <f>SUM(H2141:H2149)</f>
        <v>39867.936100000006</v>
      </c>
    </row>
    <row r="2154" spans="1:9" ht="15.75" thickBot="1" x14ac:dyDescent="0.3">
      <c r="D2154" s="569" t="s">
        <v>5018</v>
      </c>
      <c r="E2154" s="570"/>
      <c r="F2154" s="571"/>
    </row>
    <row r="2155" spans="1:9" ht="38.25" x14ac:dyDescent="0.25">
      <c r="A2155" s="413" t="s">
        <v>0</v>
      </c>
      <c r="B2155" s="413" t="s">
        <v>3265</v>
      </c>
      <c r="C2155" s="413" t="s">
        <v>45</v>
      </c>
      <c r="D2155" s="460" t="s">
        <v>3381</v>
      </c>
      <c r="E2155" s="461" t="s">
        <v>3380</v>
      </c>
      <c r="F2155" s="461" t="s">
        <v>3271</v>
      </c>
      <c r="G2155" s="415" t="s">
        <v>309</v>
      </c>
      <c r="H2155" s="415" t="s">
        <v>310</v>
      </c>
      <c r="I2155" s="415" t="s">
        <v>4405</v>
      </c>
    </row>
    <row r="2156" spans="1:9" x14ac:dyDescent="0.25">
      <c r="A2156" s="2"/>
      <c r="B2156" s="319" t="s">
        <v>4809</v>
      </c>
      <c r="C2156" s="319"/>
      <c r="D2156" s="12">
        <v>45356</v>
      </c>
      <c r="E2156" s="286">
        <v>7284.91</v>
      </c>
      <c r="F2156" s="319"/>
      <c r="G2156" s="291">
        <v>6067.56</v>
      </c>
      <c r="H2156" s="291">
        <f t="shared" ref="H2156:H2172" si="66">G2156*0.895</f>
        <v>5430.4662000000008</v>
      </c>
      <c r="I2156" s="470">
        <v>45462</v>
      </c>
    </row>
    <row r="2157" spans="1:9" x14ac:dyDescent="0.25">
      <c r="A2157" s="2"/>
      <c r="B2157" s="319" t="s">
        <v>4961</v>
      </c>
      <c r="C2157" s="319"/>
      <c r="D2157" s="12">
        <v>45432</v>
      </c>
      <c r="E2157" s="286">
        <v>5295.48</v>
      </c>
      <c r="F2157" s="319"/>
      <c r="G2157" s="291">
        <v>4426.13</v>
      </c>
      <c r="H2157" s="291">
        <f t="shared" si="66"/>
        <v>3961.3863500000002</v>
      </c>
      <c r="I2157" s="470">
        <v>45462</v>
      </c>
    </row>
    <row r="2158" spans="1:9" x14ac:dyDescent="0.25">
      <c r="A2158" s="2"/>
      <c r="B2158" s="319" t="s">
        <v>4959</v>
      </c>
      <c r="C2158" s="319"/>
      <c r="D2158" s="12">
        <v>45425</v>
      </c>
      <c r="E2158" s="286">
        <v>5862.1</v>
      </c>
      <c r="F2158" s="319"/>
      <c r="G2158" s="9">
        <v>4516.04</v>
      </c>
      <c r="H2158" s="9">
        <f t="shared" si="66"/>
        <v>4041.8558000000003</v>
      </c>
      <c r="I2158" s="470">
        <v>45462</v>
      </c>
    </row>
    <row r="2159" spans="1:9" x14ac:dyDescent="0.25">
      <c r="A2159" s="2"/>
      <c r="B2159" s="319" t="s">
        <v>4912</v>
      </c>
      <c r="C2159" s="319"/>
      <c r="D2159" s="12">
        <v>45408</v>
      </c>
      <c r="E2159" s="286">
        <v>2470.35</v>
      </c>
      <c r="F2159" s="319"/>
      <c r="G2159" s="291">
        <v>1843.59</v>
      </c>
      <c r="H2159" s="291">
        <f t="shared" si="66"/>
        <v>1650.01305</v>
      </c>
      <c r="I2159" s="470">
        <v>45462</v>
      </c>
    </row>
    <row r="2160" spans="1:9" x14ac:dyDescent="0.25">
      <c r="A2160" s="2"/>
      <c r="B2160" s="319" t="s">
        <v>4652</v>
      </c>
      <c r="C2160" s="319"/>
      <c r="D2160" s="12">
        <v>45383</v>
      </c>
      <c r="E2160" s="286">
        <v>13887.42</v>
      </c>
      <c r="F2160" s="319"/>
      <c r="G2160" s="291">
        <v>13643.72</v>
      </c>
      <c r="H2160" s="291">
        <f t="shared" si="66"/>
        <v>12211.1294</v>
      </c>
      <c r="I2160" s="470">
        <v>45462</v>
      </c>
    </row>
    <row r="2161" spans="1:9" x14ac:dyDescent="0.25">
      <c r="A2161" s="2"/>
      <c r="B2161" s="319" t="s">
        <v>4692</v>
      </c>
      <c r="C2161" s="319"/>
      <c r="D2161" s="12">
        <v>45335</v>
      </c>
      <c r="E2161" s="286">
        <v>1884.05</v>
      </c>
      <c r="F2161" s="319"/>
      <c r="G2161" s="291">
        <v>1763.38</v>
      </c>
      <c r="H2161" s="291">
        <f t="shared" si="66"/>
        <v>1578.2251000000001</v>
      </c>
      <c r="I2161" s="470">
        <v>45462</v>
      </c>
    </row>
    <row r="2162" spans="1:9" x14ac:dyDescent="0.25">
      <c r="A2162" s="2"/>
      <c r="B2162" s="319" t="s">
        <v>4812</v>
      </c>
      <c r="C2162" s="319"/>
      <c r="D2162" s="12">
        <v>45411</v>
      </c>
      <c r="E2162" s="286">
        <v>18056.86</v>
      </c>
      <c r="F2162" s="319"/>
      <c r="G2162" s="291">
        <v>16440.7</v>
      </c>
      <c r="H2162" s="291">
        <f t="shared" si="66"/>
        <v>14714.426500000001</v>
      </c>
      <c r="I2162" s="470">
        <v>45462</v>
      </c>
    </row>
    <row r="2163" spans="1:9" x14ac:dyDescent="0.25">
      <c r="A2163" s="2"/>
      <c r="B2163" s="319" t="s">
        <v>4923</v>
      </c>
      <c r="C2163" s="319"/>
      <c r="D2163" s="12">
        <v>45408</v>
      </c>
      <c r="E2163" s="286">
        <v>11883.22</v>
      </c>
      <c r="F2163" s="319"/>
      <c r="G2163" s="291">
        <v>11262.15</v>
      </c>
      <c r="H2163" s="291">
        <f t="shared" si="66"/>
        <v>10079.624250000001</v>
      </c>
      <c r="I2163" s="470">
        <v>45462</v>
      </c>
    </row>
    <row r="2164" spans="1:9" x14ac:dyDescent="0.25">
      <c r="A2164" s="2"/>
      <c r="B2164" s="319" t="s">
        <v>4962</v>
      </c>
      <c r="C2164" s="319"/>
      <c r="D2164" s="12">
        <v>45442</v>
      </c>
      <c r="E2164" s="286">
        <v>8385.5499999999993</v>
      </c>
      <c r="F2164" s="319"/>
      <c r="G2164" s="291">
        <v>3432.96</v>
      </c>
      <c r="H2164" s="291">
        <f t="shared" si="66"/>
        <v>3072.4992000000002</v>
      </c>
      <c r="I2164" s="470">
        <v>45462</v>
      </c>
    </row>
    <row r="2165" spans="1:9" x14ac:dyDescent="0.25">
      <c r="A2165" s="2"/>
      <c r="B2165" s="319" t="s">
        <v>4374</v>
      </c>
      <c r="C2165" s="319"/>
      <c r="D2165" s="319"/>
      <c r="E2165" s="319"/>
      <c r="F2165" s="319"/>
      <c r="G2165" s="9">
        <v>46050.82</v>
      </c>
      <c r="H2165" s="291">
        <f t="shared" si="66"/>
        <v>41215.483899999999</v>
      </c>
      <c r="I2165" s="470">
        <v>45462</v>
      </c>
    </row>
    <row r="2166" spans="1:9" x14ac:dyDescent="0.25">
      <c r="A2166" s="2"/>
      <c r="B2166" s="319" t="s">
        <v>4957</v>
      </c>
      <c r="C2166" s="319"/>
      <c r="D2166" s="12">
        <v>45442</v>
      </c>
      <c r="E2166" s="290">
        <v>4558.72</v>
      </c>
      <c r="F2166" s="319"/>
      <c r="G2166" s="9">
        <v>2529.89</v>
      </c>
      <c r="H2166" s="9">
        <f t="shared" si="66"/>
        <v>2264.25155</v>
      </c>
      <c r="I2166" s="470">
        <v>45462</v>
      </c>
    </row>
    <row r="2167" spans="1:9" x14ac:dyDescent="0.25">
      <c r="A2167" s="2"/>
      <c r="B2167" s="319" t="s">
        <v>4960</v>
      </c>
      <c r="C2167" s="319"/>
      <c r="D2167" s="12">
        <v>45442</v>
      </c>
      <c r="E2167" s="286">
        <v>3102.49</v>
      </c>
      <c r="F2167" s="319"/>
      <c r="G2167" s="291">
        <v>1858.02</v>
      </c>
      <c r="H2167" s="291">
        <f t="shared" si="66"/>
        <v>1662.9278999999999</v>
      </c>
      <c r="I2167" s="470">
        <v>45462</v>
      </c>
    </row>
    <row r="2168" spans="1:9" x14ac:dyDescent="0.25">
      <c r="A2168" s="2"/>
      <c r="B2168" s="319" t="s">
        <v>4919</v>
      </c>
      <c r="C2168" s="319"/>
      <c r="D2168" s="12">
        <v>45443</v>
      </c>
      <c r="E2168" s="286">
        <v>4683.42</v>
      </c>
      <c r="F2168" s="319"/>
      <c r="G2168" s="291">
        <v>4231.49</v>
      </c>
      <c r="H2168" s="291">
        <f t="shared" si="66"/>
        <v>3787.1835499999997</v>
      </c>
      <c r="I2168" s="470">
        <v>45462</v>
      </c>
    </row>
    <row r="2169" spans="1:9" x14ac:dyDescent="0.25">
      <c r="A2169" s="2"/>
      <c r="B2169" s="319" t="s">
        <v>4918</v>
      </c>
      <c r="C2169" s="319"/>
      <c r="D2169" s="12">
        <v>45441</v>
      </c>
      <c r="E2169" s="286">
        <v>4273</v>
      </c>
      <c r="F2169" s="319"/>
      <c r="G2169" s="291">
        <v>2656.84</v>
      </c>
      <c r="H2169" s="291">
        <f t="shared" si="66"/>
        <v>2377.8718000000003</v>
      </c>
      <c r="I2169" s="470">
        <v>45462</v>
      </c>
    </row>
    <row r="2170" spans="1:9" x14ac:dyDescent="0.25">
      <c r="A2170" s="2"/>
      <c r="B2170" s="319" t="s">
        <v>4869</v>
      </c>
      <c r="C2170" s="319"/>
      <c r="D2170" s="12">
        <v>45423</v>
      </c>
      <c r="E2170" s="286">
        <v>2783.89</v>
      </c>
      <c r="F2170" s="319"/>
      <c r="G2170" s="291">
        <v>2783.89</v>
      </c>
      <c r="H2170" s="291">
        <f t="shared" si="66"/>
        <v>2491.5815499999999</v>
      </c>
      <c r="I2170" s="470">
        <v>45462</v>
      </c>
    </row>
    <row r="2171" spans="1:9" x14ac:dyDescent="0.25">
      <c r="A2171" s="2"/>
      <c r="B2171" s="319" t="s">
        <v>4958</v>
      </c>
      <c r="C2171" s="319"/>
      <c r="D2171" s="12">
        <v>45454</v>
      </c>
      <c r="E2171" s="286">
        <v>1965.46</v>
      </c>
      <c r="F2171" s="319"/>
      <c r="G2171" s="291">
        <v>1746.06</v>
      </c>
      <c r="H2171" s="291">
        <f t="shared" si="66"/>
        <v>1562.7237</v>
      </c>
      <c r="I2171" s="470">
        <v>45462</v>
      </c>
    </row>
    <row r="2172" spans="1:9" x14ac:dyDescent="0.25">
      <c r="A2172" s="2"/>
      <c r="B2172" s="319" t="s">
        <v>4995</v>
      </c>
      <c r="C2172" s="319"/>
      <c r="D2172" s="12">
        <v>45451</v>
      </c>
      <c r="E2172" s="286">
        <v>6812.74</v>
      </c>
      <c r="F2172" s="319"/>
      <c r="G2172" s="291">
        <v>6031.21</v>
      </c>
      <c r="H2172" s="291">
        <f t="shared" si="66"/>
        <v>5397.9329500000003</v>
      </c>
      <c r="I2172" s="470">
        <v>45462</v>
      </c>
    </row>
    <row r="2173" spans="1:9" x14ac:dyDescent="0.25">
      <c r="B2173" s="525"/>
    </row>
  </sheetData>
  <mergeCells count="100">
    <mergeCell ref="D674:F674"/>
    <mergeCell ref="D954:F954"/>
    <mergeCell ref="D983:F983"/>
    <mergeCell ref="D1016:F1016"/>
    <mergeCell ref="D2154:F2154"/>
    <mergeCell ref="D2139:F2139"/>
    <mergeCell ref="D2083:F2083"/>
    <mergeCell ref="D684:F684"/>
    <mergeCell ref="D692:F692"/>
    <mergeCell ref="D720:F720"/>
    <mergeCell ref="D967:F967"/>
    <mergeCell ref="D789:F789"/>
    <mergeCell ref="D797:F797"/>
    <mergeCell ref="D1032:F1032"/>
    <mergeCell ref="D1046:F1046"/>
    <mergeCell ref="D1079:F1079"/>
    <mergeCell ref="G123:H123"/>
    <mergeCell ref="D154:F154"/>
    <mergeCell ref="D131:F131"/>
    <mergeCell ref="G151:H151"/>
    <mergeCell ref="D1738:F1738"/>
    <mergeCell ref="D1713:F1713"/>
    <mergeCell ref="D570:F570"/>
    <mergeCell ref="G299:H299"/>
    <mergeCell ref="D302:F302"/>
    <mergeCell ref="D309:F309"/>
    <mergeCell ref="D360:F360"/>
    <mergeCell ref="D377:F377"/>
    <mergeCell ref="D409:F409"/>
    <mergeCell ref="D742:F742"/>
    <mergeCell ref="D756:F756"/>
    <mergeCell ref="D628:F628"/>
    <mergeCell ref="D265:F265"/>
    <mergeCell ref="G670:H670"/>
    <mergeCell ref="D649:F649"/>
    <mergeCell ref="D214:F214"/>
    <mergeCell ref="G221:H221"/>
    <mergeCell ref="D597:F597"/>
    <mergeCell ref="D223:F223"/>
    <mergeCell ref="D438:F438"/>
    <mergeCell ref="D457:F457"/>
    <mergeCell ref="D472:F472"/>
    <mergeCell ref="D500:F500"/>
    <mergeCell ref="D548:F548"/>
    <mergeCell ref="D2:F2"/>
    <mergeCell ref="G25:H25"/>
    <mergeCell ref="D28:F28"/>
    <mergeCell ref="G37:H37"/>
    <mergeCell ref="D40:F40"/>
    <mergeCell ref="G54:H54"/>
    <mergeCell ref="D57:F57"/>
    <mergeCell ref="G75:H75"/>
    <mergeCell ref="D86:F86"/>
    <mergeCell ref="G103:H103"/>
    <mergeCell ref="D106:F106"/>
    <mergeCell ref="D184:F184"/>
    <mergeCell ref="G210:H210"/>
    <mergeCell ref="D923:F923"/>
    <mergeCell ref="D931:F931"/>
    <mergeCell ref="D734:F734"/>
    <mergeCell ref="D805:F805"/>
    <mergeCell ref="D819:F819"/>
    <mergeCell ref="D852:F852"/>
    <mergeCell ref="D865:F865"/>
    <mergeCell ref="D875:F875"/>
    <mergeCell ref="D776:F776"/>
    <mergeCell ref="D912:F912"/>
    <mergeCell ref="G244:H244"/>
    <mergeCell ref="D246:F246"/>
    <mergeCell ref="G254:H254"/>
    <mergeCell ref="D1089:F1089"/>
    <mergeCell ref="D1106:F1106"/>
    <mergeCell ref="D1159:F1159"/>
    <mergeCell ref="D1200:F1200"/>
    <mergeCell ref="D1206:F1206"/>
    <mergeCell ref="D1247:F1247"/>
    <mergeCell ref="D1480:F1480"/>
    <mergeCell ref="D1348:F1348"/>
    <mergeCell ref="D1363:F1363"/>
    <mergeCell ref="D1448:F1448"/>
    <mergeCell ref="D1287:F1287"/>
    <mergeCell ref="D1505:F1505"/>
    <mergeCell ref="D1703:F1703"/>
    <mergeCell ref="D1562:F1562"/>
    <mergeCell ref="D1589:F1589"/>
    <mergeCell ref="D1649:F1649"/>
    <mergeCell ref="D1659:F1659"/>
    <mergeCell ref="D1684:F1684"/>
    <mergeCell ref="D1548:F1548"/>
    <mergeCell ref="D1841:F1841"/>
    <mergeCell ref="D1806:F1806"/>
    <mergeCell ref="D1768:F1768"/>
    <mergeCell ref="D1950:F1950"/>
    <mergeCell ref="D1957:F1957"/>
    <mergeCell ref="D1791:F1791"/>
    <mergeCell ref="D2107:F2107"/>
    <mergeCell ref="D2026:F2026"/>
    <mergeCell ref="D2044:F2044"/>
    <mergeCell ref="D1998:F1998"/>
    <mergeCell ref="D1854:F1854"/>
  </mergeCells>
  <conditionalFormatting sqref="B4:B24">
    <cfRule type="duplicateValues" dxfId="256" priority="173"/>
  </conditionalFormatting>
  <conditionalFormatting sqref="B30:B34">
    <cfRule type="duplicateValues" dxfId="255" priority="169"/>
  </conditionalFormatting>
  <conditionalFormatting sqref="B35">
    <cfRule type="duplicateValues" dxfId="254" priority="168"/>
  </conditionalFormatting>
  <conditionalFormatting sqref="B42:B51">
    <cfRule type="duplicateValues" dxfId="253" priority="167"/>
  </conditionalFormatting>
  <conditionalFormatting sqref="B52">
    <cfRule type="duplicateValues" dxfId="252" priority="163"/>
  </conditionalFormatting>
  <conditionalFormatting sqref="B108:B121">
    <cfRule type="duplicateValues" dxfId="251" priority="162"/>
  </conditionalFormatting>
  <conditionalFormatting sqref="B133:B148">
    <cfRule type="duplicateValues" dxfId="250" priority="161"/>
  </conditionalFormatting>
  <conditionalFormatting sqref="B149">
    <cfRule type="duplicateValues" dxfId="249" priority="160"/>
  </conditionalFormatting>
  <conditionalFormatting sqref="B156">
    <cfRule type="duplicateValues" dxfId="248" priority="159"/>
  </conditionalFormatting>
  <conditionalFormatting sqref="B157">
    <cfRule type="duplicateValues" dxfId="247" priority="158"/>
  </conditionalFormatting>
  <conditionalFormatting sqref="B158">
    <cfRule type="duplicateValues" dxfId="246" priority="157"/>
  </conditionalFormatting>
  <conditionalFormatting sqref="B159">
    <cfRule type="duplicateValues" dxfId="245" priority="156"/>
  </conditionalFormatting>
  <conditionalFormatting sqref="B160">
    <cfRule type="duplicateValues" dxfId="244" priority="155"/>
  </conditionalFormatting>
  <conditionalFormatting sqref="B161">
    <cfRule type="duplicateValues" dxfId="243" priority="154"/>
  </conditionalFormatting>
  <conditionalFormatting sqref="B162">
    <cfRule type="duplicateValues" dxfId="242" priority="153"/>
  </conditionalFormatting>
  <conditionalFormatting sqref="B163">
    <cfRule type="duplicateValues" dxfId="241" priority="152"/>
  </conditionalFormatting>
  <conditionalFormatting sqref="B164">
    <cfRule type="duplicateValues" dxfId="240" priority="151"/>
  </conditionalFormatting>
  <conditionalFormatting sqref="B165">
    <cfRule type="duplicateValues" dxfId="239" priority="150"/>
  </conditionalFormatting>
  <conditionalFormatting sqref="B166">
    <cfRule type="duplicateValues" dxfId="238" priority="149"/>
  </conditionalFormatting>
  <conditionalFormatting sqref="B167">
    <cfRule type="duplicateValues" dxfId="237" priority="148"/>
  </conditionalFormatting>
  <conditionalFormatting sqref="B168">
    <cfRule type="duplicateValues" dxfId="236" priority="147"/>
  </conditionalFormatting>
  <conditionalFormatting sqref="B169">
    <cfRule type="duplicateValues" dxfId="235" priority="146"/>
  </conditionalFormatting>
  <conditionalFormatting sqref="B170">
    <cfRule type="duplicateValues" dxfId="234" priority="145"/>
  </conditionalFormatting>
  <conditionalFormatting sqref="B171">
    <cfRule type="duplicateValues" dxfId="233" priority="144"/>
  </conditionalFormatting>
  <conditionalFormatting sqref="B172">
    <cfRule type="duplicateValues" dxfId="232" priority="143"/>
  </conditionalFormatting>
  <conditionalFormatting sqref="B173">
    <cfRule type="duplicateValues" dxfId="231" priority="142"/>
  </conditionalFormatting>
  <conditionalFormatting sqref="B174">
    <cfRule type="duplicateValues" dxfId="230" priority="140"/>
  </conditionalFormatting>
  <conditionalFormatting sqref="B175">
    <cfRule type="duplicateValues" dxfId="229" priority="139"/>
  </conditionalFormatting>
  <conditionalFormatting sqref="B176">
    <cfRule type="duplicateValues" dxfId="228" priority="138"/>
  </conditionalFormatting>
  <conditionalFormatting sqref="B177">
    <cfRule type="duplicateValues" dxfId="227" priority="137"/>
  </conditionalFormatting>
  <conditionalFormatting sqref="B178">
    <cfRule type="duplicateValues" dxfId="226" priority="136"/>
  </conditionalFormatting>
  <conditionalFormatting sqref="B179">
    <cfRule type="duplicateValues" dxfId="225" priority="135"/>
  </conditionalFormatting>
  <conditionalFormatting sqref="B225">
    <cfRule type="duplicateValues" dxfId="224" priority="104"/>
  </conditionalFormatting>
  <conditionalFormatting sqref="B226">
    <cfRule type="duplicateValues" dxfId="223" priority="100"/>
  </conditionalFormatting>
  <conditionalFormatting sqref="B227">
    <cfRule type="duplicateValues" dxfId="222" priority="99"/>
  </conditionalFormatting>
  <conditionalFormatting sqref="B228">
    <cfRule type="duplicateValues" dxfId="221" priority="98"/>
  </conditionalFormatting>
  <conditionalFormatting sqref="B229">
    <cfRule type="duplicateValues" dxfId="220" priority="97"/>
  </conditionalFormatting>
  <conditionalFormatting sqref="B230">
    <cfRule type="duplicateValues" dxfId="219" priority="96"/>
  </conditionalFormatting>
  <conditionalFormatting sqref="B231">
    <cfRule type="duplicateValues" dxfId="218" priority="92"/>
  </conditionalFormatting>
  <conditionalFormatting sqref="B232">
    <cfRule type="duplicateValues" dxfId="217" priority="91"/>
  </conditionalFormatting>
  <conditionalFormatting sqref="B233">
    <cfRule type="duplicateValues" dxfId="216" priority="90"/>
  </conditionalFormatting>
  <conditionalFormatting sqref="B234">
    <cfRule type="duplicateValues" dxfId="215" priority="89"/>
  </conditionalFormatting>
  <conditionalFormatting sqref="B235">
    <cfRule type="duplicateValues" dxfId="214" priority="88"/>
  </conditionalFormatting>
  <conditionalFormatting sqref="B236">
    <cfRule type="duplicateValues" dxfId="213" priority="87"/>
  </conditionalFormatting>
  <conditionalFormatting sqref="B237">
    <cfRule type="duplicateValues" dxfId="212" priority="86"/>
  </conditionalFormatting>
  <conditionalFormatting sqref="B238">
    <cfRule type="duplicateValues" dxfId="211" priority="85"/>
  </conditionalFormatting>
  <conditionalFormatting sqref="B239">
    <cfRule type="duplicateValues" dxfId="210" priority="84"/>
  </conditionalFormatting>
  <conditionalFormatting sqref="B240">
    <cfRule type="duplicateValues" dxfId="209" priority="83"/>
  </conditionalFormatting>
  <conditionalFormatting sqref="B241">
    <cfRule type="duplicateValues" dxfId="208" priority="82"/>
  </conditionalFormatting>
  <conditionalFormatting sqref="B242">
    <cfRule type="duplicateValues" dxfId="207" priority="78"/>
  </conditionalFormatting>
  <conditionalFormatting sqref="B248">
    <cfRule type="duplicateValues" dxfId="206" priority="77"/>
  </conditionalFormatting>
  <conditionalFormatting sqref="B249">
    <cfRule type="duplicateValues" dxfId="205" priority="73"/>
  </conditionalFormatting>
  <conditionalFormatting sqref="B250">
    <cfRule type="duplicateValues" dxfId="204" priority="69"/>
  </conditionalFormatting>
  <conditionalFormatting sqref="B251">
    <cfRule type="duplicateValues" dxfId="203" priority="68"/>
  </conditionalFormatting>
  <conditionalFormatting sqref="B252">
    <cfRule type="duplicateValues" dxfId="202" priority="67"/>
  </conditionalFormatting>
  <conditionalFormatting sqref="B474:B481">
    <cfRule type="duplicateValues" dxfId="201" priority="8"/>
  </conditionalFormatting>
  <conditionalFormatting sqref="B474:B496">
    <cfRule type="duplicateValues" dxfId="200" priority="7"/>
  </conditionalFormatting>
  <conditionalFormatting sqref="B482">
    <cfRule type="duplicateValues" dxfId="199" priority="9"/>
  </conditionalFormatting>
  <conditionalFormatting sqref="B483">
    <cfRule type="duplicateValues" dxfId="198" priority="10"/>
  </conditionalFormatting>
  <conditionalFormatting sqref="B484">
    <cfRule type="duplicateValues" dxfId="197" priority="11"/>
  </conditionalFormatting>
  <conditionalFormatting sqref="B485">
    <cfRule type="duplicateValues" dxfId="196" priority="12"/>
  </conditionalFormatting>
  <conditionalFormatting sqref="B486">
    <cfRule type="duplicateValues" dxfId="195" priority="13"/>
  </conditionalFormatting>
  <conditionalFormatting sqref="B487">
    <cfRule type="duplicateValues" dxfId="194" priority="14"/>
  </conditionalFormatting>
  <conditionalFormatting sqref="B488:B489">
    <cfRule type="duplicateValues" dxfId="193" priority="15"/>
  </conditionalFormatting>
  <conditionalFormatting sqref="B490">
    <cfRule type="duplicateValues" dxfId="192" priority="16"/>
  </conditionalFormatting>
  <conditionalFormatting sqref="B491">
    <cfRule type="duplicateValues" dxfId="191" priority="17"/>
  </conditionalFormatting>
  <conditionalFormatting sqref="B492">
    <cfRule type="duplicateValues" dxfId="190" priority="18"/>
  </conditionalFormatting>
  <conditionalFormatting sqref="B493">
    <cfRule type="duplicateValues" dxfId="189" priority="19"/>
  </conditionalFormatting>
  <conditionalFormatting sqref="B494">
    <cfRule type="duplicateValues" dxfId="188" priority="20"/>
  </conditionalFormatting>
  <conditionalFormatting sqref="B495:B496">
    <cfRule type="duplicateValues" dxfId="187" priority="21"/>
  </conditionalFormatting>
  <conditionalFormatting sqref="C4:C24">
    <cfRule type="containsText" dxfId="186" priority="105" operator="containsText" text="CANCELADA">
      <formula>NOT(ISERROR(SEARCH("CANCELADA",C4)))</formula>
    </cfRule>
    <cfRule type="containsText" dxfId="185" priority="106" operator="containsText" text="EXECUTADA">
      <formula>NOT(ISERROR(SEARCH("EXECUTADA",C4)))</formula>
    </cfRule>
    <cfRule type="cellIs" dxfId="184" priority="107" operator="equal">
      <formula>#REF!</formula>
    </cfRule>
  </conditionalFormatting>
  <conditionalFormatting sqref="C30:C35">
    <cfRule type="cellIs" dxfId="183" priority="134" operator="equal">
      <formula>#REF!</formula>
    </cfRule>
    <cfRule type="containsText" dxfId="182" priority="133" operator="containsText" text="EXECUTADA">
      <formula>NOT(ISERROR(SEARCH("EXECUTADA",C30)))</formula>
    </cfRule>
    <cfRule type="containsText" dxfId="181" priority="132" operator="containsText" text="CANCELADA">
      <formula>NOT(ISERROR(SEARCH("CANCELADA",C30)))</formula>
    </cfRule>
  </conditionalFormatting>
  <conditionalFormatting sqref="C42:C53">
    <cfRule type="cellIs" dxfId="180" priority="131" operator="equal">
      <formula>#REF!</formula>
    </cfRule>
    <cfRule type="containsText" dxfId="179" priority="130" operator="containsText" text="EXECUTADA">
      <formula>NOT(ISERROR(SEARCH("EXECUTADA",C42)))</formula>
    </cfRule>
    <cfRule type="containsText" dxfId="178" priority="129" operator="containsText" text="CANCELADA">
      <formula>NOT(ISERROR(SEARCH("CANCELADA",C42)))</formula>
    </cfRule>
  </conditionalFormatting>
  <conditionalFormatting sqref="C59:C73">
    <cfRule type="cellIs" dxfId="177" priority="128" operator="equal">
      <formula>#REF!</formula>
    </cfRule>
    <cfRule type="containsText" dxfId="176" priority="126" operator="containsText" text="CANCELADA">
      <formula>NOT(ISERROR(SEARCH("CANCELADA",C59)))</formula>
    </cfRule>
    <cfRule type="containsText" dxfId="175" priority="127" operator="containsText" text="EXECUTADA">
      <formula>NOT(ISERROR(SEARCH("EXECUTADA",C59)))</formula>
    </cfRule>
  </conditionalFormatting>
  <conditionalFormatting sqref="C88:C101">
    <cfRule type="containsText" dxfId="174" priority="123" operator="containsText" text="CANCELADA">
      <formula>NOT(ISERROR(SEARCH("CANCELADA",C88)))</formula>
    </cfRule>
    <cfRule type="cellIs" dxfId="173" priority="125" operator="equal">
      <formula>#REF!</formula>
    </cfRule>
    <cfRule type="containsText" dxfId="172" priority="124" operator="containsText" text="EXECUTADA">
      <formula>NOT(ISERROR(SEARCH("EXECUTADA",C88)))</formula>
    </cfRule>
  </conditionalFormatting>
  <conditionalFormatting sqref="C108:C121">
    <cfRule type="cellIs" dxfId="171" priority="122" operator="equal">
      <formula>#REF!</formula>
    </cfRule>
    <cfRule type="containsText" dxfId="170" priority="121" operator="containsText" text="EXECUTADA">
      <formula>NOT(ISERROR(SEARCH("EXECUTADA",C108)))</formula>
    </cfRule>
    <cfRule type="containsText" dxfId="169" priority="120" operator="containsText" text="CANCELADA">
      <formula>NOT(ISERROR(SEARCH("CANCELADA",C108)))</formula>
    </cfRule>
  </conditionalFormatting>
  <conditionalFormatting sqref="C133:C149">
    <cfRule type="containsText" dxfId="168" priority="117" operator="containsText" text="CANCELADA">
      <formula>NOT(ISERROR(SEARCH("CANCELADA",C133)))</formula>
    </cfRule>
    <cfRule type="containsText" dxfId="167" priority="118" operator="containsText" text="EXECUTADA">
      <formula>NOT(ISERROR(SEARCH("EXECUTADA",C133)))</formula>
    </cfRule>
    <cfRule type="cellIs" dxfId="166" priority="119" operator="equal">
      <formula>#REF!</formula>
    </cfRule>
  </conditionalFormatting>
  <conditionalFormatting sqref="C156:C179">
    <cfRule type="containsText" dxfId="165" priority="114" operator="containsText" text="CANCELADA">
      <formula>NOT(ISERROR(SEARCH("CANCELADA",C156)))</formula>
    </cfRule>
    <cfRule type="cellIs" dxfId="164" priority="116" operator="equal">
      <formula>#REF!</formula>
    </cfRule>
    <cfRule type="containsText" dxfId="163" priority="115" operator="containsText" text="EXECUTADA">
      <formula>NOT(ISERROR(SEARCH("EXECUTADA",C156)))</formula>
    </cfRule>
  </conditionalFormatting>
  <conditionalFormatting sqref="C186:C208">
    <cfRule type="containsText" dxfId="162" priority="111" operator="containsText" text="CANCELADA">
      <formula>NOT(ISERROR(SEARCH("CANCELADA",C186)))</formula>
    </cfRule>
    <cfRule type="containsText" dxfId="161" priority="112" operator="containsText" text="EXECUTADA">
      <formula>NOT(ISERROR(SEARCH("EXECUTADA",C186)))</formula>
    </cfRule>
    <cfRule type="cellIs" dxfId="160" priority="113" operator="equal">
      <formula>#REF!</formula>
    </cfRule>
  </conditionalFormatting>
  <conditionalFormatting sqref="C216:C219">
    <cfRule type="containsText" dxfId="159" priority="108" operator="containsText" text="CANCELADA">
      <formula>NOT(ISERROR(SEARCH("CANCELADA",C216)))</formula>
    </cfRule>
    <cfRule type="containsText" dxfId="158" priority="109" operator="containsText" text="EXECUTADA">
      <formula>NOT(ISERROR(SEARCH("EXECUTADA",C216)))</formula>
    </cfRule>
    <cfRule type="cellIs" dxfId="157" priority="110" operator="equal">
      <formula>#REF!</formula>
    </cfRule>
  </conditionalFormatting>
  <conditionalFormatting sqref="C225:C242">
    <cfRule type="cellIs" dxfId="156" priority="81" operator="equal">
      <formula>#REF!</formula>
    </cfRule>
    <cfRule type="containsText" dxfId="155" priority="80" operator="containsText" text="EXECUTADA">
      <formula>NOT(ISERROR(SEARCH("EXECUTADA",C225)))</formula>
    </cfRule>
    <cfRule type="containsText" dxfId="154" priority="79" operator="containsText" text="CANCELADA">
      <formula>NOT(ISERROR(SEARCH("CANCELADA",C225)))</formula>
    </cfRule>
  </conditionalFormatting>
  <conditionalFormatting sqref="C248:C252">
    <cfRule type="containsText" dxfId="153" priority="65" operator="containsText" text="EXECUTADA">
      <formula>NOT(ISERROR(SEARCH("EXECUTADA",C248)))</formula>
    </cfRule>
    <cfRule type="containsText" dxfId="152" priority="64" operator="containsText" text="CANCELADA">
      <formula>NOT(ISERROR(SEARCH("CANCELADA",C248)))</formula>
    </cfRule>
    <cfRule type="cellIs" dxfId="151" priority="66" operator="equal">
      <formula>#REF!</formula>
    </cfRule>
  </conditionalFormatting>
  <conditionalFormatting sqref="C267:C297">
    <cfRule type="cellIs" dxfId="150" priority="48" operator="equal">
      <formula>#REF!</formula>
    </cfRule>
    <cfRule type="containsText" dxfId="149" priority="47" operator="containsText" text="EXECUTADA">
      <formula>NOT(ISERROR(SEARCH("EXECUTADA",C267)))</formula>
    </cfRule>
    <cfRule type="containsText" dxfId="148" priority="46" operator="containsText" text="CANCELADA">
      <formula>NOT(ISERROR(SEARCH("CANCELADA",C267)))</formula>
    </cfRule>
  </conditionalFormatting>
  <conditionalFormatting sqref="C304:C307">
    <cfRule type="containsText" dxfId="147" priority="170" operator="containsText" text="CANCELADA">
      <formula>NOT(ISERROR(SEARCH("CANCELADA",C304)))</formula>
    </cfRule>
    <cfRule type="containsText" dxfId="146" priority="171" operator="containsText" text="EXECUTADA">
      <formula>NOT(ISERROR(SEARCH("EXECUTADA",C304)))</formula>
    </cfRule>
    <cfRule type="cellIs" dxfId="145" priority="172" operator="equal">
      <formula>#REF!</formula>
    </cfRule>
  </conditionalFormatting>
  <conditionalFormatting sqref="C311:C355">
    <cfRule type="cellIs" dxfId="144" priority="42" operator="equal">
      <formula>#REF!</formula>
    </cfRule>
    <cfRule type="containsText" dxfId="143" priority="41" operator="containsText" text="EXECUTADA">
      <formula>NOT(ISERROR(SEARCH("EXECUTADA",C311)))</formula>
    </cfRule>
    <cfRule type="containsText" dxfId="142" priority="40" operator="containsText" text="CANCELADA">
      <formula>NOT(ISERROR(SEARCH("CANCELADA",C311)))</formula>
    </cfRule>
  </conditionalFormatting>
  <conditionalFormatting sqref="C362:C369">
    <cfRule type="cellIs" dxfId="141" priority="3" operator="equal">
      <formula>#REF!</formula>
    </cfRule>
    <cfRule type="containsText" dxfId="140" priority="2" operator="containsText" text="EXECUTADA">
      <formula>NOT(ISERROR(SEARCH("EXECUTADA",C362)))</formula>
    </cfRule>
    <cfRule type="containsText" dxfId="139" priority="1" operator="containsText" text="CANCELADA">
      <formula>NOT(ISERROR(SEARCH("CANCELADA",C362)))</formula>
    </cfRule>
  </conditionalFormatting>
  <conditionalFormatting sqref="C379:C397">
    <cfRule type="cellIs" dxfId="138" priority="39" operator="equal">
      <formula>#REF!</formula>
    </cfRule>
    <cfRule type="containsText" dxfId="137" priority="38" operator="containsText" text="EXECUTADA">
      <formula>NOT(ISERROR(SEARCH("EXECUTADA",C379)))</formula>
    </cfRule>
    <cfRule type="containsText" dxfId="136" priority="37" operator="containsText" text="CANCELADA">
      <formula>NOT(ISERROR(SEARCH("CANCELADA",C379)))</formula>
    </cfRule>
  </conditionalFormatting>
  <conditionalFormatting sqref="C380:C397">
    <cfRule type="cellIs" dxfId="135" priority="36" operator="equal">
      <formula>#REF!</formula>
    </cfRule>
    <cfRule type="containsText" dxfId="134" priority="35" operator="containsText" text="EXECUTADA">
      <formula>NOT(ISERROR(SEARCH("EXECUTADA",C380)))</formula>
    </cfRule>
    <cfRule type="containsText" dxfId="133" priority="34" operator="containsText" text="CANCELADA">
      <formula>NOT(ISERROR(SEARCH("CANCELADA",C380)))</formula>
    </cfRule>
  </conditionalFormatting>
  <conditionalFormatting sqref="C411">
    <cfRule type="cellIs" dxfId="132" priority="33" operator="equal">
      <formula>#REF!</formula>
    </cfRule>
    <cfRule type="containsText" dxfId="131" priority="32" operator="containsText" text="EXECUTADA">
      <formula>NOT(ISERROR(SEARCH("EXECUTADA",C411)))</formula>
    </cfRule>
    <cfRule type="containsText" dxfId="130" priority="31" operator="containsText" text="CANCELADA">
      <formula>NOT(ISERROR(SEARCH("CANCELADA",C411)))</formula>
    </cfRule>
  </conditionalFormatting>
  <conditionalFormatting sqref="C411:C433">
    <cfRule type="cellIs" dxfId="129" priority="27" operator="equal">
      <formula>#REF!</formula>
    </cfRule>
    <cfRule type="containsText" dxfId="128" priority="26" operator="containsText" text="EXECUTADA">
      <formula>NOT(ISERROR(SEARCH("EXECUTADA",C411)))</formula>
    </cfRule>
    <cfRule type="containsText" dxfId="127" priority="25" operator="containsText" text="CANCELADA">
      <formula>NOT(ISERROR(SEARCH("CANCELADA",C411)))</formula>
    </cfRule>
  </conditionalFormatting>
  <conditionalFormatting sqref="C412:C433">
    <cfRule type="containsText" dxfId="126" priority="22" operator="containsText" text="CANCELADA">
      <formula>NOT(ISERROR(SEARCH("CANCELADA",C412)))</formula>
    </cfRule>
    <cfRule type="containsText" dxfId="125" priority="23" operator="containsText" text="EXECUTADA">
      <formula>NOT(ISERROR(SEARCH("EXECUTADA",C412)))</formula>
    </cfRule>
    <cfRule type="cellIs" dxfId="124" priority="24" operator="equal">
      <formula>#REF!</formula>
    </cfRule>
  </conditionalFormatting>
  <conditionalFormatting sqref="E173">
    <cfRule type="duplicateValues" dxfId="123" priority="14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0118-8207-4508-8FF2-E5A4E720D4B3}">
  <dimension ref="B1:B33"/>
  <sheetViews>
    <sheetView workbookViewId="0">
      <selection activeCell="H33" sqref="H33"/>
    </sheetView>
  </sheetViews>
  <sheetFormatPr defaultRowHeight="31.5" x14ac:dyDescent="0.25"/>
  <cols>
    <col min="2" max="2" width="25" style="514" bestFit="1" customWidth="1"/>
  </cols>
  <sheetData>
    <row r="1" spans="2:2" ht="57.6" customHeight="1" x14ac:dyDescent="0.25">
      <c r="B1" s="531"/>
    </row>
    <row r="2" spans="2:2" ht="65.650000000000006" customHeight="1" x14ac:dyDescent="0.25">
      <c r="B2" s="532"/>
    </row>
    <row r="3" spans="2:2" ht="57" customHeight="1" x14ac:dyDescent="0.25">
      <c r="B3" s="531"/>
    </row>
    <row r="4" spans="2:2" ht="57" customHeight="1" x14ac:dyDescent="0.25">
      <c r="B4" s="532"/>
    </row>
    <row r="5" spans="2:2" ht="61.15" customHeight="1" x14ac:dyDescent="0.25">
      <c r="B5" s="531"/>
    </row>
    <row r="6" spans="2:2" ht="64.5" customHeight="1" x14ac:dyDescent="0.25">
      <c r="B6" s="532"/>
    </row>
    <row r="7" spans="2:2" ht="65.650000000000006" customHeight="1" x14ac:dyDescent="0.25">
      <c r="B7" s="531"/>
    </row>
    <row r="8" spans="2:2" ht="49.5" customHeight="1" x14ac:dyDescent="0.25">
      <c r="B8" s="532"/>
    </row>
    <row r="9" spans="2:2" ht="56.45" customHeight="1" x14ac:dyDescent="0.25">
      <c r="B9" s="531"/>
    </row>
    <row r="10" spans="2:2" ht="60.6" customHeight="1" x14ac:dyDescent="0.25">
      <c r="B10" s="532"/>
    </row>
    <row r="11" spans="2:2" ht="53.1" customHeight="1" x14ac:dyDescent="0.25">
      <c r="B11" s="531"/>
    </row>
    <row r="12" spans="2:2" ht="60.6" customHeight="1" x14ac:dyDescent="0.25">
      <c r="B12" s="532"/>
    </row>
    <row r="13" spans="2:2" ht="58.7" customHeight="1" x14ac:dyDescent="0.25">
      <c r="B13" s="531"/>
    </row>
    <row r="14" spans="2:2" ht="45.6" customHeight="1" x14ac:dyDescent="0.25">
      <c r="B14" s="532"/>
    </row>
    <row r="15" spans="2:2" ht="59.85" customHeight="1" x14ac:dyDescent="0.25">
      <c r="B15" s="531"/>
    </row>
    <row r="16" spans="2:2" ht="58.15" customHeight="1" x14ac:dyDescent="0.25">
      <c r="B16" s="532"/>
    </row>
    <row r="17" spans="2:2" ht="46.7" customHeight="1" x14ac:dyDescent="0.25">
      <c r="B17" s="531"/>
    </row>
    <row r="18" spans="2:2" ht="57.6" customHeight="1" x14ac:dyDescent="0.25">
      <c r="B18" s="532"/>
    </row>
    <row r="19" spans="2:2" ht="56.45" customHeight="1" x14ac:dyDescent="0.25">
      <c r="B19" s="531"/>
    </row>
    <row r="20" spans="2:2" ht="59.85" customHeight="1" x14ac:dyDescent="0.25">
      <c r="B20" s="532"/>
    </row>
    <row r="21" spans="2:2" ht="56.45" customHeight="1" x14ac:dyDescent="0.25">
      <c r="B21" s="531"/>
    </row>
    <row r="22" spans="2:2" ht="59.45" customHeight="1" x14ac:dyDescent="0.25">
      <c r="B22" s="532"/>
    </row>
    <row r="23" spans="2:2" ht="43.15" customHeight="1" x14ac:dyDescent="0.25">
      <c r="B23" s="531"/>
    </row>
    <row r="24" spans="2:2" ht="58.15" customHeight="1" x14ac:dyDescent="0.25">
      <c r="B24" s="532"/>
    </row>
    <row r="25" spans="2:2" ht="59.85" customHeight="1" x14ac:dyDescent="0.25">
      <c r="B25" s="531"/>
    </row>
    <row r="26" spans="2:2" ht="56.45" customHeight="1" x14ac:dyDescent="0.25">
      <c r="B26" s="532" t="s">
        <v>5002</v>
      </c>
    </row>
    <row r="27" spans="2:2" ht="60.6" customHeight="1" x14ac:dyDescent="0.25">
      <c r="B27" s="531" t="s">
        <v>5003</v>
      </c>
    </row>
    <row r="28" spans="2:2" ht="50.65" customHeight="1" x14ac:dyDescent="0.25">
      <c r="B28" s="532" t="s">
        <v>5004</v>
      </c>
    </row>
    <row r="29" spans="2:2" ht="55.9" customHeight="1" x14ac:dyDescent="0.25">
      <c r="B29" s="531" t="s">
        <v>5005</v>
      </c>
    </row>
    <row r="30" spans="2:2" ht="66.2" customHeight="1" x14ac:dyDescent="0.25">
      <c r="B30" s="532" t="s">
        <v>5006</v>
      </c>
    </row>
    <row r="31" spans="2:2" ht="59.45" customHeight="1" x14ac:dyDescent="0.25">
      <c r="B31" s="531" t="s">
        <v>5007</v>
      </c>
    </row>
    <row r="32" spans="2:2" ht="61.15" customHeight="1" x14ac:dyDescent="0.25">
      <c r="B32" s="532" t="s">
        <v>5008</v>
      </c>
    </row>
    <row r="33" spans="2:2" ht="66.2" customHeight="1" x14ac:dyDescent="0.25">
      <c r="B33" s="531" t="s">
        <v>5009</v>
      </c>
    </row>
  </sheetData>
  <conditionalFormatting sqref="B1">
    <cfRule type="duplicateValues" dxfId="122" priority="68"/>
    <cfRule type="duplicateValues" dxfId="121" priority="67"/>
    <cfRule type="duplicateValues" dxfId="120" priority="66"/>
    <cfRule type="duplicateValues" dxfId="119" priority="65"/>
    <cfRule type="duplicateValues" dxfId="118" priority="78"/>
    <cfRule type="duplicateValues" dxfId="117" priority="77"/>
    <cfRule type="duplicateValues" dxfId="116" priority="72"/>
    <cfRule type="duplicateValues" dxfId="115" priority="70"/>
    <cfRule type="duplicateValues" dxfId="114" priority="71"/>
    <cfRule type="duplicateValues" dxfId="113" priority="79"/>
    <cfRule type="duplicateValues" dxfId="112" priority="69"/>
    <cfRule type="duplicateValues" dxfId="111" priority="76"/>
    <cfRule type="duplicateValues" dxfId="110" priority="75"/>
    <cfRule type="duplicateValues" dxfId="109" priority="74"/>
    <cfRule type="duplicateValues" dxfId="108" priority="73"/>
  </conditionalFormatting>
  <conditionalFormatting sqref="B1:B20">
    <cfRule type="duplicateValues" dxfId="107" priority="44"/>
  </conditionalFormatting>
  <conditionalFormatting sqref="B2 B4 B6 B8 B10 B12 B14 B16 B18 B20">
    <cfRule type="duplicateValues" dxfId="106" priority="62"/>
    <cfRule type="duplicateValues" dxfId="105" priority="60"/>
    <cfRule type="duplicateValues" dxfId="104" priority="59"/>
    <cfRule type="duplicateValues" dxfId="103" priority="58"/>
    <cfRule type="duplicateValues" dxfId="102" priority="61"/>
  </conditionalFormatting>
  <conditionalFormatting sqref="B2:B20">
    <cfRule type="duplicateValues" dxfId="101" priority="47"/>
    <cfRule type="duplicateValues" dxfId="100" priority="46"/>
    <cfRule type="duplicateValues" dxfId="99" priority="45"/>
    <cfRule type="duplicateValues" dxfId="98" priority="50"/>
    <cfRule type="duplicateValues" dxfId="97" priority="49"/>
    <cfRule type="duplicateValues" dxfId="96" priority="51"/>
    <cfRule type="duplicateValues" dxfId="95" priority="52"/>
    <cfRule type="duplicateValues" dxfId="94" priority="63"/>
    <cfRule type="duplicateValues" dxfId="93" priority="64"/>
    <cfRule type="duplicateValues" dxfId="92" priority="48"/>
  </conditionalFormatting>
  <conditionalFormatting sqref="B3 B5 B7 B9 B11 B13 B15 B17 B19">
    <cfRule type="duplicateValues" dxfId="91" priority="53"/>
    <cfRule type="duplicateValues" dxfId="90" priority="54"/>
    <cfRule type="duplicateValues" dxfId="89" priority="55"/>
    <cfRule type="duplicateValues" dxfId="88" priority="56"/>
    <cfRule type="duplicateValues" dxfId="87" priority="57"/>
  </conditionalFormatting>
  <conditionalFormatting sqref="B21 B23">
    <cfRule type="duplicateValues" dxfId="86" priority="32"/>
    <cfRule type="duplicateValues" dxfId="85" priority="33"/>
    <cfRule type="duplicateValues" dxfId="84" priority="34"/>
    <cfRule type="duplicateValues" dxfId="83" priority="35"/>
    <cfRule type="duplicateValues" dxfId="82" priority="36"/>
  </conditionalFormatting>
  <conditionalFormatting sqref="B21:B24">
    <cfRule type="duplicateValues" dxfId="81" priority="43"/>
    <cfRule type="duplicateValues" dxfId="80" priority="23"/>
    <cfRule type="duplicateValues" dxfId="79" priority="24"/>
    <cfRule type="duplicateValues" dxfId="78" priority="25"/>
    <cfRule type="duplicateValues" dxfId="77" priority="26"/>
    <cfRule type="duplicateValues" dxfId="76" priority="27"/>
    <cfRule type="duplicateValues" dxfId="75" priority="28"/>
    <cfRule type="duplicateValues" dxfId="74" priority="29"/>
    <cfRule type="duplicateValues" dxfId="73" priority="30"/>
    <cfRule type="duplicateValues" dxfId="72" priority="31"/>
    <cfRule type="duplicateValues" dxfId="71" priority="42"/>
  </conditionalFormatting>
  <conditionalFormatting sqref="B22 B24">
    <cfRule type="duplicateValues" dxfId="70" priority="41"/>
    <cfRule type="duplicateValues" dxfId="69" priority="39"/>
    <cfRule type="duplicateValues" dxfId="68" priority="38"/>
    <cfRule type="duplicateValues" dxfId="67" priority="37"/>
    <cfRule type="duplicateValues" dxfId="66" priority="40"/>
  </conditionalFormatting>
  <conditionalFormatting sqref="B25 B27 B29 B31 B33">
    <cfRule type="duplicateValues" dxfId="65" priority="15"/>
    <cfRule type="duplicateValues" dxfId="64" priority="14"/>
    <cfRule type="duplicateValues" dxfId="63" priority="13"/>
    <cfRule type="duplicateValues" dxfId="62" priority="12"/>
    <cfRule type="duplicateValues" dxfId="61" priority="11"/>
  </conditionalFormatting>
  <conditionalFormatting sqref="B25:B33">
    <cfRule type="duplicateValues" dxfId="60" priority="9"/>
    <cfRule type="duplicateValues" dxfId="59" priority="8"/>
    <cfRule type="duplicateValues" dxfId="58" priority="7"/>
    <cfRule type="duplicateValues" dxfId="57" priority="6"/>
    <cfRule type="duplicateValues" dxfId="56" priority="5"/>
    <cfRule type="duplicateValues" dxfId="55" priority="4"/>
    <cfRule type="duplicateValues" dxfId="54" priority="3"/>
    <cfRule type="duplicateValues" dxfId="53" priority="2"/>
    <cfRule type="duplicateValues" dxfId="52" priority="1"/>
    <cfRule type="duplicateValues" dxfId="51" priority="10"/>
    <cfRule type="duplicateValues" dxfId="50" priority="22"/>
    <cfRule type="duplicateValues" dxfId="49" priority="21"/>
  </conditionalFormatting>
  <conditionalFormatting sqref="B26 B28 B30 B32">
    <cfRule type="duplicateValues" dxfId="48" priority="17"/>
    <cfRule type="duplicateValues" dxfId="47" priority="16"/>
    <cfRule type="duplicateValues" dxfId="46" priority="20"/>
    <cfRule type="duplicateValues" dxfId="45" priority="19"/>
    <cfRule type="duplicateValues" dxfId="44" priority="18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3F96-0684-44B3-8A84-A8C6A93E8C91}">
  <dimension ref="D2:G21"/>
  <sheetViews>
    <sheetView workbookViewId="0">
      <selection activeCell="F5" sqref="F5"/>
    </sheetView>
  </sheetViews>
  <sheetFormatPr defaultRowHeight="15" x14ac:dyDescent="0.25"/>
  <cols>
    <col min="4" max="4" width="11.85546875" bestFit="1" customWidth="1"/>
    <col min="7" max="7" width="11.42578125" bestFit="1" customWidth="1"/>
  </cols>
  <sheetData>
    <row r="2" spans="4:7" x14ac:dyDescent="0.25">
      <c r="D2" s="4" t="s">
        <v>4994</v>
      </c>
    </row>
    <row r="3" spans="4:7" x14ac:dyDescent="0.25">
      <c r="D3" s="285" t="s">
        <v>4995</v>
      </c>
    </row>
    <row r="4" spans="4:7" x14ac:dyDescent="0.25">
      <c r="D4" s="4" t="s">
        <v>4996</v>
      </c>
    </row>
    <row r="5" spans="4:7" x14ac:dyDescent="0.25">
      <c r="D5" s="285" t="s">
        <v>4997</v>
      </c>
    </row>
    <row r="6" spans="4:7" x14ac:dyDescent="0.25">
      <c r="D6" s="4" t="s">
        <v>4998</v>
      </c>
      <c r="G6" s="513"/>
    </row>
    <row r="7" spans="4:7" x14ac:dyDescent="0.25">
      <c r="D7" s="285" t="s">
        <v>4999</v>
      </c>
      <c r="G7" s="513"/>
    </row>
    <row r="8" spans="4:7" x14ac:dyDescent="0.25">
      <c r="D8" s="4" t="s">
        <v>5000</v>
      </c>
      <c r="G8" s="513"/>
    </row>
    <row r="9" spans="4:7" x14ac:dyDescent="0.25">
      <c r="D9" s="285" t="s">
        <v>5001</v>
      </c>
      <c r="G9" s="513"/>
    </row>
    <row r="10" spans="4:7" x14ac:dyDescent="0.25">
      <c r="D10" s="4" t="s">
        <v>5002</v>
      </c>
      <c r="G10" s="513"/>
    </row>
    <row r="11" spans="4:7" x14ac:dyDescent="0.25">
      <c r="D11" s="285" t="s">
        <v>5003</v>
      </c>
      <c r="G11" s="513"/>
    </row>
    <row r="12" spans="4:7" x14ac:dyDescent="0.25">
      <c r="D12" s="4" t="s">
        <v>5004</v>
      </c>
      <c r="G12" s="513"/>
    </row>
    <row r="13" spans="4:7" x14ac:dyDescent="0.25">
      <c r="D13" s="285" t="s">
        <v>5005</v>
      </c>
      <c r="G13" s="513"/>
    </row>
    <row r="14" spans="4:7" x14ac:dyDescent="0.25">
      <c r="D14" s="4" t="s">
        <v>5006</v>
      </c>
      <c r="G14" s="513"/>
    </row>
    <row r="15" spans="4:7" x14ac:dyDescent="0.25">
      <c r="D15" s="285" t="s">
        <v>5007</v>
      </c>
      <c r="G15" s="513"/>
    </row>
    <row r="16" spans="4:7" x14ac:dyDescent="0.25">
      <c r="D16" s="4" t="s">
        <v>5008</v>
      </c>
      <c r="G16" s="513"/>
    </row>
    <row r="17" spans="4:7" x14ac:dyDescent="0.25">
      <c r="D17" s="285" t="s">
        <v>5009</v>
      </c>
      <c r="G17" s="513"/>
    </row>
    <row r="18" spans="4:7" x14ac:dyDescent="0.25">
      <c r="D18" s="4" t="s">
        <v>5012</v>
      </c>
      <c r="G18" s="513"/>
    </row>
    <row r="19" spans="4:7" x14ac:dyDescent="0.25">
      <c r="D19" s="285" t="s">
        <v>5013</v>
      </c>
      <c r="G19" s="513"/>
    </row>
    <row r="20" spans="4:7" x14ac:dyDescent="0.25">
      <c r="D20" s="4" t="s">
        <v>5016</v>
      </c>
    </row>
    <row r="21" spans="4:7" x14ac:dyDescent="0.25">
      <c r="D21" s="285" t="s">
        <v>5017</v>
      </c>
    </row>
  </sheetData>
  <conditionalFormatting sqref="D2 D4">
    <cfRule type="duplicateValues" dxfId="43" priority="38"/>
    <cfRule type="duplicateValues" dxfId="42" priority="39"/>
    <cfRule type="duplicateValues" dxfId="41" priority="42"/>
  </conditionalFormatting>
  <conditionalFormatting sqref="D2">
    <cfRule type="duplicateValues" dxfId="40" priority="41"/>
    <cfRule type="duplicateValues" dxfId="39" priority="40"/>
  </conditionalFormatting>
  <conditionalFormatting sqref="D2:D5">
    <cfRule type="duplicateValues" dxfId="38" priority="44"/>
    <cfRule type="duplicateValues" dxfId="37" priority="32"/>
    <cfRule type="duplicateValues" dxfId="36" priority="31"/>
    <cfRule type="duplicateValues" dxfId="35" priority="30"/>
    <cfRule type="duplicateValues" dxfId="34" priority="29"/>
    <cfRule type="duplicateValues" dxfId="33" priority="27"/>
    <cfRule type="duplicateValues" dxfId="32" priority="24"/>
    <cfRule type="duplicateValues" dxfId="31" priority="28"/>
    <cfRule type="duplicateValues" dxfId="30" priority="26"/>
    <cfRule type="duplicateValues" dxfId="29" priority="25"/>
    <cfRule type="duplicateValues" dxfId="28" priority="43"/>
  </conditionalFormatting>
  <conditionalFormatting sqref="D2:D21">
    <cfRule type="duplicateValues" dxfId="27" priority="1"/>
    <cfRule type="duplicateValues" dxfId="26" priority="2"/>
  </conditionalFormatting>
  <conditionalFormatting sqref="D3 D5">
    <cfRule type="duplicateValues" dxfId="25" priority="37"/>
    <cfRule type="duplicateValues" dxfId="24" priority="33"/>
    <cfRule type="duplicateValues" dxfId="23" priority="34"/>
  </conditionalFormatting>
  <conditionalFormatting sqref="D3">
    <cfRule type="duplicateValues" dxfId="22" priority="36"/>
    <cfRule type="duplicateValues" dxfId="21" priority="35"/>
  </conditionalFormatting>
  <conditionalFormatting sqref="D6 D8 D10 D12 D14 D16 D18 D20">
    <cfRule type="duplicateValues" dxfId="20" priority="17"/>
    <cfRule type="duplicateValues" dxfId="19" priority="21"/>
    <cfRule type="duplicateValues" dxfId="18" priority="18"/>
  </conditionalFormatting>
  <conditionalFormatting sqref="D6">
    <cfRule type="duplicateValues" dxfId="17" priority="20"/>
    <cfRule type="duplicateValues" dxfId="16" priority="19"/>
  </conditionalFormatting>
  <conditionalFormatting sqref="D6:D21">
    <cfRule type="duplicateValues" dxfId="15" priority="23"/>
    <cfRule type="duplicateValues" dxfId="14" priority="11"/>
    <cfRule type="duplicateValues" dxfId="13" priority="10"/>
    <cfRule type="duplicateValues" dxfId="12" priority="9"/>
    <cfRule type="duplicateValues" dxfId="11" priority="8"/>
    <cfRule type="duplicateValues" dxfId="10" priority="7"/>
    <cfRule type="duplicateValues" dxfId="9" priority="5"/>
    <cfRule type="duplicateValues" dxfId="8" priority="6"/>
    <cfRule type="duplicateValues" dxfId="7" priority="4"/>
    <cfRule type="duplicateValues" dxfId="6" priority="3"/>
    <cfRule type="duplicateValues" dxfId="5" priority="22"/>
  </conditionalFormatting>
  <conditionalFormatting sqref="D7 D9 D11 D13 D15 D17 D19 D21">
    <cfRule type="duplicateValues" dxfId="4" priority="16"/>
    <cfRule type="duplicateValues" dxfId="3" priority="13"/>
    <cfRule type="duplicateValues" dxfId="2" priority="12"/>
  </conditionalFormatting>
  <conditionalFormatting sqref="D7">
    <cfRule type="duplicateValues" dxfId="1" priority="15"/>
    <cfRule type="duplicateValues" dxfId="0" priority="14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B1:N1768"/>
  <sheetViews>
    <sheetView showGridLines="0" topLeftCell="A1733" zoomScale="85" zoomScaleNormal="85" workbookViewId="0">
      <selection activeCell="E1755" sqref="E1755"/>
    </sheetView>
  </sheetViews>
  <sheetFormatPr defaultRowHeight="12.75" x14ac:dyDescent="0.2"/>
  <cols>
    <col min="1" max="1" width="1.140625" style="36" customWidth="1"/>
    <col min="2" max="2" width="35.28515625" style="197" customWidth="1"/>
    <col min="3" max="3" width="19.5703125" style="197" customWidth="1"/>
    <col min="4" max="4" width="32.28515625" style="197" customWidth="1"/>
    <col min="5" max="5" width="28.5703125" style="210" customWidth="1"/>
    <col min="6" max="6" width="79.140625" style="210" customWidth="1"/>
    <col min="7" max="8" width="16.42578125" style="197" customWidth="1"/>
    <col min="9" max="9" width="43.42578125" style="197" customWidth="1"/>
    <col min="10" max="10" width="67.7109375" style="197" customWidth="1"/>
    <col min="11" max="11" width="58.140625" style="197" customWidth="1"/>
    <col min="12" max="12" width="28.5703125" style="197" hidden="1" customWidth="1"/>
    <col min="13" max="13" width="39.7109375" style="211" customWidth="1"/>
    <col min="14" max="14" width="65.7109375" style="197" customWidth="1"/>
    <col min="15" max="256" width="9.140625" style="36"/>
    <col min="257" max="257" width="1.140625" style="36" customWidth="1"/>
    <col min="258" max="258" width="35.28515625" style="36" customWidth="1"/>
    <col min="259" max="259" width="19.5703125" style="36" customWidth="1"/>
    <col min="260" max="260" width="32.28515625" style="36" customWidth="1"/>
    <col min="261" max="261" width="28.5703125" style="36" customWidth="1"/>
    <col min="262" max="262" width="79.140625" style="36" customWidth="1"/>
    <col min="263" max="264" width="16.42578125" style="36" customWidth="1"/>
    <col min="265" max="265" width="43.42578125" style="36" customWidth="1"/>
    <col min="266" max="266" width="67.7109375" style="36" customWidth="1"/>
    <col min="267" max="267" width="58.140625" style="36" customWidth="1"/>
    <col min="268" max="268" width="0" style="36" hidden="1" customWidth="1"/>
    <col min="269" max="269" width="39.7109375" style="36" customWidth="1"/>
    <col min="270" max="270" width="65.7109375" style="36" customWidth="1"/>
    <col min="271" max="512" width="9.140625" style="36"/>
    <col min="513" max="513" width="1.140625" style="36" customWidth="1"/>
    <col min="514" max="514" width="35.28515625" style="36" customWidth="1"/>
    <col min="515" max="515" width="19.5703125" style="36" customWidth="1"/>
    <col min="516" max="516" width="32.28515625" style="36" customWidth="1"/>
    <col min="517" max="517" width="28.5703125" style="36" customWidth="1"/>
    <col min="518" max="518" width="79.140625" style="36" customWidth="1"/>
    <col min="519" max="520" width="16.42578125" style="36" customWidth="1"/>
    <col min="521" max="521" width="43.42578125" style="36" customWidth="1"/>
    <col min="522" max="522" width="67.7109375" style="36" customWidth="1"/>
    <col min="523" max="523" width="58.140625" style="36" customWidth="1"/>
    <col min="524" max="524" width="0" style="36" hidden="1" customWidth="1"/>
    <col min="525" max="525" width="39.7109375" style="36" customWidth="1"/>
    <col min="526" max="526" width="65.7109375" style="36" customWidth="1"/>
    <col min="527" max="768" width="9.140625" style="36"/>
    <col min="769" max="769" width="1.140625" style="36" customWidth="1"/>
    <col min="770" max="770" width="35.28515625" style="36" customWidth="1"/>
    <col min="771" max="771" width="19.5703125" style="36" customWidth="1"/>
    <col min="772" max="772" width="32.28515625" style="36" customWidth="1"/>
    <col min="773" max="773" width="28.5703125" style="36" customWidth="1"/>
    <col min="774" max="774" width="79.140625" style="36" customWidth="1"/>
    <col min="775" max="776" width="16.42578125" style="36" customWidth="1"/>
    <col min="777" max="777" width="43.42578125" style="36" customWidth="1"/>
    <col min="778" max="778" width="67.7109375" style="36" customWidth="1"/>
    <col min="779" max="779" width="58.140625" style="36" customWidth="1"/>
    <col min="780" max="780" width="0" style="36" hidden="1" customWidth="1"/>
    <col min="781" max="781" width="39.7109375" style="36" customWidth="1"/>
    <col min="782" max="782" width="65.7109375" style="36" customWidth="1"/>
    <col min="783" max="1024" width="9.140625" style="36"/>
    <col min="1025" max="1025" width="1.140625" style="36" customWidth="1"/>
    <col min="1026" max="1026" width="35.28515625" style="36" customWidth="1"/>
    <col min="1027" max="1027" width="19.5703125" style="36" customWidth="1"/>
    <col min="1028" max="1028" width="32.28515625" style="36" customWidth="1"/>
    <col min="1029" max="1029" width="28.5703125" style="36" customWidth="1"/>
    <col min="1030" max="1030" width="79.140625" style="36" customWidth="1"/>
    <col min="1031" max="1032" width="16.42578125" style="36" customWidth="1"/>
    <col min="1033" max="1033" width="43.42578125" style="36" customWidth="1"/>
    <col min="1034" max="1034" width="67.7109375" style="36" customWidth="1"/>
    <col min="1035" max="1035" width="58.140625" style="36" customWidth="1"/>
    <col min="1036" max="1036" width="0" style="36" hidden="1" customWidth="1"/>
    <col min="1037" max="1037" width="39.7109375" style="36" customWidth="1"/>
    <col min="1038" max="1038" width="65.7109375" style="36" customWidth="1"/>
    <col min="1039" max="1280" width="9.140625" style="36"/>
    <col min="1281" max="1281" width="1.140625" style="36" customWidth="1"/>
    <col min="1282" max="1282" width="35.28515625" style="36" customWidth="1"/>
    <col min="1283" max="1283" width="19.5703125" style="36" customWidth="1"/>
    <col min="1284" max="1284" width="32.28515625" style="36" customWidth="1"/>
    <col min="1285" max="1285" width="28.5703125" style="36" customWidth="1"/>
    <col min="1286" max="1286" width="79.140625" style="36" customWidth="1"/>
    <col min="1287" max="1288" width="16.42578125" style="36" customWidth="1"/>
    <col min="1289" max="1289" width="43.42578125" style="36" customWidth="1"/>
    <col min="1290" max="1290" width="67.7109375" style="36" customWidth="1"/>
    <col min="1291" max="1291" width="58.140625" style="36" customWidth="1"/>
    <col min="1292" max="1292" width="0" style="36" hidden="1" customWidth="1"/>
    <col min="1293" max="1293" width="39.7109375" style="36" customWidth="1"/>
    <col min="1294" max="1294" width="65.7109375" style="36" customWidth="1"/>
    <col min="1295" max="1536" width="9.140625" style="36"/>
    <col min="1537" max="1537" width="1.140625" style="36" customWidth="1"/>
    <col min="1538" max="1538" width="35.28515625" style="36" customWidth="1"/>
    <col min="1539" max="1539" width="19.5703125" style="36" customWidth="1"/>
    <col min="1540" max="1540" width="32.28515625" style="36" customWidth="1"/>
    <col min="1541" max="1541" width="28.5703125" style="36" customWidth="1"/>
    <col min="1542" max="1542" width="79.140625" style="36" customWidth="1"/>
    <col min="1543" max="1544" width="16.42578125" style="36" customWidth="1"/>
    <col min="1545" max="1545" width="43.42578125" style="36" customWidth="1"/>
    <col min="1546" max="1546" width="67.7109375" style="36" customWidth="1"/>
    <col min="1547" max="1547" width="58.140625" style="36" customWidth="1"/>
    <col min="1548" max="1548" width="0" style="36" hidden="1" customWidth="1"/>
    <col min="1549" max="1549" width="39.7109375" style="36" customWidth="1"/>
    <col min="1550" max="1550" width="65.7109375" style="36" customWidth="1"/>
    <col min="1551" max="1792" width="9.140625" style="36"/>
    <col min="1793" max="1793" width="1.140625" style="36" customWidth="1"/>
    <col min="1794" max="1794" width="35.28515625" style="36" customWidth="1"/>
    <col min="1795" max="1795" width="19.5703125" style="36" customWidth="1"/>
    <col min="1796" max="1796" width="32.28515625" style="36" customWidth="1"/>
    <col min="1797" max="1797" width="28.5703125" style="36" customWidth="1"/>
    <col min="1798" max="1798" width="79.140625" style="36" customWidth="1"/>
    <col min="1799" max="1800" width="16.42578125" style="36" customWidth="1"/>
    <col min="1801" max="1801" width="43.42578125" style="36" customWidth="1"/>
    <col min="1802" max="1802" width="67.7109375" style="36" customWidth="1"/>
    <col min="1803" max="1803" width="58.140625" style="36" customWidth="1"/>
    <col min="1804" max="1804" width="0" style="36" hidden="1" customWidth="1"/>
    <col min="1805" max="1805" width="39.7109375" style="36" customWidth="1"/>
    <col min="1806" max="1806" width="65.7109375" style="36" customWidth="1"/>
    <col min="1807" max="2048" width="9.140625" style="36"/>
    <col min="2049" max="2049" width="1.140625" style="36" customWidth="1"/>
    <col min="2050" max="2050" width="35.28515625" style="36" customWidth="1"/>
    <col min="2051" max="2051" width="19.5703125" style="36" customWidth="1"/>
    <col min="2052" max="2052" width="32.28515625" style="36" customWidth="1"/>
    <col min="2053" max="2053" width="28.5703125" style="36" customWidth="1"/>
    <col min="2054" max="2054" width="79.140625" style="36" customWidth="1"/>
    <col min="2055" max="2056" width="16.42578125" style="36" customWidth="1"/>
    <col min="2057" max="2057" width="43.42578125" style="36" customWidth="1"/>
    <col min="2058" max="2058" width="67.7109375" style="36" customWidth="1"/>
    <col min="2059" max="2059" width="58.140625" style="36" customWidth="1"/>
    <col min="2060" max="2060" width="0" style="36" hidden="1" customWidth="1"/>
    <col min="2061" max="2061" width="39.7109375" style="36" customWidth="1"/>
    <col min="2062" max="2062" width="65.7109375" style="36" customWidth="1"/>
    <col min="2063" max="2304" width="9.140625" style="36"/>
    <col min="2305" max="2305" width="1.140625" style="36" customWidth="1"/>
    <col min="2306" max="2306" width="35.28515625" style="36" customWidth="1"/>
    <col min="2307" max="2307" width="19.5703125" style="36" customWidth="1"/>
    <col min="2308" max="2308" width="32.28515625" style="36" customWidth="1"/>
    <col min="2309" max="2309" width="28.5703125" style="36" customWidth="1"/>
    <col min="2310" max="2310" width="79.140625" style="36" customWidth="1"/>
    <col min="2311" max="2312" width="16.42578125" style="36" customWidth="1"/>
    <col min="2313" max="2313" width="43.42578125" style="36" customWidth="1"/>
    <col min="2314" max="2314" width="67.7109375" style="36" customWidth="1"/>
    <col min="2315" max="2315" width="58.140625" style="36" customWidth="1"/>
    <col min="2316" max="2316" width="0" style="36" hidden="1" customWidth="1"/>
    <col min="2317" max="2317" width="39.7109375" style="36" customWidth="1"/>
    <col min="2318" max="2318" width="65.7109375" style="36" customWidth="1"/>
    <col min="2319" max="2560" width="9.140625" style="36"/>
    <col min="2561" max="2561" width="1.140625" style="36" customWidth="1"/>
    <col min="2562" max="2562" width="35.28515625" style="36" customWidth="1"/>
    <col min="2563" max="2563" width="19.5703125" style="36" customWidth="1"/>
    <col min="2564" max="2564" width="32.28515625" style="36" customWidth="1"/>
    <col min="2565" max="2565" width="28.5703125" style="36" customWidth="1"/>
    <col min="2566" max="2566" width="79.140625" style="36" customWidth="1"/>
    <col min="2567" max="2568" width="16.42578125" style="36" customWidth="1"/>
    <col min="2569" max="2569" width="43.42578125" style="36" customWidth="1"/>
    <col min="2570" max="2570" width="67.7109375" style="36" customWidth="1"/>
    <col min="2571" max="2571" width="58.140625" style="36" customWidth="1"/>
    <col min="2572" max="2572" width="0" style="36" hidden="1" customWidth="1"/>
    <col min="2573" max="2573" width="39.7109375" style="36" customWidth="1"/>
    <col min="2574" max="2574" width="65.7109375" style="36" customWidth="1"/>
    <col min="2575" max="2816" width="9.140625" style="36"/>
    <col min="2817" max="2817" width="1.140625" style="36" customWidth="1"/>
    <col min="2818" max="2818" width="35.28515625" style="36" customWidth="1"/>
    <col min="2819" max="2819" width="19.5703125" style="36" customWidth="1"/>
    <col min="2820" max="2820" width="32.28515625" style="36" customWidth="1"/>
    <col min="2821" max="2821" width="28.5703125" style="36" customWidth="1"/>
    <col min="2822" max="2822" width="79.140625" style="36" customWidth="1"/>
    <col min="2823" max="2824" width="16.42578125" style="36" customWidth="1"/>
    <col min="2825" max="2825" width="43.42578125" style="36" customWidth="1"/>
    <col min="2826" max="2826" width="67.7109375" style="36" customWidth="1"/>
    <col min="2827" max="2827" width="58.140625" style="36" customWidth="1"/>
    <col min="2828" max="2828" width="0" style="36" hidden="1" customWidth="1"/>
    <col min="2829" max="2829" width="39.7109375" style="36" customWidth="1"/>
    <col min="2830" max="2830" width="65.7109375" style="36" customWidth="1"/>
    <col min="2831" max="3072" width="9.140625" style="36"/>
    <col min="3073" max="3073" width="1.140625" style="36" customWidth="1"/>
    <col min="3074" max="3074" width="35.28515625" style="36" customWidth="1"/>
    <col min="3075" max="3075" width="19.5703125" style="36" customWidth="1"/>
    <col min="3076" max="3076" width="32.28515625" style="36" customWidth="1"/>
    <col min="3077" max="3077" width="28.5703125" style="36" customWidth="1"/>
    <col min="3078" max="3078" width="79.140625" style="36" customWidth="1"/>
    <col min="3079" max="3080" width="16.42578125" style="36" customWidth="1"/>
    <col min="3081" max="3081" width="43.42578125" style="36" customWidth="1"/>
    <col min="3082" max="3082" width="67.7109375" style="36" customWidth="1"/>
    <col min="3083" max="3083" width="58.140625" style="36" customWidth="1"/>
    <col min="3084" max="3084" width="0" style="36" hidden="1" customWidth="1"/>
    <col min="3085" max="3085" width="39.7109375" style="36" customWidth="1"/>
    <col min="3086" max="3086" width="65.7109375" style="36" customWidth="1"/>
    <col min="3087" max="3328" width="9.140625" style="36"/>
    <col min="3329" max="3329" width="1.140625" style="36" customWidth="1"/>
    <col min="3330" max="3330" width="35.28515625" style="36" customWidth="1"/>
    <col min="3331" max="3331" width="19.5703125" style="36" customWidth="1"/>
    <col min="3332" max="3332" width="32.28515625" style="36" customWidth="1"/>
    <col min="3333" max="3333" width="28.5703125" style="36" customWidth="1"/>
    <col min="3334" max="3334" width="79.140625" style="36" customWidth="1"/>
    <col min="3335" max="3336" width="16.42578125" style="36" customWidth="1"/>
    <col min="3337" max="3337" width="43.42578125" style="36" customWidth="1"/>
    <col min="3338" max="3338" width="67.7109375" style="36" customWidth="1"/>
    <col min="3339" max="3339" width="58.140625" style="36" customWidth="1"/>
    <col min="3340" max="3340" width="0" style="36" hidden="1" customWidth="1"/>
    <col min="3341" max="3341" width="39.7109375" style="36" customWidth="1"/>
    <col min="3342" max="3342" width="65.7109375" style="36" customWidth="1"/>
    <col min="3343" max="3584" width="9.140625" style="36"/>
    <col min="3585" max="3585" width="1.140625" style="36" customWidth="1"/>
    <col min="3586" max="3586" width="35.28515625" style="36" customWidth="1"/>
    <col min="3587" max="3587" width="19.5703125" style="36" customWidth="1"/>
    <col min="3588" max="3588" width="32.28515625" style="36" customWidth="1"/>
    <col min="3589" max="3589" width="28.5703125" style="36" customWidth="1"/>
    <col min="3590" max="3590" width="79.140625" style="36" customWidth="1"/>
    <col min="3591" max="3592" width="16.42578125" style="36" customWidth="1"/>
    <col min="3593" max="3593" width="43.42578125" style="36" customWidth="1"/>
    <col min="3594" max="3594" width="67.7109375" style="36" customWidth="1"/>
    <col min="3595" max="3595" width="58.140625" style="36" customWidth="1"/>
    <col min="3596" max="3596" width="0" style="36" hidden="1" customWidth="1"/>
    <col min="3597" max="3597" width="39.7109375" style="36" customWidth="1"/>
    <col min="3598" max="3598" width="65.7109375" style="36" customWidth="1"/>
    <col min="3599" max="3840" width="9.140625" style="36"/>
    <col min="3841" max="3841" width="1.140625" style="36" customWidth="1"/>
    <col min="3842" max="3842" width="35.28515625" style="36" customWidth="1"/>
    <col min="3843" max="3843" width="19.5703125" style="36" customWidth="1"/>
    <col min="3844" max="3844" width="32.28515625" style="36" customWidth="1"/>
    <col min="3845" max="3845" width="28.5703125" style="36" customWidth="1"/>
    <col min="3846" max="3846" width="79.140625" style="36" customWidth="1"/>
    <col min="3847" max="3848" width="16.42578125" style="36" customWidth="1"/>
    <col min="3849" max="3849" width="43.42578125" style="36" customWidth="1"/>
    <col min="3850" max="3850" width="67.7109375" style="36" customWidth="1"/>
    <col min="3851" max="3851" width="58.140625" style="36" customWidth="1"/>
    <col min="3852" max="3852" width="0" style="36" hidden="1" customWidth="1"/>
    <col min="3853" max="3853" width="39.7109375" style="36" customWidth="1"/>
    <col min="3854" max="3854" width="65.7109375" style="36" customWidth="1"/>
    <col min="3855" max="4096" width="9.140625" style="36"/>
    <col min="4097" max="4097" width="1.140625" style="36" customWidth="1"/>
    <col min="4098" max="4098" width="35.28515625" style="36" customWidth="1"/>
    <col min="4099" max="4099" width="19.5703125" style="36" customWidth="1"/>
    <col min="4100" max="4100" width="32.28515625" style="36" customWidth="1"/>
    <col min="4101" max="4101" width="28.5703125" style="36" customWidth="1"/>
    <col min="4102" max="4102" width="79.140625" style="36" customWidth="1"/>
    <col min="4103" max="4104" width="16.42578125" style="36" customWidth="1"/>
    <col min="4105" max="4105" width="43.42578125" style="36" customWidth="1"/>
    <col min="4106" max="4106" width="67.7109375" style="36" customWidth="1"/>
    <col min="4107" max="4107" width="58.140625" style="36" customWidth="1"/>
    <col min="4108" max="4108" width="0" style="36" hidden="1" customWidth="1"/>
    <col min="4109" max="4109" width="39.7109375" style="36" customWidth="1"/>
    <col min="4110" max="4110" width="65.7109375" style="36" customWidth="1"/>
    <col min="4111" max="4352" width="9.140625" style="36"/>
    <col min="4353" max="4353" width="1.140625" style="36" customWidth="1"/>
    <col min="4354" max="4354" width="35.28515625" style="36" customWidth="1"/>
    <col min="4355" max="4355" width="19.5703125" style="36" customWidth="1"/>
    <col min="4356" max="4356" width="32.28515625" style="36" customWidth="1"/>
    <col min="4357" max="4357" width="28.5703125" style="36" customWidth="1"/>
    <col min="4358" max="4358" width="79.140625" style="36" customWidth="1"/>
    <col min="4359" max="4360" width="16.42578125" style="36" customWidth="1"/>
    <col min="4361" max="4361" width="43.42578125" style="36" customWidth="1"/>
    <col min="4362" max="4362" width="67.7109375" style="36" customWidth="1"/>
    <col min="4363" max="4363" width="58.140625" style="36" customWidth="1"/>
    <col min="4364" max="4364" width="0" style="36" hidden="1" customWidth="1"/>
    <col min="4365" max="4365" width="39.7109375" style="36" customWidth="1"/>
    <col min="4366" max="4366" width="65.7109375" style="36" customWidth="1"/>
    <col min="4367" max="4608" width="9.140625" style="36"/>
    <col min="4609" max="4609" width="1.140625" style="36" customWidth="1"/>
    <col min="4610" max="4610" width="35.28515625" style="36" customWidth="1"/>
    <col min="4611" max="4611" width="19.5703125" style="36" customWidth="1"/>
    <col min="4612" max="4612" width="32.28515625" style="36" customWidth="1"/>
    <col min="4613" max="4613" width="28.5703125" style="36" customWidth="1"/>
    <col min="4614" max="4614" width="79.140625" style="36" customWidth="1"/>
    <col min="4615" max="4616" width="16.42578125" style="36" customWidth="1"/>
    <col min="4617" max="4617" width="43.42578125" style="36" customWidth="1"/>
    <col min="4618" max="4618" width="67.7109375" style="36" customWidth="1"/>
    <col min="4619" max="4619" width="58.140625" style="36" customWidth="1"/>
    <col min="4620" max="4620" width="0" style="36" hidden="1" customWidth="1"/>
    <col min="4621" max="4621" width="39.7109375" style="36" customWidth="1"/>
    <col min="4622" max="4622" width="65.7109375" style="36" customWidth="1"/>
    <col min="4623" max="4864" width="9.140625" style="36"/>
    <col min="4865" max="4865" width="1.140625" style="36" customWidth="1"/>
    <col min="4866" max="4866" width="35.28515625" style="36" customWidth="1"/>
    <col min="4867" max="4867" width="19.5703125" style="36" customWidth="1"/>
    <col min="4868" max="4868" width="32.28515625" style="36" customWidth="1"/>
    <col min="4869" max="4869" width="28.5703125" style="36" customWidth="1"/>
    <col min="4870" max="4870" width="79.140625" style="36" customWidth="1"/>
    <col min="4871" max="4872" width="16.42578125" style="36" customWidth="1"/>
    <col min="4873" max="4873" width="43.42578125" style="36" customWidth="1"/>
    <col min="4874" max="4874" width="67.7109375" style="36" customWidth="1"/>
    <col min="4875" max="4875" width="58.140625" style="36" customWidth="1"/>
    <col min="4876" max="4876" width="0" style="36" hidden="1" customWidth="1"/>
    <col min="4877" max="4877" width="39.7109375" style="36" customWidth="1"/>
    <col min="4878" max="4878" width="65.7109375" style="36" customWidth="1"/>
    <col min="4879" max="5120" width="9.140625" style="36"/>
    <col min="5121" max="5121" width="1.140625" style="36" customWidth="1"/>
    <col min="5122" max="5122" width="35.28515625" style="36" customWidth="1"/>
    <col min="5123" max="5123" width="19.5703125" style="36" customWidth="1"/>
    <col min="5124" max="5124" width="32.28515625" style="36" customWidth="1"/>
    <col min="5125" max="5125" width="28.5703125" style="36" customWidth="1"/>
    <col min="5126" max="5126" width="79.140625" style="36" customWidth="1"/>
    <col min="5127" max="5128" width="16.42578125" style="36" customWidth="1"/>
    <col min="5129" max="5129" width="43.42578125" style="36" customWidth="1"/>
    <col min="5130" max="5130" width="67.7109375" style="36" customWidth="1"/>
    <col min="5131" max="5131" width="58.140625" style="36" customWidth="1"/>
    <col min="5132" max="5132" width="0" style="36" hidden="1" customWidth="1"/>
    <col min="5133" max="5133" width="39.7109375" style="36" customWidth="1"/>
    <col min="5134" max="5134" width="65.7109375" style="36" customWidth="1"/>
    <col min="5135" max="5376" width="9.140625" style="36"/>
    <col min="5377" max="5377" width="1.140625" style="36" customWidth="1"/>
    <col min="5378" max="5378" width="35.28515625" style="36" customWidth="1"/>
    <col min="5379" max="5379" width="19.5703125" style="36" customWidth="1"/>
    <col min="5380" max="5380" width="32.28515625" style="36" customWidth="1"/>
    <col min="5381" max="5381" width="28.5703125" style="36" customWidth="1"/>
    <col min="5382" max="5382" width="79.140625" style="36" customWidth="1"/>
    <col min="5383" max="5384" width="16.42578125" style="36" customWidth="1"/>
    <col min="5385" max="5385" width="43.42578125" style="36" customWidth="1"/>
    <col min="5386" max="5386" width="67.7109375" style="36" customWidth="1"/>
    <col min="5387" max="5387" width="58.140625" style="36" customWidth="1"/>
    <col min="5388" max="5388" width="0" style="36" hidden="1" customWidth="1"/>
    <col min="5389" max="5389" width="39.7109375" style="36" customWidth="1"/>
    <col min="5390" max="5390" width="65.7109375" style="36" customWidth="1"/>
    <col min="5391" max="5632" width="9.140625" style="36"/>
    <col min="5633" max="5633" width="1.140625" style="36" customWidth="1"/>
    <col min="5634" max="5634" width="35.28515625" style="36" customWidth="1"/>
    <col min="5635" max="5635" width="19.5703125" style="36" customWidth="1"/>
    <col min="5636" max="5636" width="32.28515625" style="36" customWidth="1"/>
    <col min="5637" max="5637" width="28.5703125" style="36" customWidth="1"/>
    <col min="5638" max="5638" width="79.140625" style="36" customWidth="1"/>
    <col min="5639" max="5640" width="16.42578125" style="36" customWidth="1"/>
    <col min="5641" max="5641" width="43.42578125" style="36" customWidth="1"/>
    <col min="5642" max="5642" width="67.7109375" style="36" customWidth="1"/>
    <col min="5643" max="5643" width="58.140625" style="36" customWidth="1"/>
    <col min="5644" max="5644" width="0" style="36" hidden="1" customWidth="1"/>
    <col min="5645" max="5645" width="39.7109375" style="36" customWidth="1"/>
    <col min="5646" max="5646" width="65.7109375" style="36" customWidth="1"/>
    <col min="5647" max="5888" width="9.140625" style="36"/>
    <col min="5889" max="5889" width="1.140625" style="36" customWidth="1"/>
    <col min="5890" max="5890" width="35.28515625" style="36" customWidth="1"/>
    <col min="5891" max="5891" width="19.5703125" style="36" customWidth="1"/>
    <col min="5892" max="5892" width="32.28515625" style="36" customWidth="1"/>
    <col min="5893" max="5893" width="28.5703125" style="36" customWidth="1"/>
    <col min="5894" max="5894" width="79.140625" style="36" customWidth="1"/>
    <col min="5895" max="5896" width="16.42578125" style="36" customWidth="1"/>
    <col min="5897" max="5897" width="43.42578125" style="36" customWidth="1"/>
    <col min="5898" max="5898" width="67.7109375" style="36" customWidth="1"/>
    <col min="5899" max="5899" width="58.140625" style="36" customWidth="1"/>
    <col min="5900" max="5900" width="0" style="36" hidden="1" customWidth="1"/>
    <col min="5901" max="5901" width="39.7109375" style="36" customWidth="1"/>
    <col min="5902" max="5902" width="65.7109375" style="36" customWidth="1"/>
    <col min="5903" max="6144" width="9.140625" style="36"/>
    <col min="6145" max="6145" width="1.140625" style="36" customWidth="1"/>
    <col min="6146" max="6146" width="35.28515625" style="36" customWidth="1"/>
    <col min="6147" max="6147" width="19.5703125" style="36" customWidth="1"/>
    <col min="6148" max="6148" width="32.28515625" style="36" customWidth="1"/>
    <col min="6149" max="6149" width="28.5703125" style="36" customWidth="1"/>
    <col min="6150" max="6150" width="79.140625" style="36" customWidth="1"/>
    <col min="6151" max="6152" width="16.42578125" style="36" customWidth="1"/>
    <col min="6153" max="6153" width="43.42578125" style="36" customWidth="1"/>
    <col min="6154" max="6154" width="67.7109375" style="36" customWidth="1"/>
    <col min="6155" max="6155" width="58.140625" style="36" customWidth="1"/>
    <col min="6156" max="6156" width="0" style="36" hidden="1" customWidth="1"/>
    <col min="6157" max="6157" width="39.7109375" style="36" customWidth="1"/>
    <col min="6158" max="6158" width="65.7109375" style="36" customWidth="1"/>
    <col min="6159" max="6400" width="9.140625" style="36"/>
    <col min="6401" max="6401" width="1.140625" style="36" customWidth="1"/>
    <col min="6402" max="6402" width="35.28515625" style="36" customWidth="1"/>
    <col min="6403" max="6403" width="19.5703125" style="36" customWidth="1"/>
    <col min="6404" max="6404" width="32.28515625" style="36" customWidth="1"/>
    <col min="6405" max="6405" width="28.5703125" style="36" customWidth="1"/>
    <col min="6406" max="6406" width="79.140625" style="36" customWidth="1"/>
    <col min="6407" max="6408" width="16.42578125" style="36" customWidth="1"/>
    <col min="6409" max="6409" width="43.42578125" style="36" customWidth="1"/>
    <col min="6410" max="6410" width="67.7109375" style="36" customWidth="1"/>
    <col min="6411" max="6411" width="58.140625" style="36" customWidth="1"/>
    <col min="6412" max="6412" width="0" style="36" hidden="1" customWidth="1"/>
    <col min="6413" max="6413" width="39.7109375" style="36" customWidth="1"/>
    <col min="6414" max="6414" width="65.7109375" style="36" customWidth="1"/>
    <col min="6415" max="6656" width="9.140625" style="36"/>
    <col min="6657" max="6657" width="1.140625" style="36" customWidth="1"/>
    <col min="6658" max="6658" width="35.28515625" style="36" customWidth="1"/>
    <col min="6659" max="6659" width="19.5703125" style="36" customWidth="1"/>
    <col min="6660" max="6660" width="32.28515625" style="36" customWidth="1"/>
    <col min="6661" max="6661" width="28.5703125" style="36" customWidth="1"/>
    <col min="6662" max="6662" width="79.140625" style="36" customWidth="1"/>
    <col min="6663" max="6664" width="16.42578125" style="36" customWidth="1"/>
    <col min="6665" max="6665" width="43.42578125" style="36" customWidth="1"/>
    <col min="6666" max="6666" width="67.7109375" style="36" customWidth="1"/>
    <col min="6667" max="6667" width="58.140625" style="36" customWidth="1"/>
    <col min="6668" max="6668" width="0" style="36" hidden="1" customWidth="1"/>
    <col min="6669" max="6669" width="39.7109375" style="36" customWidth="1"/>
    <col min="6670" max="6670" width="65.7109375" style="36" customWidth="1"/>
    <col min="6671" max="6912" width="9.140625" style="36"/>
    <col min="6913" max="6913" width="1.140625" style="36" customWidth="1"/>
    <col min="6914" max="6914" width="35.28515625" style="36" customWidth="1"/>
    <col min="6915" max="6915" width="19.5703125" style="36" customWidth="1"/>
    <col min="6916" max="6916" width="32.28515625" style="36" customWidth="1"/>
    <col min="6917" max="6917" width="28.5703125" style="36" customWidth="1"/>
    <col min="6918" max="6918" width="79.140625" style="36" customWidth="1"/>
    <col min="6919" max="6920" width="16.42578125" style="36" customWidth="1"/>
    <col min="6921" max="6921" width="43.42578125" style="36" customWidth="1"/>
    <col min="6922" max="6922" width="67.7109375" style="36" customWidth="1"/>
    <col min="6923" max="6923" width="58.140625" style="36" customWidth="1"/>
    <col min="6924" max="6924" width="0" style="36" hidden="1" customWidth="1"/>
    <col min="6925" max="6925" width="39.7109375" style="36" customWidth="1"/>
    <col min="6926" max="6926" width="65.7109375" style="36" customWidth="1"/>
    <col min="6927" max="7168" width="9.140625" style="36"/>
    <col min="7169" max="7169" width="1.140625" style="36" customWidth="1"/>
    <col min="7170" max="7170" width="35.28515625" style="36" customWidth="1"/>
    <col min="7171" max="7171" width="19.5703125" style="36" customWidth="1"/>
    <col min="7172" max="7172" width="32.28515625" style="36" customWidth="1"/>
    <col min="7173" max="7173" width="28.5703125" style="36" customWidth="1"/>
    <col min="7174" max="7174" width="79.140625" style="36" customWidth="1"/>
    <col min="7175" max="7176" width="16.42578125" style="36" customWidth="1"/>
    <col min="7177" max="7177" width="43.42578125" style="36" customWidth="1"/>
    <col min="7178" max="7178" width="67.7109375" style="36" customWidth="1"/>
    <col min="7179" max="7179" width="58.140625" style="36" customWidth="1"/>
    <col min="7180" max="7180" width="0" style="36" hidden="1" customWidth="1"/>
    <col min="7181" max="7181" width="39.7109375" style="36" customWidth="1"/>
    <col min="7182" max="7182" width="65.7109375" style="36" customWidth="1"/>
    <col min="7183" max="7424" width="9.140625" style="36"/>
    <col min="7425" max="7425" width="1.140625" style="36" customWidth="1"/>
    <col min="7426" max="7426" width="35.28515625" style="36" customWidth="1"/>
    <col min="7427" max="7427" width="19.5703125" style="36" customWidth="1"/>
    <col min="7428" max="7428" width="32.28515625" style="36" customWidth="1"/>
    <col min="7429" max="7429" width="28.5703125" style="36" customWidth="1"/>
    <col min="7430" max="7430" width="79.140625" style="36" customWidth="1"/>
    <col min="7431" max="7432" width="16.42578125" style="36" customWidth="1"/>
    <col min="7433" max="7433" width="43.42578125" style="36" customWidth="1"/>
    <col min="7434" max="7434" width="67.7109375" style="36" customWidth="1"/>
    <col min="7435" max="7435" width="58.140625" style="36" customWidth="1"/>
    <col min="7436" max="7436" width="0" style="36" hidden="1" customWidth="1"/>
    <col min="7437" max="7437" width="39.7109375" style="36" customWidth="1"/>
    <col min="7438" max="7438" width="65.7109375" style="36" customWidth="1"/>
    <col min="7439" max="7680" width="9.140625" style="36"/>
    <col min="7681" max="7681" width="1.140625" style="36" customWidth="1"/>
    <col min="7682" max="7682" width="35.28515625" style="36" customWidth="1"/>
    <col min="7683" max="7683" width="19.5703125" style="36" customWidth="1"/>
    <col min="7684" max="7684" width="32.28515625" style="36" customWidth="1"/>
    <col min="7685" max="7685" width="28.5703125" style="36" customWidth="1"/>
    <col min="7686" max="7686" width="79.140625" style="36" customWidth="1"/>
    <col min="7687" max="7688" width="16.42578125" style="36" customWidth="1"/>
    <col min="7689" max="7689" width="43.42578125" style="36" customWidth="1"/>
    <col min="7690" max="7690" width="67.7109375" style="36" customWidth="1"/>
    <col min="7691" max="7691" width="58.140625" style="36" customWidth="1"/>
    <col min="7692" max="7692" width="0" style="36" hidden="1" customWidth="1"/>
    <col min="7693" max="7693" width="39.7109375" style="36" customWidth="1"/>
    <col min="7694" max="7694" width="65.7109375" style="36" customWidth="1"/>
    <col min="7695" max="7936" width="9.140625" style="36"/>
    <col min="7937" max="7937" width="1.140625" style="36" customWidth="1"/>
    <col min="7938" max="7938" width="35.28515625" style="36" customWidth="1"/>
    <col min="7939" max="7939" width="19.5703125" style="36" customWidth="1"/>
    <col min="7940" max="7940" width="32.28515625" style="36" customWidth="1"/>
    <col min="7941" max="7941" width="28.5703125" style="36" customWidth="1"/>
    <col min="7942" max="7942" width="79.140625" style="36" customWidth="1"/>
    <col min="7943" max="7944" width="16.42578125" style="36" customWidth="1"/>
    <col min="7945" max="7945" width="43.42578125" style="36" customWidth="1"/>
    <col min="7946" max="7946" width="67.7109375" style="36" customWidth="1"/>
    <col min="7947" max="7947" width="58.140625" style="36" customWidth="1"/>
    <col min="7948" max="7948" width="0" style="36" hidden="1" customWidth="1"/>
    <col min="7949" max="7949" width="39.7109375" style="36" customWidth="1"/>
    <col min="7950" max="7950" width="65.7109375" style="36" customWidth="1"/>
    <col min="7951" max="8192" width="9.140625" style="36"/>
    <col min="8193" max="8193" width="1.140625" style="36" customWidth="1"/>
    <col min="8194" max="8194" width="35.28515625" style="36" customWidth="1"/>
    <col min="8195" max="8195" width="19.5703125" style="36" customWidth="1"/>
    <col min="8196" max="8196" width="32.28515625" style="36" customWidth="1"/>
    <col min="8197" max="8197" width="28.5703125" style="36" customWidth="1"/>
    <col min="8198" max="8198" width="79.140625" style="36" customWidth="1"/>
    <col min="8199" max="8200" width="16.42578125" style="36" customWidth="1"/>
    <col min="8201" max="8201" width="43.42578125" style="36" customWidth="1"/>
    <col min="8202" max="8202" width="67.7109375" style="36" customWidth="1"/>
    <col min="8203" max="8203" width="58.140625" style="36" customWidth="1"/>
    <col min="8204" max="8204" width="0" style="36" hidden="1" customWidth="1"/>
    <col min="8205" max="8205" width="39.7109375" style="36" customWidth="1"/>
    <col min="8206" max="8206" width="65.7109375" style="36" customWidth="1"/>
    <col min="8207" max="8448" width="9.140625" style="36"/>
    <col min="8449" max="8449" width="1.140625" style="36" customWidth="1"/>
    <col min="8450" max="8450" width="35.28515625" style="36" customWidth="1"/>
    <col min="8451" max="8451" width="19.5703125" style="36" customWidth="1"/>
    <col min="8452" max="8452" width="32.28515625" style="36" customWidth="1"/>
    <col min="8453" max="8453" width="28.5703125" style="36" customWidth="1"/>
    <col min="8454" max="8454" width="79.140625" style="36" customWidth="1"/>
    <col min="8455" max="8456" width="16.42578125" style="36" customWidth="1"/>
    <col min="8457" max="8457" width="43.42578125" style="36" customWidth="1"/>
    <col min="8458" max="8458" width="67.7109375" style="36" customWidth="1"/>
    <col min="8459" max="8459" width="58.140625" style="36" customWidth="1"/>
    <col min="8460" max="8460" width="0" style="36" hidden="1" customWidth="1"/>
    <col min="8461" max="8461" width="39.7109375" style="36" customWidth="1"/>
    <col min="8462" max="8462" width="65.7109375" style="36" customWidth="1"/>
    <col min="8463" max="8704" width="9.140625" style="36"/>
    <col min="8705" max="8705" width="1.140625" style="36" customWidth="1"/>
    <col min="8706" max="8706" width="35.28515625" style="36" customWidth="1"/>
    <col min="8707" max="8707" width="19.5703125" style="36" customWidth="1"/>
    <col min="8708" max="8708" width="32.28515625" style="36" customWidth="1"/>
    <col min="8709" max="8709" width="28.5703125" style="36" customWidth="1"/>
    <col min="8710" max="8710" width="79.140625" style="36" customWidth="1"/>
    <col min="8711" max="8712" width="16.42578125" style="36" customWidth="1"/>
    <col min="8713" max="8713" width="43.42578125" style="36" customWidth="1"/>
    <col min="8714" max="8714" width="67.7109375" style="36" customWidth="1"/>
    <col min="8715" max="8715" width="58.140625" style="36" customWidth="1"/>
    <col min="8716" max="8716" width="0" style="36" hidden="1" customWidth="1"/>
    <col min="8717" max="8717" width="39.7109375" style="36" customWidth="1"/>
    <col min="8718" max="8718" width="65.7109375" style="36" customWidth="1"/>
    <col min="8719" max="8960" width="9.140625" style="36"/>
    <col min="8961" max="8961" width="1.140625" style="36" customWidth="1"/>
    <col min="8962" max="8962" width="35.28515625" style="36" customWidth="1"/>
    <col min="8963" max="8963" width="19.5703125" style="36" customWidth="1"/>
    <col min="8964" max="8964" width="32.28515625" style="36" customWidth="1"/>
    <col min="8965" max="8965" width="28.5703125" style="36" customWidth="1"/>
    <col min="8966" max="8966" width="79.140625" style="36" customWidth="1"/>
    <col min="8967" max="8968" width="16.42578125" style="36" customWidth="1"/>
    <col min="8969" max="8969" width="43.42578125" style="36" customWidth="1"/>
    <col min="8970" max="8970" width="67.7109375" style="36" customWidth="1"/>
    <col min="8971" max="8971" width="58.140625" style="36" customWidth="1"/>
    <col min="8972" max="8972" width="0" style="36" hidden="1" customWidth="1"/>
    <col min="8973" max="8973" width="39.7109375" style="36" customWidth="1"/>
    <col min="8974" max="8974" width="65.7109375" style="36" customWidth="1"/>
    <col min="8975" max="9216" width="9.140625" style="36"/>
    <col min="9217" max="9217" width="1.140625" style="36" customWidth="1"/>
    <col min="9218" max="9218" width="35.28515625" style="36" customWidth="1"/>
    <col min="9219" max="9219" width="19.5703125" style="36" customWidth="1"/>
    <col min="9220" max="9220" width="32.28515625" style="36" customWidth="1"/>
    <col min="9221" max="9221" width="28.5703125" style="36" customWidth="1"/>
    <col min="9222" max="9222" width="79.140625" style="36" customWidth="1"/>
    <col min="9223" max="9224" width="16.42578125" style="36" customWidth="1"/>
    <col min="9225" max="9225" width="43.42578125" style="36" customWidth="1"/>
    <col min="9226" max="9226" width="67.7109375" style="36" customWidth="1"/>
    <col min="9227" max="9227" width="58.140625" style="36" customWidth="1"/>
    <col min="9228" max="9228" width="0" style="36" hidden="1" customWidth="1"/>
    <col min="9229" max="9229" width="39.7109375" style="36" customWidth="1"/>
    <col min="9230" max="9230" width="65.7109375" style="36" customWidth="1"/>
    <col min="9231" max="9472" width="9.140625" style="36"/>
    <col min="9473" max="9473" width="1.140625" style="36" customWidth="1"/>
    <col min="9474" max="9474" width="35.28515625" style="36" customWidth="1"/>
    <col min="9475" max="9475" width="19.5703125" style="36" customWidth="1"/>
    <col min="9476" max="9476" width="32.28515625" style="36" customWidth="1"/>
    <col min="9477" max="9477" width="28.5703125" style="36" customWidth="1"/>
    <col min="9478" max="9478" width="79.140625" style="36" customWidth="1"/>
    <col min="9479" max="9480" width="16.42578125" style="36" customWidth="1"/>
    <col min="9481" max="9481" width="43.42578125" style="36" customWidth="1"/>
    <col min="9482" max="9482" width="67.7109375" style="36" customWidth="1"/>
    <col min="9483" max="9483" width="58.140625" style="36" customWidth="1"/>
    <col min="9484" max="9484" width="0" style="36" hidden="1" customWidth="1"/>
    <col min="9485" max="9485" width="39.7109375" style="36" customWidth="1"/>
    <col min="9486" max="9486" width="65.7109375" style="36" customWidth="1"/>
    <col min="9487" max="9728" width="9.140625" style="36"/>
    <col min="9729" max="9729" width="1.140625" style="36" customWidth="1"/>
    <col min="9730" max="9730" width="35.28515625" style="36" customWidth="1"/>
    <col min="9731" max="9731" width="19.5703125" style="36" customWidth="1"/>
    <col min="9732" max="9732" width="32.28515625" style="36" customWidth="1"/>
    <col min="9733" max="9733" width="28.5703125" style="36" customWidth="1"/>
    <col min="9734" max="9734" width="79.140625" style="36" customWidth="1"/>
    <col min="9735" max="9736" width="16.42578125" style="36" customWidth="1"/>
    <col min="9737" max="9737" width="43.42578125" style="36" customWidth="1"/>
    <col min="9738" max="9738" width="67.7109375" style="36" customWidth="1"/>
    <col min="9739" max="9739" width="58.140625" style="36" customWidth="1"/>
    <col min="9740" max="9740" width="0" style="36" hidden="1" customWidth="1"/>
    <col min="9741" max="9741" width="39.7109375" style="36" customWidth="1"/>
    <col min="9742" max="9742" width="65.7109375" style="36" customWidth="1"/>
    <col min="9743" max="9984" width="9.140625" style="36"/>
    <col min="9985" max="9985" width="1.140625" style="36" customWidth="1"/>
    <col min="9986" max="9986" width="35.28515625" style="36" customWidth="1"/>
    <col min="9987" max="9987" width="19.5703125" style="36" customWidth="1"/>
    <col min="9988" max="9988" width="32.28515625" style="36" customWidth="1"/>
    <col min="9989" max="9989" width="28.5703125" style="36" customWidth="1"/>
    <col min="9990" max="9990" width="79.140625" style="36" customWidth="1"/>
    <col min="9991" max="9992" width="16.42578125" style="36" customWidth="1"/>
    <col min="9993" max="9993" width="43.42578125" style="36" customWidth="1"/>
    <col min="9994" max="9994" width="67.7109375" style="36" customWidth="1"/>
    <col min="9995" max="9995" width="58.140625" style="36" customWidth="1"/>
    <col min="9996" max="9996" width="0" style="36" hidden="1" customWidth="1"/>
    <col min="9997" max="9997" width="39.7109375" style="36" customWidth="1"/>
    <col min="9998" max="9998" width="65.7109375" style="36" customWidth="1"/>
    <col min="9999" max="10240" width="9.140625" style="36"/>
    <col min="10241" max="10241" width="1.140625" style="36" customWidth="1"/>
    <col min="10242" max="10242" width="35.28515625" style="36" customWidth="1"/>
    <col min="10243" max="10243" width="19.5703125" style="36" customWidth="1"/>
    <col min="10244" max="10244" width="32.28515625" style="36" customWidth="1"/>
    <col min="10245" max="10245" width="28.5703125" style="36" customWidth="1"/>
    <col min="10246" max="10246" width="79.140625" style="36" customWidth="1"/>
    <col min="10247" max="10248" width="16.42578125" style="36" customWidth="1"/>
    <col min="10249" max="10249" width="43.42578125" style="36" customWidth="1"/>
    <col min="10250" max="10250" width="67.7109375" style="36" customWidth="1"/>
    <col min="10251" max="10251" width="58.140625" style="36" customWidth="1"/>
    <col min="10252" max="10252" width="0" style="36" hidden="1" customWidth="1"/>
    <col min="10253" max="10253" width="39.7109375" style="36" customWidth="1"/>
    <col min="10254" max="10254" width="65.7109375" style="36" customWidth="1"/>
    <col min="10255" max="10496" width="9.140625" style="36"/>
    <col min="10497" max="10497" width="1.140625" style="36" customWidth="1"/>
    <col min="10498" max="10498" width="35.28515625" style="36" customWidth="1"/>
    <col min="10499" max="10499" width="19.5703125" style="36" customWidth="1"/>
    <col min="10500" max="10500" width="32.28515625" style="36" customWidth="1"/>
    <col min="10501" max="10501" width="28.5703125" style="36" customWidth="1"/>
    <col min="10502" max="10502" width="79.140625" style="36" customWidth="1"/>
    <col min="10503" max="10504" width="16.42578125" style="36" customWidth="1"/>
    <col min="10505" max="10505" width="43.42578125" style="36" customWidth="1"/>
    <col min="10506" max="10506" width="67.7109375" style="36" customWidth="1"/>
    <col min="10507" max="10507" width="58.140625" style="36" customWidth="1"/>
    <col min="10508" max="10508" width="0" style="36" hidden="1" customWidth="1"/>
    <col min="10509" max="10509" width="39.7109375" style="36" customWidth="1"/>
    <col min="10510" max="10510" width="65.7109375" style="36" customWidth="1"/>
    <col min="10511" max="10752" width="9.140625" style="36"/>
    <col min="10753" max="10753" width="1.140625" style="36" customWidth="1"/>
    <col min="10754" max="10754" width="35.28515625" style="36" customWidth="1"/>
    <col min="10755" max="10755" width="19.5703125" style="36" customWidth="1"/>
    <col min="10756" max="10756" width="32.28515625" style="36" customWidth="1"/>
    <col min="10757" max="10757" width="28.5703125" style="36" customWidth="1"/>
    <col min="10758" max="10758" width="79.140625" style="36" customWidth="1"/>
    <col min="10759" max="10760" width="16.42578125" style="36" customWidth="1"/>
    <col min="10761" max="10761" width="43.42578125" style="36" customWidth="1"/>
    <col min="10762" max="10762" width="67.7109375" style="36" customWidth="1"/>
    <col min="10763" max="10763" width="58.140625" style="36" customWidth="1"/>
    <col min="10764" max="10764" width="0" style="36" hidden="1" customWidth="1"/>
    <col min="10765" max="10765" width="39.7109375" style="36" customWidth="1"/>
    <col min="10766" max="10766" width="65.7109375" style="36" customWidth="1"/>
    <col min="10767" max="11008" width="9.140625" style="36"/>
    <col min="11009" max="11009" width="1.140625" style="36" customWidth="1"/>
    <col min="11010" max="11010" width="35.28515625" style="36" customWidth="1"/>
    <col min="11011" max="11011" width="19.5703125" style="36" customWidth="1"/>
    <col min="11012" max="11012" width="32.28515625" style="36" customWidth="1"/>
    <col min="11013" max="11013" width="28.5703125" style="36" customWidth="1"/>
    <col min="11014" max="11014" width="79.140625" style="36" customWidth="1"/>
    <col min="11015" max="11016" width="16.42578125" style="36" customWidth="1"/>
    <col min="11017" max="11017" width="43.42578125" style="36" customWidth="1"/>
    <col min="11018" max="11018" width="67.7109375" style="36" customWidth="1"/>
    <col min="11019" max="11019" width="58.140625" style="36" customWidth="1"/>
    <col min="11020" max="11020" width="0" style="36" hidden="1" customWidth="1"/>
    <col min="11021" max="11021" width="39.7109375" style="36" customWidth="1"/>
    <col min="11022" max="11022" width="65.7109375" style="36" customWidth="1"/>
    <col min="11023" max="11264" width="9.140625" style="36"/>
    <col min="11265" max="11265" width="1.140625" style="36" customWidth="1"/>
    <col min="11266" max="11266" width="35.28515625" style="36" customWidth="1"/>
    <col min="11267" max="11267" width="19.5703125" style="36" customWidth="1"/>
    <col min="11268" max="11268" width="32.28515625" style="36" customWidth="1"/>
    <col min="11269" max="11269" width="28.5703125" style="36" customWidth="1"/>
    <col min="11270" max="11270" width="79.140625" style="36" customWidth="1"/>
    <col min="11271" max="11272" width="16.42578125" style="36" customWidth="1"/>
    <col min="11273" max="11273" width="43.42578125" style="36" customWidth="1"/>
    <col min="11274" max="11274" width="67.7109375" style="36" customWidth="1"/>
    <col min="11275" max="11275" width="58.140625" style="36" customWidth="1"/>
    <col min="11276" max="11276" width="0" style="36" hidden="1" customWidth="1"/>
    <col min="11277" max="11277" width="39.7109375" style="36" customWidth="1"/>
    <col min="11278" max="11278" width="65.7109375" style="36" customWidth="1"/>
    <col min="11279" max="11520" width="9.140625" style="36"/>
    <col min="11521" max="11521" width="1.140625" style="36" customWidth="1"/>
    <col min="11522" max="11522" width="35.28515625" style="36" customWidth="1"/>
    <col min="11523" max="11523" width="19.5703125" style="36" customWidth="1"/>
    <col min="11524" max="11524" width="32.28515625" style="36" customWidth="1"/>
    <col min="11525" max="11525" width="28.5703125" style="36" customWidth="1"/>
    <col min="11526" max="11526" width="79.140625" style="36" customWidth="1"/>
    <col min="11527" max="11528" width="16.42578125" style="36" customWidth="1"/>
    <col min="11529" max="11529" width="43.42578125" style="36" customWidth="1"/>
    <col min="11530" max="11530" width="67.7109375" style="36" customWidth="1"/>
    <col min="11531" max="11531" width="58.140625" style="36" customWidth="1"/>
    <col min="11532" max="11532" width="0" style="36" hidden="1" customWidth="1"/>
    <col min="11533" max="11533" width="39.7109375" style="36" customWidth="1"/>
    <col min="11534" max="11534" width="65.7109375" style="36" customWidth="1"/>
    <col min="11535" max="11776" width="9.140625" style="36"/>
    <col min="11777" max="11777" width="1.140625" style="36" customWidth="1"/>
    <col min="11778" max="11778" width="35.28515625" style="36" customWidth="1"/>
    <col min="11779" max="11779" width="19.5703125" style="36" customWidth="1"/>
    <col min="11780" max="11780" width="32.28515625" style="36" customWidth="1"/>
    <col min="11781" max="11781" width="28.5703125" style="36" customWidth="1"/>
    <col min="11782" max="11782" width="79.140625" style="36" customWidth="1"/>
    <col min="11783" max="11784" width="16.42578125" style="36" customWidth="1"/>
    <col min="11785" max="11785" width="43.42578125" style="36" customWidth="1"/>
    <col min="11786" max="11786" width="67.7109375" style="36" customWidth="1"/>
    <col min="11787" max="11787" width="58.140625" style="36" customWidth="1"/>
    <col min="11788" max="11788" width="0" style="36" hidden="1" customWidth="1"/>
    <col min="11789" max="11789" width="39.7109375" style="36" customWidth="1"/>
    <col min="11790" max="11790" width="65.7109375" style="36" customWidth="1"/>
    <col min="11791" max="12032" width="9.140625" style="36"/>
    <col min="12033" max="12033" width="1.140625" style="36" customWidth="1"/>
    <col min="12034" max="12034" width="35.28515625" style="36" customWidth="1"/>
    <col min="12035" max="12035" width="19.5703125" style="36" customWidth="1"/>
    <col min="12036" max="12036" width="32.28515625" style="36" customWidth="1"/>
    <col min="12037" max="12037" width="28.5703125" style="36" customWidth="1"/>
    <col min="12038" max="12038" width="79.140625" style="36" customWidth="1"/>
    <col min="12039" max="12040" width="16.42578125" style="36" customWidth="1"/>
    <col min="12041" max="12041" width="43.42578125" style="36" customWidth="1"/>
    <col min="12042" max="12042" width="67.7109375" style="36" customWidth="1"/>
    <col min="12043" max="12043" width="58.140625" style="36" customWidth="1"/>
    <col min="12044" max="12044" width="0" style="36" hidden="1" customWidth="1"/>
    <col min="12045" max="12045" width="39.7109375" style="36" customWidth="1"/>
    <col min="12046" max="12046" width="65.7109375" style="36" customWidth="1"/>
    <col min="12047" max="12288" width="9.140625" style="36"/>
    <col min="12289" max="12289" width="1.140625" style="36" customWidth="1"/>
    <col min="12290" max="12290" width="35.28515625" style="36" customWidth="1"/>
    <col min="12291" max="12291" width="19.5703125" style="36" customWidth="1"/>
    <col min="12292" max="12292" width="32.28515625" style="36" customWidth="1"/>
    <col min="12293" max="12293" width="28.5703125" style="36" customWidth="1"/>
    <col min="12294" max="12294" width="79.140625" style="36" customWidth="1"/>
    <col min="12295" max="12296" width="16.42578125" style="36" customWidth="1"/>
    <col min="12297" max="12297" width="43.42578125" style="36" customWidth="1"/>
    <col min="12298" max="12298" width="67.7109375" style="36" customWidth="1"/>
    <col min="12299" max="12299" width="58.140625" style="36" customWidth="1"/>
    <col min="12300" max="12300" width="0" style="36" hidden="1" customWidth="1"/>
    <col min="12301" max="12301" width="39.7109375" style="36" customWidth="1"/>
    <col min="12302" max="12302" width="65.7109375" style="36" customWidth="1"/>
    <col min="12303" max="12544" width="9.140625" style="36"/>
    <col min="12545" max="12545" width="1.140625" style="36" customWidth="1"/>
    <col min="12546" max="12546" width="35.28515625" style="36" customWidth="1"/>
    <col min="12547" max="12547" width="19.5703125" style="36" customWidth="1"/>
    <col min="12548" max="12548" width="32.28515625" style="36" customWidth="1"/>
    <col min="12549" max="12549" width="28.5703125" style="36" customWidth="1"/>
    <col min="12550" max="12550" width="79.140625" style="36" customWidth="1"/>
    <col min="12551" max="12552" width="16.42578125" style="36" customWidth="1"/>
    <col min="12553" max="12553" width="43.42578125" style="36" customWidth="1"/>
    <col min="12554" max="12554" width="67.7109375" style="36" customWidth="1"/>
    <col min="12555" max="12555" width="58.140625" style="36" customWidth="1"/>
    <col min="12556" max="12556" width="0" style="36" hidden="1" customWidth="1"/>
    <col min="12557" max="12557" width="39.7109375" style="36" customWidth="1"/>
    <col min="12558" max="12558" width="65.7109375" style="36" customWidth="1"/>
    <col min="12559" max="12800" width="9.140625" style="36"/>
    <col min="12801" max="12801" width="1.140625" style="36" customWidth="1"/>
    <col min="12802" max="12802" width="35.28515625" style="36" customWidth="1"/>
    <col min="12803" max="12803" width="19.5703125" style="36" customWidth="1"/>
    <col min="12804" max="12804" width="32.28515625" style="36" customWidth="1"/>
    <col min="12805" max="12805" width="28.5703125" style="36" customWidth="1"/>
    <col min="12806" max="12806" width="79.140625" style="36" customWidth="1"/>
    <col min="12807" max="12808" width="16.42578125" style="36" customWidth="1"/>
    <col min="12809" max="12809" width="43.42578125" style="36" customWidth="1"/>
    <col min="12810" max="12810" width="67.7109375" style="36" customWidth="1"/>
    <col min="12811" max="12811" width="58.140625" style="36" customWidth="1"/>
    <col min="12812" max="12812" width="0" style="36" hidden="1" customWidth="1"/>
    <col min="12813" max="12813" width="39.7109375" style="36" customWidth="1"/>
    <col min="12814" max="12814" width="65.7109375" style="36" customWidth="1"/>
    <col min="12815" max="13056" width="9.140625" style="36"/>
    <col min="13057" max="13057" width="1.140625" style="36" customWidth="1"/>
    <col min="13058" max="13058" width="35.28515625" style="36" customWidth="1"/>
    <col min="13059" max="13059" width="19.5703125" style="36" customWidth="1"/>
    <col min="13060" max="13060" width="32.28515625" style="36" customWidth="1"/>
    <col min="13061" max="13061" width="28.5703125" style="36" customWidth="1"/>
    <col min="13062" max="13062" width="79.140625" style="36" customWidth="1"/>
    <col min="13063" max="13064" width="16.42578125" style="36" customWidth="1"/>
    <col min="13065" max="13065" width="43.42578125" style="36" customWidth="1"/>
    <col min="13066" max="13066" width="67.7109375" style="36" customWidth="1"/>
    <col min="13067" max="13067" width="58.140625" style="36" customWidth="1"/>
    <col min="13068" max="13068" width="0" style="36" hidden="1" customWidth="1"/>
    <col min="13069" max="13069" width="39.7109375" style="36" customWidth="1"/>
    <col min="13070" max="13070" width="65.7109375" style="36" customWidth="1"/>
    <col min="13071" max="13312" width="9.140625" style="36"/>
    <col min="13313" max="13313" width="1.140625" style="36" customWidth="1"/>
    <col min="13314" max="13314" width="35.28515625" style="36" customWidth="1"/>
    <col min="13315" max="13315" width="19.5703125" style="36" customWidth="1"/>
    <col min="13316" max="13316" width="32.28515625" style="36" customWidth="1"/>
    <col min="13317" max="13317" width="28.5703125" style="36" customWidth="1"/>
    <col min="13318" max="13318" width="79.140625" style="36" customWidth="1"/>
    <col min="13319" max="13320" width="16.42578125" style="36" customWidth="1"/>
    <col min="13321" max="13321" width="43.42578125" style="36" customWidth="1"/>
    <col min="13322" max="13322" width="67.7109375" style="36" customWidth="1"/>
    <col min="13323" max="13323" width="58.140625" style="36" customWidth="1"/>
    <col min="13324" max="13324" width="0" style="36" hidden="1" customWidth="1"/>
    <col min="13325" max="13325" width="39.7109375" style="36" customWidth="1"/>
    <col min="13326" max="13326" width="65.7109375" style="36" customWidth="1"/>
    <col min="13327" max="13568" width="9.140625" style="36"/>
    <col min="13569" max="13569" width="1.140625" style="36" customWidth="1"/>
    <col min="13570" max="13570" width="35.28515625" style="36" customWidth="1"/>
    <col min="13571" max="13571" width="19.5703125" style="36" customWidth="1"/>
    <col min="13572" max="13572" width="32.28515625" style="36" customWidth="1"/>
    <col min="13573" max="13573" width="28.5703125" style="36" customWidth="1"/>
    <col min="13574" max="13574" width="79.140625" style="36" customWidth="1"/>
    <col min="13575" max="13576" width="16.42578125" style="36" customWidth="1"/>
    <col min="13577" max="13577" width="43.42578125" style="36" customWidth="1"/>
    <col min="13578" max="13578" width="67.7109375" style="36" customWidth="1"/>
    <col min="13579" max="13579" width="58.140625" style="36" customWidth="1"/>
    <col min="13580" max="13580" width="0" style="36" hidden="1" customWidth="1"/>
    <col min="13581" max="13581" width="39.7109375" style="36" customWidth="1"/>
    <col min="13582" max="13582" width="65.7109375" style="36" customWidth="1"/>
    <col min="13583" max="13824" width="9.140625" style="36"/>
    <col min="13825" max="13825" width="1.140625" style="36" customWidth="1"/>
    <col min="13826" max="13826" width="35.28515625" style="36" customWidth="1"/>
    <col min="13827" max="13827" width="19.5703125" style="36" customWidth="1"/>
    <col min="13828" max="13828" width="32.28515625" style="36" customWidth="1"/>
    <col min="13829" max="13829" width="28.5703125" style="36" customWidth="1"/>
    <col min="13830" max="13830" width="79.140625" style="36" customWidth="1"/>
    <col min="13831" max="13832" width="16.42578125" style="36" customWidth="1"/>
    <col min="13833" max="13833" width="43.42578125" style="36" customWidth="1"/>
    <col min="13834" max="13834" width="67.7109375" style="36" customWidth="1"/>
    <col min="13835" max="13835" width="58.140625" style="36" customWidth="1"/>
    <col min="13836" max="13836" width="0" style="36" hidden="1" customWidth="1"/>
    <col min="13837" max="13837" width="39.7109375" style="36" customWidth="1"/>
    <col min="13838" max="13838" width="65.7109375" style="36" customWidth="1"/>
    <col min="13839" max="14080" width="9.140625" style="36"/>
    <col min="14081" max="14081" width="1.140625" style="36" customWidth="1"/>
    <col min="14082" max="14082" width="35.28515625" style="36" customWidth="1"/>
    <col min="14083" max="14083" width="19.5703125" style="36" customWidth="1"/>
    <col min="14084" max="14084" width="32.28515625" style="36" customWidth="1"/>
    <col min="14085" max="14085" width="28.5703125" style="36" customWidth="1"/>
    <col min="14086" max="14086" width="79.140625" style="36" customWidth="1"/>
    <col min="14087" max="14088" width="16.42578125" style="36" customWidth="1"/>
    <col min="14089" max="14089" width="43.42578125" style="36" customWidth="1"/>
    <col min="14090" max="14090" width="67.7109375" style="36" customWidth="1"/>
    <col min="14091" max="14091" width="58.140625" style="36" customWidth="1"/>
    <col min="14092" max="14092" width="0" style="36" hidden="1" customWidth="1"/>
    <col min="14093" max="14093" width="39.7109375" style="36" customWidth="1"/>
    <col min="14094" max="14094" width="65.7109375" style="36" customWidth="1"/>
    <col min="14095" max="14336" width="9.140625" style="36"/>
    <col min="14337" max="14337" width="1.140625" style="36" customWidth="1"/>
    <col min="14338" max="14338" width="35.28515625" style="36" customWidth="1"/>
    <col min="14339" max="14339" width="19.5703125" style="36" customWidth="1"/>
    <col min="14340" max="14340" width="32.28515625" style="36" customWidth="1"/>
    <col min="14341" max="14341" width="28.5703125" style="36" customWidth="1"/>
    <col min="14342" max="14342" width="79.140625" style="36" customWidth="1"/>
    <col min="14343" max="14344" width="16.42578125" style="36" customWidth="1"/>
    <col min="14345" max="14345" width="43.42578125" style="36" customWidth="1"/>
    <col min="14346" max="14346" width="67.7109375" style="36" customWidth="1"/>
    <col min="14347" max="14347" width="58.140625" style="36" customWidth="1"/>
    <col min="14348" max="14348" width="0" style="36" hidden="1" customWidth="1"/>
    <col min="14349" max="14349" width="39.7109375" style="36" customWidth="1"/>
    <col min="14350" max="14350" width="65.7109375" style="36" customWidth="1"/>
    <col min="14351" max="14592" width="9.140625" style="36"/>
    <col min="14593" max="14593" width="1.140625" style="36" customWidth="1"/>
    <col min="14594" max="14594" width="35.28515625" style="36" customWidth="1"/>
    <col min="14595" max="14595" width="19.5703125" style="36" customWidth="1"/>
    <col min="14596" max="14596" width="32.28515625" style="36" customWidth="1"/>
    <col min="14597" max="14597" width="28.5703125" style="36" customWidth="1"/>
    <col min="14598" max="14598" width="79.140625" style="36" customWidth="1"/>
    <col min="14599" max="14600" width="16.42578125" style="36" customWidth="1"/>
    <col min="14601" max="14601" width="43.42578125" style="36" customWidth="1"/>
    <col min="14602" max="14602" width="67.7109375" style="36" customWidth="1"/>
    <col min="14603" max="14603" width="58.140625" style="36" customWidth="1"/>
    <col min="14604" max="14604" width="0" style="36" hidden="1" customWidth="1"/>
    <col min="14605" max="14605" width="39.7109375" style="36" customWidth="1"/>
    <col min="14606" max="14606" width="65.7109375" style="36" customWidth="1"/>
    <col min="14607" max="14848" width="9.140625" style="36"/>
    <col min="14849" max="14849" width="1.140625" style="36" customWidth="1"/>
    <col min="14850" max="14850" width="35.28515625" style="36" customWidth="1"/>
    <col min="14851" max="14851" width="19.5703125" style="36" customWidth="1"/>
    <col min="14852" max="14852" width="32.28515625" style="36" customWidth="1"/>
    <col min="14853" max="14853" width="28.5703125" style="36" customWidth="1"/>
    <col min="14854" max="14854" width="79.140625" style="36" customWidth="1"/>
    <col min="14855" max="14856" width="16.42578125" style="36" customWidth="1"/>
    <col min="14857" max="14857" width="43.42578125" style="36" customWidth="1"/>
    <col min="14858" max="14858" width="67.7109375" style="36" customWidth="1"/>
    <col min="14859" max="14859" width="58.140625" style="36" customWidth="1"/>
    <col min="14860" max="14860" width="0" style="36" hidden="1" customWidth="1"/>
    <col min="14861" max="14861" width="39.7109375" style="36" customWidth="1"/>
    <col min="14862" max="14862" width="65.7109375" style="36" customWidth="1"/>
    <col min="14863" max="15104" width="9.140625" style="36"/>
    <col min="15105" max="15105" width="1.140625" style="36" customWidth="1"/>
    <col min="15106" max="15106" width="35.28515625" style="36" customWidth="1"/>
    <col min="15107" max="15107" width="19.5703125" style="36" customWidth="1"/>
    <col min="15108" max="15108" width="32.28515625" style="36" customWidth="1"/>
    <col min="15109" max="15109" width="28.5703125" style="36" customWidth="1"/>
    <col min="15110" max="15110" width="79.140625" style="36" customWidth="1"/>
    <col min="15111" max="15112" width="16.42578125" style="36" customWidth="1"/>
    <col min="15113" max="15113" width="43.42578125" style="36" customWidth="1"/>
    <col min="15114" max="15114" width="67.7109375" style="36" customWidth="1"/>
    <col min="15115" max="15115" width="58.140625" style="36" customWidth="1"/>
    <col min="15116" max="15116" width="0" style="36" hidden="1" customWidth="1"/>
    <col min="15117" max="15117" width="39.7109375" style="36" customWidth="1"/>
    <col min="15118" max="15118" width="65.7109375" style="36" customWidth="1"/>
    <col min="15119" max="15360" width="9.140625" style="36"/>
    <col min="15361" max="15361" width="1.140625" style="36" customWidth="1"/>
    <col min="15362" max="15362" width="35.28515625" style="36" customWidth="1"/>
    <col min="15363" max="15363" width="19.5703125" style="36" customWidth="1"/>
    <col min="15364" max="15364" width="32.28515625" style="36" customWidth="1"/>
    <col min="15365" max="15365" width="28.5703125" style="36" customWidth="1"/>
    <col min="15366" max="15366" width="79.140625" style="36" customWidth="1"/>
    <col min="15367" max="15368" width="16.42578125" style="36" customWidth="1"/>
    <col min="15369" max="15369" width="43.42578125" style="36" customWidth="1"/>
    <col min="15370" max="15370" width="67.7109375" style="36" customWidth="1"/>
    <col min="15371" max="15371" width="58.140625" style="36" customWidth="1"/>
    <col min="15372" max="15372" width="0" style="36" hidden="1" customWidth="1"/>
    <col min="15373" max="15373" width="39.7109375" style="36" customWidth="1"/>
    <col min="15374" max="15374" width="65.7109375" style="36" customWidth="1"/>
    <col min="15375" max="15616" width="9.140625" style="36"/>
    <col min="15617" max="15617" width="1.140625" style="36" customWidth="1"/>
    <col min="15618" max="15618" width="35.28515625" style="36" customWidth="1"/>
    <col min="15619" max="15619" width="19.5703125" style="36" customWidth="1"/>
    <col min="15620" max="15620" width="32.28515625" style="36" customWidth="1"/>
    <col min="15621" max="15621" width="28.5703125" style="36" customWidth="1"/>
    <col min="15622" max="15622" width="79.140625" style="36" customWidth="1"/>
    <col min="15623" max="15624" width="16.42578125" style="36" customWidth="1"/>
    <col min="15625" max="15625" width="43.42578125" style="36" customWidth="1"/>
    <col min="15626" max="15626" width="67.7109375" style="36" customWidth="1"/>
    <col min="15627" max="15627" width="58.140625" style="36" customWidth="1"/>
    <col min="15628" max="15628" width="0" style="36" hidden="1" customWidth="1"/>
    <col min="15629" max="15629" width="39.7109375" style="36" customWidth="1"/>
    <col min="15630" max="15630" width="65.7109375" style="36" customWidth="1"/>
    <col min="15631" max="15872" width="9.140625" style="36"/>
    <col min="15873" max="15873" width="1.140625" style="36" customWidth="1"/>
    <col min="15874" max="15874" width="35.28515625" style="36" customWidth="1"/>
    <col min="15875" max="15875" width="19.5703125" style="36" customWidth="1"/>
    <col min="15876" max="15876" width="32.28515625" style="36" customWidth="1"/>
    <col min="15877" max="15877" width="28.5703125" style="36" customWidth="1"/>
    <col min="15878" max="15878" width="79.140625" style="36" customWidth="1"/>
    <col min="15879" max="15880" width="16.42578125" style="36" customWidth="1"/>
    <col min="15881" max="15881" width="43.42578125" style="36" customWidth="1"/>
    <col min="15882" max="15882" width="67.7109375" style="36" customWidth="1"/>
    <col min="15883" max="15883" width="58.140625" style="36" customWidth="1"/>
    <col min="15884" max="15884" width="0" style="36" hidden="1" customWidth="1"/>
    <col min="15885" max="15885" width="39.7109375" style="36" customWidth="1"/>
    <col min="15886" max="15886" width="65.7109375" style="36" customWidth="1"/>
    <col min="15887" max="16128" width="9.140625" style="36"/>
    <col min="16129" max="16129" width="1.140625" style="36" customWidth="1"/>
    <col min="16130" max="16130" width="35.28515625" style="36" customWidth="1"/>
    <col min="16131" max="16131" width="19.5703125" style="36" customWidth="1"/>
    <col min="16132" max="16132" width="32.28515625" style="36" customWidth="1"/>
    <col min="16133" max="16133" width="28.5703125" style="36" customWidth="1"/>
    <col min="16134" max="16134" width="79.140625" style="36" customWidth="1"/>
    <col min="16135" max="16136" width="16.42578125" style="36" customWidth="1"/>
    <col min="16137" max="16137" width="43.42578125" style="36" customWidth="1"/>
    <col min="16138" max="16138" width="67.7109375" style="36" customWidth="1"/>
    <col min="16139" max="16139" width="58.140625" style="36" customWidth="1"/>
    <col min="16140" max="16140" width="0" style="36" hidden="1" customWidth="1"/>
    <col min="16141" max="16141" width="39.7109375" style="36" customWidth="1"/>
    <col min="16142" max="16142" width="65.7109375" style="36" customWidth="1"/>
    <col min="16143" max="16384" width="9.140625" style="36"/>
  </cols>
  <sheetData>
    <row r="1" spans="2:14" ht="34.700000000000003" customHeight="1" x14ac:dyDescent="0.2">
      <c r="B1" s="586" t="s">
        <v>305</v>
      </c>
      <c r="C1" s="587"/>
      <c r="D1" s="587"/>
      <c r="E1" s="587"/>
      <c r="F1" s="587"/>
      <c r="G1" s="587"/>
      <c r="H1" s="587"/>
      <c r="I1" s="587"/>
      <c r="J1" s="587"/>
      <c r="K1" s="587"/>
      <c r="L1" s="587"/>
      <c r="M1" s="587"/>
      <c r="N1" s="588"/>
    </row>
    <row r="2" spans="2:14" ht="34.700000000000003" customHeight="1" x14ac:dyDescent="0.2">
      <c r="B2" s="37" t="s">
        <v>305</v>
      </c>
      <c r="C2" s="38" t="s">
        <v>300</v>
      </c>
      <c r="D2" s="38" t="s">
        <v>317</v>
      </c>
      <c r="E2" s="38" t="s">
        <v>318</v>
      </c>
      <c r="F2" s="38" t="s">
        <v>319</v>
      </c>
      <c r="G2" s="38" t="s">
        <v>320</v>
      </c>
      <c r="H2" s="38" t="s">
        <v>321</v>
      </c>
      <c r="I2" s="38" t="s">
        <v>322</v>
      </c>
      <c r="J2" s="38" t="s">
        <v>323</v>
      </c>
      <c r="K2" s="38" t="s">
        <v>324</v>
      </c>
      <c r="L2" s="38" t="s">
        <v>325</v>
      </c>
      <c r="M2" s="38" t="s">
        <v>326</v>
      </c>
      <c r="N2" s="38" t="s">
        <v>327</v>
      </c>
    </row>
    <row r="3" spans="2:14" x14ac:dyDescent="0.2">
      <c r="B3" s="39">
        <v>2010783173749</v>
      </c>
      <c r="C3" s="40" t="s">
        <v>328</v>
      </c>
      <c r="D3" s="41"/>
      <c r="E3" s="42">
        <v>40483</v>
      </c>
      <c r="F3" s="42"/>
      <c r="G3" s="43">
        <v>0.33333333333333331</v>
      </c>
      <c r="H3" s="43">
        <v>0.54166666666666663</v>
      </c>
      <c r="I3" s="44">
        <v>2010774812076</v>
      </c>
      <c r="J3" s="45" t="s">
        <v>329</v>
      </c>
      <c r="K3" s="45" t="s">
        <v>330</v>
      </c>
      <c r="L3" s="46" t="s">
        <v>331</v>
      </c>
      <c r="M3" s="47" t="s">
        <v>331</v>
      </c>
      <c r="N3" s="48"/>
    </row>
    <row r="4" spans="2:14" x14ac:dyDescent="0.2">
      <c r="B4" s="39">
        <v>201078738171</v>
      </c>
      <c r="C4" s="40" t="s">
        <v>328</v>
      </c>
      <c r="D4" s="41"/>
      <c r="E4" s="42">
        <v>40484</v>
      </c>
      <c r="F4" s="42"/>
      <c r="G4" s="43">
        <v>8</v>
      </c>
      <c r="H4" s="43">
        <v>0.52083333333333337</v>
      </c>
      <c r="I4" s="44">
        <v>2010775596817</v>
      </c>
      <c r="J4" s="45" t="s">
        <v>332</v>
      </c>
      <c r="K4" s="45" t="s">
        <v>333</v>
      </c>
      <c r="L4" s="46" t="s">
        <v>331</v>
      </c>
      <c r="M4" s="47" t="s">
        <v>331</v>
      </c>
      <c r="N4" s="48"/>
    </row>
    <row r="5" spans="2:14" x14ac:dyDescent="0.2">
      <c r="B5" s="39">
        <v>2010783105412</v>
      </c>
      <c r="C5" s="40" t="s">
        <v>328</v>
      </c>
      <c r="D5" s="41"/>
      <c r="E5" s="42">
        <v>40485</v>
      </c>
      <c r="F5" s="42"/>
      <c r="G5" s="43">
        <v>0.375</v>
      </c>
      <c r="H5" s="43">
        <v>0.5625</v>
      </c>
      <c r="I5" s="44">
        <v>201078725802</v>
      </c>
      <c r="J5" s="45" t="s">
        <v>334</v>
      </c>
      <c r="K5" s="45" t="s">
        <v>335</v>
      </c>
      <c r="L5" s="46" t="s">
        <v>331</v>
      </c>
      <c r="M5" s="47" t="s">
        <v>331</v>
      </c>
      <c r="N5" s="48"/>
    </row>
    <row r="6" spans="2:14" x14ac:dyDescent="0.2">
      <c r="B6" s="39">
        <v>2010783137349</v>
      </c>
      <c r="C6" s="40" t="s">
        <v>328</v>
      </c>
      <c r="D6" s="41"/>
      <c r="E6" s="42">
        <v>40486</v>
      </c>
      <c r="F6" s="42"/>
      <c r="G6" s="43">
        <v>0.375</v>
      </c>
      <c r="H6" s="43">
        <v>0.5625</v>
      </c>
      <c r="I6" s="44">
        <v>201006516932889</v>
      </c>
      <c r="J6" s="45" t="s">
        <v>336</v>
      </c>
      <c r="K6" s="45" t="s">
        <v>337</v>
      </c>
      <c r="L6" s="46" t="s">
        <v>331</v>
      </c>
      <c r="M6" s="47" t="s">
        <v>331</v>
      </c>
      <c r="N6" s="48"/>
    </row>
    <row r="7" spans="2:14" x14ac:dyDescent="0.2">
      <c r="B7" s="39">
        <v>2010783163703</v>
      </c>
      <c r="C7" s="40" t="s">
        <v>328</v>
      </c>
      <c r="D7" s="41"/>
      <c r="E7" s="42">
        <v>40487</v>
      </c>
      <c r="F7" s="42"/>
      <c r="G7" s="43">
        <v>0.33333333333333331</v>
      </c>
      <c r="H7" s="43">
        <v>0.5</v>
      </c>
      <c r="I7" s="44">
        <v>2010774621705</v>
      </c>
      <c r="J7" s="45" t="s">
        <v>338</v>
      </c>
      <c r="K7" s="45" t="s">
        <v>339</v>
      </c>
      <c r="L7" s="46" t="s">
        <v>331</v>
      </c>
      <c r="M7" s="47" t="s">
        <v>331</v>
      </c>
      <c r="N7" s="48"/>
    </row>
    <row r="8" spans="2:14" x14ac:dyDescent="0.2">
      <c r="B8" s="39">
        <v>2010783169051</v>
      </c>
      <c r="C8" s="40" t="s">
        <v>328</v>
      </c>
      <c r="D8" s="47"/>
      <c r="E8" s="49">
        <v>40487</v>
      </c>
      <c r="F8" s="49"/>
      <c r="G8" s="50">
        <v>0.58333333333333337</v>
      </c>
      <c r="H8" s="50">
        <v>0.77083333333333337</v>
      </c>
      <c r="I8" s="44">
        <v>2010775114871</v>
      </c>
      <c r="J8" s="45" t="s">
        <v>340</v>
      </c>
      <c r="K8" s="45" t="s">
        <v>339</v>
      </c>
      <c r="L8" s="46" t="s">
        <v>331</v>
      </c>
      <c r="M8" s="47" t="s">
        <v>331</v>
      </c>
      <c r="N8" s="48"/>
    </row>
    <row r="9" spans="2:14" x14ac:dyDescent="0.2">
      <c r="B9" s="39"/>
      <c r="C9" s="40" t="s">
        <v>328</v>
      </c>
      <c r="D9" s="47">
        <v>40480</v>
      </c>
      <c r="E9" s="49" t="s">
        <v>341</v>
      </c>
      <c r="F9" s="49"/>
      <c r="G9" s="50">
        <v>0.54166666666666663</v>
      </c>
      <c r="H9" s="50">
        <v>0.75</v>
      </c>
      <c r="I9" s="44">
        <v>2010778442508</v>
      </c>
      <c r="J9" s="45" t="s">
        <v>342</v>
      </c>
      <c r="K9" s="45" t="s">
        <v>343</v>
      </c>
      <c r="L9" s="46" t="s">
        <v>331</v>
      </c>
      <c r="M9" s="47" t="s">
        <v>331</v>
      </c>
      <c r="N9" s="48"/>
    </row>
    <row r="10" spans="2:14" x14ac:dyDescent="0.2">
      <c r="B10" s="39">
        <v>2010784693478</v>
      </c>
      <c r="C10" s="40" t="s">
        <v>328</v>
      </c>
      <c r="D10" s="47">
        <v>40479</v>
      </c>
      <c r="E10" s="49">
        <v>40490</v>
      </c>
      <c r="F10" s="49"/>
      <c r="G10" s="50">
        <v>0.33333333333333331</v>
      </c>
      <c r="H10" s="50">
        <v>0.54166666666666663</v>
      </c>
      <c r="I10" s="44">
        <v>2010776098283</v>
      </c>
      <c r="J10" s="45" t="s">
        <v>344</v>
      </c>
      <c r="K10" s="45" t="s">
        <v>345</v>
      </c>
      <c r="L10" s="51" t="s">
        <v>331</v>
      </c>
      <c r="M10" s="47" t="s">
        <v>346</v>
      </c>
      <c r="N10" s="48" t="s">
        <v>347</v>
      </c>
    </row>
    <row r="11" spans="2:14" x14ac:dyDescent="0.2">
      <c r="B11" s="39">
        <v>2010786876109</v>
      </c>
      <c r="C11" s="40" t="s">
        <v>348</v>
      </c>
      <c r="D11" s="47">
        <v>40480</v>
      </c>
      <c r="E11" s="49">
        <v>40498</v>
      </c>
      <c r="F11" s="49"/>
      <c r="G11" s="50">
        <v>0.54166666666666663</v>
      </c>
      <c r="H11" s="50">
        <v>0.70833333333333337</v>
      </c>
      <c r="I11" s="44">
        <v>2010757915740</v>
      </c>
      <c r="J11" s="45" t="s">
        <v>349</v>
      </c>
      <c r="K11" s="45" t="s">
        <v>350</v>
      </c>
      <c r="L11" s="46" t="s">
        <v>331</v>
      </c>
      <c r="M11" s="47" t="s">
        <v>331</v>
      </c>
      <c r="N11" s="48"/>
    </row>
    <row r="12" spans="2:14" x14ac:dyDescent="0.2">
      <c r="B12" s="39"/>
      <c r="C12" s="40" t="s">
        <v>328</v>
      </c>
      <c r="D12" s="47">
        <v>40481</v>
      </c>
      <c r="E12" s="49" t="s">
        <v>341</v>
      </c>
      <c r="F12" s="49"/>
      <c r="G12" s="50">
        <v>0.33333333333333331</v>
      </c>
      <c r="H12" s="50">
        <v>0</v>
      </c>
      <c r="I12" s="44">
        <v>2010776461699</v>
      </c>
      <c r="J12" s="45" t="s">
        <v>351</v>
      </c>
      <c r="K12" s="45" t="s">
        <v>352</v>
      </c>
      <c r="L12" s="46" t="s">
        <v>331</v>
      </c>
      <c r="M12" s="47" t="s">
        <v>331</v>
      </c>
      <c r="N12" s="48"/>
    </row>
    <row r="13" spans="2:14" x14ac:dyDescent="0.2">
      <c r="B13" s="39"/>
      <c r="C13" s="40" t="s">
        <v>328</v>
      </c>
      <c r="D13" s="47">
        <v>40481</v>
      </c>
      <c r="E13" s="49">
        <v>40492</v>
      </c>
      <c r="F13" s="49"/>
      <c r="G13" s="50">
        <v>0.33333333333333331</v>
      </c>
      <c r="H13" s="50">
        <v>0.54166666666666663</v>
      </c>
      <c r="I13" s="44">
        <v>2010776461699</v>
      </c>
      <c r="J13" s="45" t="s">
        <v>353</v>
      </c>
      <c r="K13" s="45" t="s">
        <v>354</v>
      </c>
      <c r="L13" s="46" t="s">
        <v>331</v>
      </c>
      <c r="M13" s="47" t="s">
        <v>331</v>
      </c>
      <c r="N13" s="48"/>
    </row>
    <row r="14" spans="2:14" x14ac:dyDescent="0.2">
      <c r="B14" s="39"/>
      <c r="C14" s="40" t="s">
        <v>328</v>
      </c>
      <c r="D14" s="47">
        <v>40483</v>
      </c>
      <c r="E14" s="49">
        <v>40492</v>
      </c>
      <c r="F14" s="49"/>
      <c r="G14" s="50">
        <v>0.33333333333333331</v>
      </c>
      <c r="H14" s="50">
        <v>0.54166666666666663</v>
      </c>
      <c r="I14" s="44">
        <v>2010772144472</v>
      </c>
      <c r="J14" s="45" t="s">
        <v>355</v>
      </c>
      <c r="K14" s="45" t="s">
        <v>356</v>
      </c>
      <c r="L14" s="46" t="s">
        <v>331</v>
      </c>
      <c r="M14" s="47" t="s">
        <v>331</v>
      </c>
      <c r="N14" s="48"/>
    </row>
    <row r="15" spans="2:14" x14ac:dyDescent="0.2">
      <c r="B15" s="39" t="s">
        <v>357</v>
      </c>
      <c r="C15" s="40" t="s">
        <v>328</v>
      </c>
      <c r="D15" s="47">
        <v>40487</v>
      </c>
      <c r="E15" s="49">
        <v>40499</v>
      </c>
      <c r="F15" s="49"/>
      <c r="G15" s="50">
        <v>0.33333333333333331</v>
      </c>
      <c r="H15" s="50">
        <v>0.54166666666666663</v>
      </c>
      <c r="I15" s="44">
        <v>201053069056</v>
      </c>
      <c r="J15" s="45" t="s">
        <v>358</v>
      </c>
      <c r="K15" s="45" t="s">
        <v>359</v>
      </c>
      <c r="L15" s="46" t="s">
        <v>331</v>
      </c>
      <c r="M15" s="47" t="s">
        <v>331</v>
      </c>
      <c r="N15" s="48"/>
    </row>
    <row r="16" spans="2:14" x14ac:dyDescent="0.2">
      <c r="B16" s="39">
        <v>2010788972470</v>
      </c>
      <c r="C16" s="40" t="s">
        <v>328</v>
      </c>
      <c r="D16" s="47">
        <v>40493</v>
      </c>
      <c r="E16" s="49">
        <v>40502</v>
      </c>
      <c r="F16" s="49"/>
      <c r="G16" s="50">
        <v>0.33333333333333331</v>
      </c>
      <c r="H16" s="50">
        <v>0.54166666666666663</v>
      </c>
      <c r="I16" s="44">
        <v>201077802625</v>
      </c>
      <c r="J16" s="45" t="s">
        <v>358</v>
      </c>
      <c r="K16" s="45" t="s">
        <v>360</v>
      </c>
      <c r="L16" s="46" t="s">
        <v>331</v>
      </c>
      <c r="M16" s="47" t="s">
        <v>331</v>
      </c>
      <c r="N16" s="48"/>
    </row>
    <row r="17" spans="2:14" x14ac:dyDescent="0.2">
      <c r="B17" s="39">
        <v>2010788971218</v>
      </c>
      <c r="C17" s="40" t="s">
        <v>328</v>
      </c>
      <c r="D17" s="47">
        <v>40494</v>
      </c>
      <c r="E17" s="49">
        <v>40521</v>
      </c>
      <c r="F17" s="49"/>
      <c r="G17" s="50">
        <v>0.58333333333333337</v>
      </c>
      <c r="H17" s="50">
        <v>0.77083333333333337</v>
      </c>
      <c r="I17" s="44">
        <v>2010779245269</v>
      </c>
      <c r="J17" s="45" t="s">
        <v>361</v>
      </c>
      <c r="K17" s="45" t="s">
        <v>360</v>
      </c>
      <c r="L17" s="46" t="s">
        <v>331</v>
      </c>
      <c r="M17" s="47" t="s">
        <v>331</v>
      </c>
      <c r="N17" s="48"/>
    </row>
    <row r="18" spans="2:14" x14ac:dyDescent="0.2">
      <c r="B18" s="39">
        <v>2010792435194</v>
      </c>
      <c r="C18" s="40" t="s">
        <v>348</v>
      </c>
      <c r="D18" s="47">
        <v>40499</v>
      </c>
      <c r="E18" s="49">
        <v>40514</v>
      </c>
      <c r="F18" s="49"/>
      <c r="G18" s="50">
        <v>0.54166666666666663</v>
      </c>
      <c r="H18" s="50">
        <v>0.70833333333333337</v>
      </c>
      <c r="I18" s="44">
        <v>2010775114871</v>
      </c>
      <c r="J18" s="45" t="s">
        <v>340</v>
      </c>
      <c r="K18" s="45" t="s">
        <v>339</v>
      </c>
      <c r="L18" s="46" t="s">
        <v>331</v>
      </c>
      <c r="M18" s="47" t="s">
        <v>331</v>
      </c>
      <c r="N18" s="48"/>
    </row>
    <row r="19" spans="2:14" x14ac:dyDescent="0.2">
      <c r="B19" s="39"/>
      <c r="C19" s="40" t="s">
        <v>328</v>
      </c>
      <c r="D19" s="47">
        <v>40504</v>
      </c>
      <c r="E19" s="49">
        <v>40517</v>
      </c>
      <c r="F19" s="49"/>
      <c r="G19" s="50">
        <v>0.33333333333333331</v>
      </c>
      <c r="H19" s="50">
        <v>0.54166666666666663</v>
      </c>
      <c r="I19" s="44">
        <v>2009640157511</v>
      </c>
      <c r="J19" s="45" t="s">
        <v>362</v>
      </c>
      <c r="K19" s="45" t="s">
        <v>363</v>
      </c>
      <c r="L19" s="46" t="s">
        <v>331</v>
      </c>
      <c r="M19" s="47" t="s">
        <v>331</v>
      </c>
      <c r="N19" s="48"/>
    </row>
    <row r="20" spans="2:14" x14ac:dyDescent="0.2">
      <c r="B20" s="39"/>
      <c r="C20" s="40" t="s">
        <v>328</v>
      </c>
      <c r="D20" s="47">
        <v>40499</v>
      </c>
      <c r="E20" s="49">
        <v>40507</v>
      </c>
      <c r="F20" s="49"/>
      <c r="G20" s="50">
        <v>0.33333333333333331</v>
      </c>
      <c r="H20" s="50">
        <v>0.54166666666666663</v>
      </c>
      <c r="I20" s="44"/>
      <c r="J20" s="45" t="s">
        <v>364</v>
      </c>
      <c r="K20" s="45" t="s">
        <v>365</v>
      </c>
      <c r="L20" s="46" t="s">
        <v>331</v>
      </c>
      <c r="M20" s="47" t="s">
        <v>331</v>
      </c>
      <c r="N20" s="48"/>
    </row>
    <row r="21" spans="2:14" x14ac:dyDescent="0.2">
      <c r="B21" s="39">
        <v>2010789780019</v>
      </c>
      <c r="C21" s="40" t="s">
        <v>328</v>
      </c>
      <c r="D21" s="47">
        <v>40499</v>
      </c>
      <c r="E21" s="49">
        <v>40508</v>
      </c>
      <c r="F21" s="49"/>
      <c r="G21" s="50">
        <v>0.33333333333333331</v>
      </c>
      <c r="H21" s="50">
        <v>0.54166666666666663</v>
      </c>
      <c r="I21" s="44">
        <v>2010530690560</v>
      </c>
      <c r="J21" s="45" t="s">
        <v>366</v>
      </c>
      <c r="K21" s="45" t="s">
        <v>365</v>
      </c>
      <c r="L21" s="46" t="s">
        <v>331</v>
      </c>
      <c r="M21" s="47" t="s">
        <v>331</v>
      </c>
      <c r="N21" s="48"/>
    </row>
    <row r="22" spans="2:14" x14ac:dyDescent="0.2">
      <c r="B22" s="39">
        <v>2010790126319</v>
      </c>
      <c r="C22" s="40" t="s">
        <v>328</v>
      </c>
      <c r="D22" s="47">
        <v>40500</v>
      </c>
      <c r="E22" s="49">
        <v>40509</v>
      </c>
      <c r="F22" s="49"/>
      <c r="G22" s="50">
        <v>0.58333333333333337</v>
      </c>
      <c r="H22" s="50">
        <v>0.77083333333333337</v>
      </c>
      <c r="I22" s="44">
        <v>2010780053455</v>
      </c>
      <c r="J22" s="45" t="s">
        <v>367</v>
      </c>
      <c r="K22" s="45" t="s">
        <v>368</v>
      </c>
      <c r="L22" s="46" t="s">
        <v>331</v>
      </c>
      <c r="M22" s="47" t="s">
        <v>331</v>
      </c>
      <c r="N22" s="48"/>
    </row>
    <row r="23" spans="2:14" x14ac:dyDescent="0.2">
      <c r="B23" s="39">
        <v>2010793010204</v>
      </c>
      <c r="C23" s="40" t="s">
        <v>328</v>
      </c>
      <c r="D23" s="47">
        <v>40506</v>
      </c>
      <c r="E23" s="49">
        <v>40516</v>
      </c>
      <c r="F23" s="49"/>
      <c r="G23" s="50">
        <v>0.33333333333333331</v>
      </c>
      <c r="H23" s="50">
        <v>0.54166666666666663</v>
      </c>
      <c r="I23" s="44">
        <v>2010775742267</v>
      </c>
      <c r="J23" s="45" t="s">
        <v>369</v>
      </c>
      <c r="K23" s="45" t="s">
        <v>370</v>
      </c>
      <c r="L23" s="46" t="s">
        <v>331</v>
      </c>
      <c r="M23" s="47" t="s">
        <v>331</v>
      </c>
      <c r="N23" s="48"/>
    </row>
    <row r="24" spans="2:14" x14ac:dyDescent="0.2">
      <c r="B24" s="39"/>
      <c r="C24" s="40" t="s">
        <v>328</v>
      </c>
      <c r="D24" s="47">
        <v>40504</v>
      </c>
      <c r="E24" s="49">
        <v>40511</v>
      </c>
      <c r="F24" s="49"/>
      <c r="G24" s="50">
        <v>0.33333333333333331</v>
      </c>
      <c r="H24" s="50">
        <v>0.54166666666666663</v>
      </c>
      <c r="I24" s="44">
        <v>201077802625</v>
      </c>
      <c r="J24" s="45" t="s">
        <v>358</v>
      </c>
      <c r="K24" s="45" t="s">
        <v>360</v>
      </c>
      <c r="L24" s="46" t="s">
        <v>331</v>
      </c>
      <c r="M24" s="47" t="s">
        <v>331</v>
      </c>
      <c r="N24" s="48"/>
    </row>
    <row r="25" spans="2:14" x14ac:dyDescent="0.2">
      <c r="B25" s="39">
        <v>2010793028878</v>
      </c>
      <c r="C25" s="40" t="s">
        <v>328</v>
      </c>
      <c r="D25" s="47">
        <v>40506</v>
      </c>
      <c r="E25" s="49">
        <v>40519</v>
      </c>
      <c r="F25" s="49"/>
      <c r="G25" s="50">
        <v>0.58333333333333337</v>
      </c>
      <c r="H25" s="50">
        <v>0.75</v>
      </c>
      <c r="I25" s="44">
        <v>2010776274558</v>
      </c>
      <c r="J25" s="45" t="s">
        <v>371</v>
      </c>
      <c r="K25" s="45" t="s">
        <v>339</v>
      </c>
      <c r="L25" s="46" t="s">
        <v>331</v>
      </c>
      <c r="M25" s="47" t="s">
        <v>331</v>
      </c>
      <c r="N25" s="48"/>
    </row>
    <row r="26" spans="2:14" x14ac:dyDescent="0.2">
      <c r="B26" s="39"/>
      <c r="C26" s="40" t="s">
        <v>328</v>
      </c>
      <c r="D26" s="47">
        <v>40504</v>
      </c>
      <c r="E26" s="49">
        <v>40511</v>
      </c>
      <c r="F26" s="49"/>
      <c r="G26" s="50">
        <v>0.33333333333333331</v>
      </c>
      <c r="H26" s="50">
        <v>0.54166666666666663</v>
      </c>
      <c r="I26" s="44">
        <v>2010777028075</v>
      </c>
      <c r="J26" s="45" t="s">
        <v>372</v>
      </c>
      <c r="K26" s="45" t="s">
        <v>365</v>
      </c>
      <c r="L26" s="46" t="s">
        <v>331</v>
      </c>
      <c r="M26" s="47" t="s">
        <v>331</v>
      </c>
      <c r="N26" s="48"/>
    </row>
    <row r="27" spans="2:14" x14ac:dyDescent="0.2">
      <c r="B27" s="39"/>
      <c r="C27" s="40" t="s">
        <v>328</v>
      </c>
      <c r="D27" s="47">
        <v>40504</v>
      </c>
      <c r="E27" s="589" t="s">
        <v>373</v>
      </c>
      <c r="F27" s="589"/>
      <c r="G27" s="589"/>
      <c r="H27" s="589"/>
      <c r="I27" s="44"/>
      <c r="J27" s="45" t="s">
        <v>374</v>
      </c>
      <c r="K27" s="45" t="s">
        <v>365</v>
      </c>
      <c r="L27" s="46" t="s">
        <v>331</v>
      </c>
      <c r="M27" s="47" t="s">
        <v>331</v>
      </c>
      <c r="N27" s="48"/>
    </row>
    <row r="28" spans="2:14" x14ac:dyDescent="0.2">
      <c r="B28" s="39"/>
      <c r="C28" s="40" t="s">
        <v>328</v>
      </c>
      <c r="D28" s="47">
        <v>40506</v>
      </c>
      <c r="E28" s="49">
        <v>40527</v>
      </c>
      <c r="F28" s="49"/>
      <c r="G28" s="50">
        <v>0.33333333333333331</v>
      </c>
      <c r="H28" s="50">
        <v>0.54166666666666663</v>
      </c>
      <c r="I28" s="44">
        <v>2010771594765</v>
      </c>
      <c r="J28" s="45" t="s">
        <v>375</v>
      </c>
      <c r="K28" s="45" t="s">
        <v>365</v>
      </c>
      <c r="L28" s="46" t="s">
        <v>376</v>
      </c>
      <c r="M28" s="47" t="s">
        <v>331</v>
      </c>
      <c r="N28" s="48"/>
    </row>
    <row r="29" spans="2:14" x14ac:dyDescent="0.2">
      <c r="B29" s="39"/>
      <c r="C29" s="40" t="s">
        <v>328</v>
      </c>
      <c r="D29" s="47">
        <v>40507</v>
      </c>
      <c r="E29" s="49">
        <v>40520</v>
      </c>
      <c r="F29" s="49"/>
      <c r="G29" s="50">
        <v>0.33333333333333331</v>
      </c>
      <c r="H29" s="50">
        <v>0.5</v>
      </c>
      <c r="I29" s="44">
        <v>2010769685192</v>
      </c>
      <c r="J29" s="45" t="s">
        <v>377</v>
      </c>
      <c r="K29" s="45" t="s">
        <v>378</v>
      </c>
      <c r="L29" s="46" t="s">
        <v>376</v>
      </c>
      <c r="M29" s="47" t="s">
        <v>331</v>
      </c>
      <c r="N29" s="48"/>
    </row>
    <row r="30" spans="2:14" x14ac:dyDescent="0.2">
      <c r="B30" s="39"/>
      <c r="C30" s="40" t="s">
        <v>328</v>
      </c>
      <c r="D30" s="47">
        <v>40507</v>
      </c>
      <c r="E30" s="49">
        <v>40522</v>
      </c>
      <c r="F30" s="49"/>
      <c r="G30" s="50">
        <v>0.54166666666666663</v>
      </c>
      <c r="H30" s="50">
        <v>0.75</v>
      </c>
      <c r="I30" s="44">
        <v>2010769377830</v>
      </c>
      <c r="J30" s="45" t="s">
        <v>379</v>
      </c>
      <c r="K30" s="45" t="s">
        <v>365</v>
      </c>
      <c r="L30" s="51" t="s">
        <v>376</v>
      </c>
      <c r="M30" s="47" t="s">
        <v>346</v>
      </c>
      <c r="N30" s="48" t="s">
        <v>380</v>
      </c>
    </row>
    <row r="31" spans="2:14" x14ac:dyDescent="0.2">
      <c r="B31" s="39"/>
      <c r="C31" s="40" t="s">
        <v>328</v>
      </c>
      <c r="D31" s="47">
        <v>40526</v>
      </c>
      <c r="E31" s="49">
        <v>40538</v>
      </c>
      <c r="F31" s="49"/>
      <c r="G31" s="50">
        <v>0.27083333333333331</v>
      </c>
      <c r="H31" s="50">
        <v>0.4375</v>
      </c>
      <c r="I31" s="44">
        <v>2010769685192</v>
      </c>
      <c r="J31" s="45" t="s">
        <v>381</v>
      </c>
      <c r="K31" s="45" t="s">
        <v>365</v>
      </c>
      <c r="L31" s="46" t="s">
        <v>376</v>
      </c>
      <c r="M31" s="47" t="s">
        <v>331</v>
      </c>
      <c r="N31" s="48"/>
    </row>
    <row r="32" spans="2:14" x14ac:dyDescent="0.2">
      <c r="B32" s="39"/>
      <c r="C32" s="40" t="s">
        <v>328</v>
      </c>
      <c r="D32" s="47">
        <v>40507</v>
      </c>
      <c r="E32" s="49">
        <v>40524</v>
      </c>
      <c r="F32" s="49"/>
      <c r="G32" s="50">
        <v>0.33333333333333331</v>
      </c>
      <c r="H32" s="50">
        <v>0.45833333333333331</v>
      </c>
      <c r="I32" s="44">
        <v>2010769377830</v>
      </c>
      <c r="J32" s="45" t="s">
        <v>382</v>
      </c>
      <c r="K32" s="45" t="s">
        <v>365</v>
      </c>
      <c r="L32" s="46" t="s">
        <v>376</v>
      </c>
      <c r="M32" s="47" t="s">
        <v>331</v>
      </c>
      <c r="N32" s="48"/>
    </row>
    <row r="33" spans="2:14" x14ac:dyDescent="0.2">
      <c r="B33" s="39"/>
      <c r="C33" s="40" t="s">
        <v>328</v>
      </c>
      <c r="D33" s="47">
        <v>40507</v>
      </c>
      <c r="E33" s="49">
        <v>40526</v>
      </c>
      <c r="F33" s="49"/>
      <c r="G33" s="50">
        <v>0.33333333333333331</v>
      </c>
      <c r="H33" s="50">
        <v>0.54166666666666663</v>
      </c>
      <c r="I33" s="44">
        <v>2010772483358</v>
      </c>
      <c r="J33" s="45" t="s">
        <v>383</v>
      </c>
      <c r="K33" s="45" t="s">
        <v>365</v>
      </c>
      <c r="L33" s="46" t="s">
        <v>376</v>
      </c>
      <c r="M33" s="47" t="s">
        <v>331</v>
      </c>
      <c r="N33" s="48"/>
    </row>
    <row r="34" spans="2:14" x14ac:dyDescent="0.2">
      <c r="B34" s="39"/>
      <c r="C34" s="40" t="s">
        <v>328</v>
      </c>
      <c r="D34" s="47">
        <v>40507</v>
      </c>
      <c r="E34" s="49">
        <v>40528</v>
      </c>
      <c r="F34" s="49"/>
      <c r="G34" s="50">
        <v>0.33333333333333331</v>
      </c>
      <c r="H34" s="50">
        <v>0.52083333333333337</v>
      </c>
      <c r="I34" s="44">
        <v>2010771595029</v>
      </c>
      <c r="J34" s="45" t="s">
        <v>384</v>
      </c>
      <c r="K34" s="45" t="s">
        <v>365</v>
      </c>
      <c r="L34" s="46" t="s">
        <v>376</v>
      </c>
      <c r="M34" s="47" t="s">
        <v>331</v>
      </c>
      <c r="N34" s="48"/>
    </row>
    <row r="35" spans="2:14" x14ac:dyDescent="0.2">
      <c r="B35" s="39"/>
      <c r="C35" s="40" t="s">
        <v>328</v>
      </c>
      <c r="D35" s="47">
        <v>40507</v>
      </c>
      <c r="E35" s="49">
        <v>40530</v>
      </c>
      <c r="F35" s="49"/>
      <c r="G35" s="50">
        <v>0.33333333333333331</v>
      </c>
      <c r="H35" s="50">
        <v>0.5</v>
      </c>
      <c r="I35" s="44">
        <v>2010769685192</v>
      </c>
      <c r="J35" s="45" t="s">
        <v>385</v>
      </c>
      <c r="K35" s="45" t="s">
        <v>365</v>
      </c>
      <c r="L35" s="46" t="s">
        <v>376</v>
      </c>
      <c r="M35" s="47" t="s">
        <v>331</v>
      </c>
      <c r="N35" s="48"/>
    </row>
    <row r="36" spans="2:14" x14ac:dyDescent="0.2">
      <c r="B36" s="39"/>
      <c r="C36" s="40" t="s">
        <v>328</v>
      </c>
      <c r="D36" s="47">
        <v>40507</v>
      </c>
      <c r="E36" s="49">
        <v>40530</v>
      </c>
      <c r="F36" s="49"/>
      <c r="G36" s="50">
        <v>0.58333333333333337</v>
      </c>
      <c r="H36" s="50">
        <v>0.75</v>
      </c>
      <c r="I36" s="44">
        <v>2010769685192</v>
      </c>
      <c r="J36" s="45" t="s">
        <v>386</v>
      </c>
      <c r="K36" s="45" t="s">
        <v>365</v>
      </c>
      <c r="L36" s="46" t="s">
        <v>376</v>
      </c>
      <c r="M36" s="47" t="s">
        <v>331</v>
      </c>
      <c r="N36" s="48"/>
    </row>
    <row r="37" spans="2:14" x14ac:dyDescent="0.2">
      <c r="B37" s="39">
        <v>2010793112633</v>
      </c>
      <c r="C37" s="40" t="s">
        <v>328</v>
      </c>
      <c r="D37" s="47">
        <v>40507</v>
      </c>
      <c r="E37" s="49">
        <v>40517</v>
      </c>
      <c r="F37" s="49"/>
      <c r="G37" s="50">
        <v>0.33333333333333331</v>
      </c>
      <c r="H37" s="50">
        <v>0.54166666666666663</v>
      </c>
      <c r="I37" s="44">
        <v>2010774621705</v>
      </c>
      <c r="J37" s="45" t="s">
        <v>387</v>
      </c>
      <c r="K37" s="45" t="s">
        <v>388</v>
      </c>
      <c r="L37" s="46" t="s">
        <v>376</v>
      </c>
      <c r="M37" s="47" t="s">
        <v>331</v>
      </c>
      <c r="N37" s="48"/>
    </row>
    <row r="38" spans="2:14" x14ac:dyDescent="0.2">
      <c r="B38" s="39" t="s">
        <v>357</v>
      </c>
      <c r="C38" s="40" t="s">
        <v>328</v>
      </c>
      <c r="D38" s="47">
        <v>40508</v>
      </c>
      <c r="E38" s="49">
        <v>40518</v>
      </c>
      <c r="F38" s="49"/>
      <c r="G38" s="50">
        <v>0.33333333333333331</v>
      </c>
      <c r="H38" s="50">
        <v>0.54166666666666663</v>
      </c>
      <c r="I38" s="44">
        <v>2010769685192</v>
      </c>
      <c r="J38" s="45" t="s">
        <v>389</v>
      </c>
      <c r="K38" s="45" t="s">
        <v>390</v>
      </c>
      <c r="L38" s="52" t="s">
        <v>376</v>
      </c>
      <c r="M38" s="47" t="s">
        <v>376</v>
      </c>
      <c r="N38" s="48" t="s">
        <v>391</v>
      </c>
    </row>
    <row r="39" spans="2:14" x14ac:dyDescent="0.2">
      <c r="B39" s="39"/>
      <c r="C39" s="40" t="s">
        <v>348</v>
      </c>
      <c r="D39" s="47">
        <v>40508</v>
      </c>
      <c r="E39" s="49">
        <v>40521</v>
      </c>
      <c r="F39" s="49"/>
      <c r="G39" s="50">
        <v>0.54166666666666663</v>
      </c>
      <c r="H39" s="50">
        <v>0.70833333333333337</v>
      </c>
      <c r="I39" s="44">
        <v>2009698107618</v>
      </c>
      <c r="J39" s="45" t="s">
        <v>392</v>
      </c>
      <c r="K39" s="45" t="s">
        <v>393</v>
      </c>
      <c r="L39" s="46" t="s">
        <v>376</v>
      </c>
      <c r="M39" s="47" t="s">
        <v>331</v>
      </c>
      <c r="N39" s="48"/>
    </row>
    <row r="40" spans="2:14" x14ac:dyDescent="0.2">
      <c r="B40" s="39" t="s">
        <v>357</v>
      </c>
      <c r="C40" s="40" t="s">
        <v>328</v>
      </c>
      <c r="D40" s="47">
        <v>40508</v>
      </c>
      <c r="E40" s="49">
        <v>40512</v>
      </c>
      <c r="F40" s="49"/>
      <c r="G40" s="50">
        <v>0.58333333333333337</v>
      </c>
      <c r="H40" s="50">
        <v>0.75</v>
      </c>
      <c r="I40" s="44">
        <v>2010787691074</v>
      </c>
      <c r="J40" s="45" t="s">
        <v>394</v>
      </c>
      <c r="K40" s="45" t="s">
        <v>378</v>
      </c>
      <c r="L40" s="52" t="s">
        <v>376</v>
      </c>
      <c r="M40" s="47" t="s">
        <v>376</v>
      </c>
      <c r="N40" s="48" t="s">
        <v>395</v>
      </c>
    </row>
    <row r="41" spans="2:14" x14ac:dyDescent="0.2">
      <c r="B41" s="39"/>
      <c r="C41" s="40" t="s">
        <v>348</v>
      </c>
      <c r="D41" s="47">
        <v>40512</v>
      </c>
      <c r="E41" s="49">
        <v>40527</v>
      </c>
      <c r="F41" s="49"/>
      <c r="G41" s="50">
        <v>0.58333333333333337</v>
      </c>
      <c r="H41" s="50">
        <v>0.75</v>
      </c>
      <c r="I41" s="44">
        <v>2010776461699</v>
      </c>
      <c r="J41" s="45" t="s">
        <v>353</v>
      </c>
      <c r="K41" s="45" t="s">
        <v>354</v>
      </c>
      <c r="L41" s="46" t="s">
        <v>376</v>
      </c>
      <c r="M41" s="47" t="s">
        <v>331</v>
      </c>
      <c r="N41" s="48"/>
    </row>
    <row r="42" spans="2:14" x14ac:dyDescent="0.2">
      <c r="B42" s="39"/>
      <c r="C42" s="40" t="s">
        <v>348</v>
      </c>
      <c r="D42" s="47">
        <v>40513</v>
      </c>
      <c r="E42" s="49">
        <v>40529</v>
      </c>
      <c r="F42" s="49"/>
      <c r="G42" s="50">
        <v>0.33333333333333331</v>
      </c>
      <c r="H42" s="50">
        <v>0.5</v>
      </c>
      <c r="I42" s="44">
        <v>2010777802625</v>
      </c>
      <c r="J42" s="45" t="s">
        <v>358</v>
      </c>
      <c r="K42" s="45" t="s">
        <v>360</v>
      </c>
      <c r="L42" s="46" t="s">
        <v>331</v>
      </c>
      <c r="M42" s="47" t="s">
        <v>331</v>
      </c>
      <c r="N42" s="48"/>
    </row>
    <row r="43" spans="2:14" x14ac:dyDescent="0.2">
      <c r="B43" s="39"/>
      <c r="C43" s="40" t="s">
        <v>348</v>
      </c>
      <c r="D43" s="47">
        <v>40513</v>
      </c>
      <c r="E43" s="49">
        <v>40531</v>
      </c>
      <c r="F43" s="49"/>
      <c r="G43" s="50">
        <v>0.33333333333333331</v>
      </c>
      <c r="H43" s="50">
        <v>0.54166666666666663</v>
      </c>
      <c r="I43" s="44"/>
      <c r="J43" s="45" t="s">
        <v>364</v>
      </c>
      <c r="K43" s="45" t="s">
        <v>365</v>
      </c>
      <c r="L43" s="46" t="s">
        <v>331</v>
      </c>
      <c r="M43" s="47" t="s">
        <v>331</v>
      </c>
      <c r="N43" s="48"/>
    </row>
    <row r="44" spans="2:14" x14ac:dyDescent="0.2">
      <c r="B44" s="39"/>
      <c r="C44" s="40" t="s">
        <v>348</v>
      </c>
      <c r="D44" s="47">
        <v>40513</v>
      </c>
      <c r="E44" s="49">
        <v>40532</v>
      </c>
      <c r="F44" s="49"/>
      <c r="G44" s="50">
        <v>0.58333333333333337</v>
      </c>
      <c r="H44" s="50">
        <v>0.75</v>
      </c>
      <c r="I44" s="44">
        <v>2010787691074</v>
      </c>
      <c r="J44" s="45" t="s">
        <v>394</v>
      </c>
      <c r="K44" s="45" t="s">
        <v>378</v>
      </c>
      <c r="L44" s="46" t="s">
        <v>376</v>
      </c>
      <c r="M44" s="47" t="s">
        <v>331</v>
      </c>
      <c r="N44" s="48"/>
    </row>
    <row r="45" spans="2:14" x14ac:dyDescent="0.2">
      <c r="B45" s="39"/>
      <c r="C45" s="40" t="s">
        <v>328</v>
      </c>
      <c r="D45" s="47">
        <v>40513</v>
      </c>
      <c r="E45" s="49">
        <v>40533</v>
      </c>
      <c r="F45" s="49"/>
      <c r="G45" s="50">
        <v>0.33333333333333331</v>
      </c>
      <c r="H45" s="50">
        <v>0.54166666666666663</v>
      </c>
      <c r="I45" s="44">
        <v>2010772064813</v>
      </c>
      <c r="J45" s="45" t="s">
        <v>396</v>
      </c>
      <c r="K45" s="45" t="s">
        <v>397</v>
      </c>
      <c r="L45" s="46" t="s">
        <v>331</v>
      </c>
      <c r="M45" s="47" t="s">
        <v>331</v>
      </c>
      <c r="N45" s="48"/>
    </row>
    <row r="46" spans="2:14" x14ac:dyDescent="0.2">
      <c r="B46" s="39"/>
      <c r="C46" s="40" t="s">
        <v>328</v>
      </c>
      <c r="D46" s="47">
        <v>40513</v>
      </c>
      <c r="E46" s="49">
        <v>40543</v>
      </c>
      <c r="F46" s="49"/>
      <c r="G46" s="50">
        <v>0.60416666666666663</v>
      </c>
      <c r="H46" s="50">
        <v>0.77083333333333337</v>
      </c>
      <c r="I46" s="44">
        <v>2010771977594</v>
      </c>
      <c r="J46" s="45" t="s">
        <v>398</v>
      </c>
      <c r="K46" s="45" t="s">
        <v>399</v>
      </c>
      <c r="L46" s="46" t="s">
        <v>376</v>
      </c>
      <c r="M46" s="47" t="s">
        <v>331</v>
      </c>
      <c r="N46" s="48"/>
    </row>
    <row r="47" spans="2:14" x14ac:dyDescent="0.2">
      <c r="B47" s="39"/>
      <c r="C47" s="40" t="s">
        <v>328</v>
      </c>
      <c r="D47" s="47">
        <v>40513</v>
      </c>
      <c r="E47" s="49">
        <v>40534</v>
      </c>
      <c r="F47" s="49"/>
      <c r="G47" s="50">
        <v>0.33333333333333331</v>
      </c>
      <c r="H47" s="50">
        <v>0.52083333333333337</v>
      </c>
      <c r="I47" s="44">
        <v>2010775360264</v>
      </c>
      <c r="J47" s="45" t="s">
        <v>400</v>
      </c>
      <c r="K47" s="45" t="s">
        <v>401</v>
      </c>
      <c r="L47" s="46" t="s">
        <v>376</v>
      </c>
      <c r="M47" s="47" t="s">
        <v>331</v>
      </c>
      <c r="N47" s="48"/>
    </row>
    <row r="48" spans="2:14" x14ac:dyDescent="0.2">
      <c r="B48" s="39"/>
      <c r="C48" s="40" t="s">
        <v>328</v>
      </c>
      <c r="D48" s="47">
        <v>40513</v>
      </c>
      <c r="E48" s="49">
        <v>40534</v>
      </c>
      <c r="F48" s="49"/>
      <c r="G48" s="50">
        <v>0.60416666666666663</v>
      </c>
      <c r="H48" s="50">
        <v>0.77083333333333337</v>
      </c>
      <c r="I48" s="44">
        <v>2010775345310</v>
      </c>
      <c r="J48" s="45" t="s">
        <v>381</v>
      </c>
      <c r="K48" s="45" t="s">
        <v>402</v>
      </c>
      <c r="L48" s="46" t="s">
        <v>376</v>
      </c>
      <c r="M48" s="47" t="s">
        <v>331</v>
      </c>
      <c r="N48" s="48"/>
    </row>
    <row r="49" spans="2:14" x14ac:dyDescent="0.2">
      <c r="B49" s="39"/>
      <c r="C49" s="40" t="s">
        <v>328</v>
      </c>
      <c r="D49" s="47">
        <v>40513</v>
      </c>
      <c r="E49" s="49">
        <v>40535</v>
      </c>
      <c r="F49" s="49"/>
      <c r="G49" s="50">
        <v>0.33333333333333331</v>
      </c>
      <c r="H49" s="50">
        <v>0.54166666666666663</v>
      </c>
      <c r="I49" s="44">
        <v>2010775541923</v>
      </c>
      <c r="J49" s="45" t="s">
        <v>403</v>
      </c>
      <c r="K49" s="45" t="s">
        <v>404</v>
      </c>
      <c r="L49" s="46" t="s">
        <v>376</v>
      </c>
      <c r="M49" s="47" t="s">
        <v>331</v>
      </c>
      <c r="N49" s="48"/>
    </row>
    <row r="50" spans="2:14" x14ac:dyDescent="0.2">
      <c r="B50" s="39"/>
      <c r="C50" s="40" t="s">
        <v>328</v>
      </c>
      <c r="D50" s="47">
        <v>40513</v>
      </c>
      <c r="E50" s="49">
        <v>40535</v>
      </c>
      <c r="F50" s="49"/>
      <c r="G50" s="50">
        <v>0.60416666666666663</v>
      </c>
      <c r="H50" s="50">
        <v>0.77083333333333337</v>
      </c>
      <c r="I50" s="44">
        <v>2010775801426</v>
      </c>
      <c r="J50" s="45" t="s">
        <v>405</v>
      </c>
      <c r="K50" s="45" t="s">
        <v>402</v>
      </c>
      <c r="L50" s="46" t="s">
        <v>376</v>
      </c>
      <c r="M50" s="47" t="s">
        <v>331</v>
      </c>
      <c r="N50" s="48"/>
    </row>
    <row r="51" spans="2:14" x14ac:dyDescent="0.2">
      <c r="B51" s="39"/>
      <c r="C51" s="40" t="s">
        <v>328</v>
      </c>
      <c r="D51" s="47">
        <v>40514</v>
      </c>
      <c r="E51" s="49">
        <v>40530</v>
      </c>
      <c r="F51" s="49"/>
      <c r="G51" s="50">
        <v>0.58333333333333337</v>
      </c>
      <c r="H51" s="50">
        <v>0.70833333333333337</v>
      </c>
      <c r="I51" s="44">
        <v>2010768200720</v>
      </c>
      <c r="J51" s="45" t="s">
        <v>406</v>
      </c>
      <c r="K51" s="45" t="s">
        <v>401</v>
      </c>
      <c r="L51" s="46" t="s">
        <v>376</v>
      </c>
      <c r="M51" s="47" t="s">
        <v>331</v>
      </c>
      <c r="N51" s="48"/>
    </row>
    <row r="52" spans="2:14" x14ac:dyDescent="0.2">
      <c r="B52" s="39"/>
      <c r="C52" s="40" t="s">
        <v>328</v>
      </c>
      <c r="D52" s="47">
        <v>40514</v>
      </c>
      <c r="E52" s="49">
        <v>40523</v>
      </c>
      <c r="F52" s="49"/>
      <c r="G52" s="50">
        <v>0.33333333333333331</v>
      </c>
      <c r="H52" s="50">
        <v>0.52083333333333337</v>
      </c>
      <c r="I52" s="44">
        <v>2010792406570</v>
      </c>
      <c r="J52" s="45" t="s">
        <v>407</v>
      </c>
      <c r="K52" s="45" t="s">
        <v>408</v>
      </c>
      <c r="L52" s="46" t="s">
        <v>376</v>
      </c>
      <c r="M52" s="47" t="s">
        <v>331</v>
      </c>
      <c r="N52" s="48"/>
    </row>
    <row r="53" spans="2:14" x14ac:dyDescent="0.2">
      <c r="B53" s="39"/>
      <c r="C53" s="40" t="s">
        <v>328</v>
      </c>
      <c r="D53" s="47">
        <v>40516</v>
      </c>
      <c r="E53" s="49">
        <v>40523</v>
      </c>
      <c r="F53" s="49"/>
      <c r="G53" s="50">
        <v>0.54166666666666663</v>
      </c>
      <c r="H53" s="50">
        <v>0.70833333333333337</v>
      </c>
      <c r="I53" s="44">
        <v>2010766807823</v>
      </c>
      <c r="J53" s="45" t="s">
        <v>409</v>
      </c>
      <c r="K53" s="45" t="s">
        <v>410</v>
      </c>
      <c r="L53" s="46" t="s">
        <v>376</v>
      </c>
      <c r="M53" s="47"/>
      <c r="N53" s="48"/>
    </row>
    <row r="54" spans="2:14" x14ac:dyDescent="0.2">
      <c r="B54" s="39"/>
      <c r="C54" s="40" t="s">
        <v>348</v>
      </c>
      <c r="D54" s="47">
        <v>40516</v>
      </c>
      <c r="E54" s="49">
        <v>40540</v>
      </c>
      <c r="F54" s="49"/>
      <c r="G54" s="50">
        <v>0.33333333333333331</v>
      </c>
      <c r="H54" s="50">
        <v>0.54166666666666663</v>
      </c>
      <c r="I54" s="44">
        <v>2010725322334</v>
      </c>
      <c r="J54" s="45" t="s">
        <v>411</v>
      </c>
      <c r="K54" s="45" t="s">
        <v>412</v>
      </c>
      <c r="L54" s="46" t="s">
        <v>376</v>
      </c>
      <c r="M54" s="47" t="s">
        <v>331</v>
      </c>
      <c r="N54" s="48"/>
    </row>
    <row r="55" spans="2:14" x14ac:dyDescent="0.2">
      <c r="B55" s="39"/>
      <c r="C55" s="40" t="s">
        <v>348</v>
      </c>
      <c r="D55" s="47">
        <v>40516</v>
      </c>
      <c r="E55" s="49">
        <v>40541</v>
      </c>
      <c r="F55" s="49"/>
      <c r="G55" s="50">
        <v>0.54166666666666663</v>
      </c>
      <c r="H55" s="50">
        <v>0.70833333333333337</v>
      </c>
      <c r="I55" s="44">
        <v>2010729313030</v>
      </c>
      <c r="J55" s="45" t="s">
        <v>413</v>
      </c>
      <c r="K55" s="45" t="s">
        <v>414</v>
      </c>
      <c r="L55" s="46" t="s">
        <v>376</v>
      </c>
      <c r="M55" s="47" t="s">
        <v>331</v>
      </c>
      <c r="N55" s="48"/>
    </row>
    <row r="56" spans="2:14" x14ac:dyDescent="0.2">
      <c r="B56" s="39"/>
      <c r="C56" s="40" t="s">
        <v>328</v>
      </c>
      <c r="D56" s="47">
        <v>40525</v>
      </c>
      <c r="E56" s="49">
        <v>40534</v>
      </c>
      <c r="F56" s="49"/>
      <c r="G56" s="50">
        <v>0.58333333333333337</v>
      </c>
      <c r="H56" s="50">
        <v>0.75</v>
      </c>
      <c r="I56" s="44">
        <v>2010776100267</v>
      </c>
      <c r="J56" s="45" t="s">
        <v>415</v>
      </c>
      <c r="K56" s="45" t="s">
        <v>416</v>
      </c>
      <c r="L56" s="46" t="s">
        <v>376</v>
      </c>
      <c r="M56" s="47" t="s">
        <v>331</v>
      </c>
      <c r="N56" s="48"/>
    </row>
    <row r="57" spans="2:14" x14ac:dyDescent="0.2">
      <c r="B57" s="39"/>
      <c r="C57" s="40" t="s">
        <v>328</v>
      </c>
      <c r="D57" s="47">
        <v>40525</v>
      </c>
      <c r="E57" s="49">
        <v>40533</v>
      </c>
      <c r="F57" s="49"/>
      <c r="G57" s="50">
        <v>0.58333333333333337</v>
      </c>
      <c r="H57" s="50">
        <v>0.75</v>
      </c>
      <c r="I57" s="44">
        <v>2010776364041</v>
      </c>
      <c r="J57" s="45" t="s">
        <v>417</v>
      </c>
      <c r="K57" s="45" t="s">
        <v>416</v>
      </c>
      <c r="L57" s="46" t="s">
        <v>331</v>
      </c>
      <c r="M57" s="47" t="s">
        <v>331</v>
      </c>
      <c r="N57" s="48"/>
    </row>
    <row r="58" spans="2:14" x14ac:dyDescent="0.2">
      <c r="B58" s="39"/>
      <c r="C58" s="40" t="s">
        <v>328</v>
      </c>
      <c r="D58" s="47">
        <v>40525</v>
      </c>
      <c r="E58" s="49">
        <v>40551</v>
      </c>
      <c r="F58" s="49"/>
      <c r="G58" s="50">
        <v>0.58333333333333337</v>
      </c>
      <c r="H58" s="50">
        <v>0.72916666666666663</v>
      </c>
      <c r="I58" s="44">
        <v>2010775584747</v>
      </c>
      <c r="J58" s="45" t="s">
        <v>381</v>
      </c>
      <c r="K58" s="45" t="s">
        <v>418</v>
      </c>
      <c r="L58" s="53" t="s">
        <v>376</v>
      </c>
      <c r="M58" s="47"/>
      <c r="N58" s="48"/>
    </row>
    <row r="59" spans="2:14" x14ac:dyDescent="0.2">
      <c r="B59" s="39"/>
      <c r="C59" s="40" t="s">
        <v>328</v>
      </c>
      <c r="D59" s="47">
        <v>40525</v>
      </c>
      <c r="E59" s="49">
        <v>40546</v>
      </c>
      <c r="F59" s="49"/>
      <c r="G59" s="50">
        <v>0.33333333333333331</v>
      </c>
      <c r="H59" s="50">
        <v>0.47916666666666669</v>
      </c>
      <c r="I59" s="44">
        <v>2010775750395</v>
      </c>
      <c r="J59" s="45" t="s">
        <v>419</v>
      </c>
      <c r="K59" s="45" t="s">
        <v>416</v>
      </c>
      <c r="L59" s="53" t="s">
        <v>376</v>
      </c>
      <c r="M59" s="47" t="s">
        <v>331</v>
      </c>
      <c r="N59" s="48"/>
    </row>
    <row r="60" spans="2:14" x14ac:dyDescent="0.2">
      <c r="B60" s="39" t="s">
        <v>420</v>
      </c>
      <c r="C60" s="40" t="s">
        <v>328</v>
      </c>
      <c r="D60" s="47">
        <v>40525</v>
      </c>
      <c r="E60" s="49">
        <v>40487</v>
      </c>
      <c r="F60" s="49"/>
      <c r="G60" s="50">
        <v>0.33333333333333331</v>
      </c>
      <c r="H60" s="50">
        <v>0.54166666666666663</v>
      </c>
      <c r="I60" s="44">
        <v>2010776364041</v>
      </c>
      <c r="J60" s="45" t="s">
        <v>417</v>
      </c>
      <c r="K60" s="45" t="s">
        <v>416</v>
      </c>
      <c r="L60" s="52" t="s">
        <v>376</v>
      </c>
      <c r="M60" s="47"/>
      <c r="N60" s="48"/>
    </row>
    <row r="61" spans="2:14" x14ac:dyDescent="0.2">
      <c r="B61" s="39"/>
      <c r="C61" s="40" t="s">
        <v>328</v>
      </c>
      <c r="D61" s="47">
        <v>40525</v>
      </c>
      <c r="E61" s="49">
        <v>40552</v>
      </c>
      <c r="F61" s="49"/>
      <c r="G61" s="50">
        <v>0.33333333333333331</v>
      </c>
      <c r="H61" s="50">
        <v>0.52083333333333337</v>
      </c>
      <c r="I61" s="44">
        <v>201077632968</v>
      </c>
      <c r="J61" s="45" t="s">
        <v>421</v>
      </c>
      <c r="K61" s="45" t="s">
        <v>418</v>
      </c>
      <c r="L61" s="53" t="s">
        <v>376</v>
      </c>
      <c r="M61" s="47" t="s">
        <v>331</v>
      </c>
      <c r="N61" s="48"/>
    </row>
    <row r="62" spans="2:14" x14ac:dyDescent="0.2">
      <c r="B62" s="39"/>
      <c r="C62" s="40" t="s">
        <v>328</v>
      </c>
      <c r="D62" s="47">
        <v>40525</v>
      </c>
      <c r="E62" s="49">
        <v>40549</v>
      </c>
      <c r="F62" s="49"/>
      <c r="G62" s="50">
        <v>0.33333333333333331</v>
      </c>
      <c r="H62" s="50">
        <v>0.5</v>
      </c>
      <c r="I62" s="44">
        <v>2010776517258</v>
      </c>
      <c r="J62" s="45" t="s">
        <v>422</v>
      </c>
      <c r="K62" s="45" t="s">
        <v>416</v>
      </c>
      <c r="L62" s="46" t="s">
        <v>376</v>
      </c>
      <c r="M62" s="47" t="s">
        <v>331</v>
      </c>
      <c r="N62" s="48" t="s">
        <v>423</v>
      </c>
    </row>
    <row r="63" spans="2:14" x14ac:dyDescent="0.2">
      <c r="B63" s="39"/>
      <c r="C63" s="40" t="s">
        <v>328</v>
      </c>
      <c r="D63" s="47">
        <v>40525</v>
      </c>
      <c r="E63" s="49">
        <v>40539</v>
      </c>
      <c r="F63" s="49"/>
      <c r="G63" s="50">
        <v>0.33333333333333331</v>
      </c>
      <c r="H63" s="50">
        <v>0.54166666666666663</v>
      </c>
      <c r="I63" s="44">
        <v>2010772483358</v>
      </c>
      <c r="J63" s="45" t="s">
        <v>383</v>
      </c>
      <c r="K63" s="45" t="s">
        <v>416</v>
      </c>
      <c r="L63" s="46" t="s">
        <v>331</v>
      </c>
      <c r="M63" s="47"/>
      <c r="N63" s="48" t="s">
        <v>424</v>
      </c>
    </row>
    <row r="64" spans="2:14" x14ac:dyDescent="0.2">
      <c r="B64" s="39"/>
      <c r="C64" s="40" t="s">
        <v>328</v>
      </c>
      <c r="D64" s="47">
        <v>40526</v>
      </c>
      <c r="E64" s="49">
        <v>40547</v>
      </c>
      <c r="F64" s="49"/>
      <c r="G64" s="50">
        <v>0.54166666666666663</v>
      </c>
      <c r="H64" s="50">
        <v>0.75</v>
      </c>
      <c r="I64" s="44">
        <v>2010775574113</v>
      </c>
      <c r="J64" s="45" t="s">
        <v>425</v>
      </c>
      <c r="K64" s="45" t="s">
        <v>416</v>
      </c>
      <c r="L64" s="46" t="s">
        <v>376</v>
      </c>
      <c r="M64" s="47" t="s">
        <v>346</v>
      </c>
      <c r="N64" s="48" t="s">
        <v>426</v>
      </c>
    </row>
    <row r="65" spans="2:14" x14ac:dyDescent="0.2">
      <c r="B65" s="39"/>
      <c r="C65" s="40" t="s">
        <v>328</v>
      </c>
      <c r="D65" s="47">
        <v>40508</v>
      </c>
      <c r="E65" s="49">
        <v>40523</v>
      </c>
      <c r="F65" s="49"/>
      <c r="G65" s="50">
        <v>0.33333333333333331</v>
      </c>
      <c r="H65" s="50">
        <v>0.54166666666666663</v>
      </c>
      <c r="I65" s="44">
        <v>2010769685192</v>
      </c>
      <c r="J65" s="45" t="s">
        <v>389</v>
      </c>
      <c r="K65" s="45" t="s">
        <v>390</v>
      </c>
      <c r="L65" s="46" t="s">
        <v>376</v>
      </c>
      <c r="M65" s="47" t="s">
        <v>331</v>
      </c>
      <c r="N65" s="48"/>
    </row>
    <row r="66" spans="2:14" x14ac:dyDescent="0.2">
      <c r="B66" s="39"/>
      <c r="C66" s="40" t="s">
        <v>328</v>
      </c>
      <c r="D66" s="47">
        <v>40526</v>
      </c>
      <c r="E66" s="49">
        <v>40529</v>
      </c>
      <c r="F66" s="49"/>
      <c r="G66" s="50">
        <v>0.3125</v>
      </c>
      <c r="H66" s="54"/>
      <c r="I66" s="44">
        <v>2009640157511</v>
      </c>
      <c r="J66" s="45" t="s">
        <v>427</v>
      </c>
      <c r="K66" s="45" t="s">
        <v>428</v>
      </c>
      <c r="L66" s="46" t="s">
        <v>331</v>
      </c>
      <c r="M66" s="47" t="s">
        <v>331</v>
      </c>
      <c r="N66" s="48"/>
    </row>
    <row r="67" spans="2:14" x14ac:dyDescent="0.2">
      <c r="B67" s="39"/>
      <c r="C67" s="40" t="s">
        <v>328</v>
      </c>
      <c r="D67" s="47">
        <v>40527</v>
      </c>
      <c r="E67" s="49">
        <v>40553</v>
      </c>
      <c r="F67" s="49"/>
      <c r="G67" s="50">
        <v>0.33333333333333331</v>
      </c>
      <c r="H67" s="50">
        <v>0.5</v>
      </c>
      <c r="I67" s="44">
        <v>2010776516630</v>
      </c>
      <c r="J67" s="45" t="s">
        <v>429</v>
      </c>
      <c r="K67" s="45" t="s">
        <v>416</v>
      </c>
      <c r="L67" s="51" t="s">
        <v>376</v>
      </c>
      <c r="M67" s="47" t="s">
        <v>331</v>
      </c>
      <c r="N67" s="48" t="s">
        <v>430</v>
      </c>
    </row>
    <row r="68" spans="2:14" x14ac:dyDescent="0.2">
      <c r="B68" s="39"/>
      <c r="C68" s="40" t="s">
        <v>328</v>
      </c>
      <c r="D68" s="47">
        <v>40527</v>
      </c>
      <c r="E68" s="49">
        <v>40554</v>
      </c>
      <c r="F68" s="49"/>
      <c r="G68" s="50">
        <v>0.33333333333333331</v>
      </c>
      <c r="H68" s="50">
        <v>0.5</v>
      </c>
      <c r="I68" s="44">
        <v>2010779742218</v>
      </c>
      <c r="J68" s="45" t="s">
        <v>431</v>
      </c>
      <c r="K68" s="45" t="s">
        <v>416</v>
      </c>
      <c r="L68" s="53" t="s">
        <v>376</v>
      </c>
      <c r="M68" s="47" t="s">
        <v>331</v>
      </c>
      <c r="N68" s="48"/>
    </row>
    <row r="69" spans="2:14" x14ac:dyDescent="0.2">
      <c r="B69" s="39"/>
      <c r="C69" s="40" t="s">
        <v>328</v>
      </c>
      <c r="D69" s="47">
        <v>40527</v>
      </c>
      <c r="E69" s="49">
        <v>40555</v>
      </c>
      <c r="F69" s="49"/>
      <c r="G69" s="50">
        <v>0.33333333333333331</v>
      </c>
      <c r="H69" s="50">
        <v>0.5</v>
      </c>
      <c r="I69" s="44">
        <v>2010776519889</v>
      </c>
      <c r="J69" s="45" t="s">
        <v>432</v>
      </c>
      <c r="K69" s="45" t="s">
        <v>416</v>
      </c>
      <c r="L69" s="46" t="s">
        <v>376</v>
      </c>
      <c r="M69" s="47" t="s">
        <v>331</v>
      </c>
      <c r="N69" s="48"/>
    </row>
    <row r="70" spans="2:14" x14ac:dyDescent="0.2">
      <c r="B70" s="55"/>
      <c r="C70" s="56" t="s">
        <v>328</v>
      </c>
      <c r="D70" s="57">
        <v>40528</v>
      </c>
      <c r="E70" s="58">
        <v>40529</v>
      </c>
      <c r="F70" s="58"/>
      <c r="G70" s="59">
        <v>0.27083333333333331</v>
      </c>
      <c r="H70" s="59">
        <v>0.3125</v>
      </c>
      <c r="I70" s="44">
        <v>2010767631047</v>
      </c>
      <c r="J70" s="60" t="s">
        <v>433</v>
      </c>
      <c r="K70" s="60" t="s">
        <v>434</v>
      </c>
      <c r="L70" s="61" t="s">
        <v>331</v>
      </c>
      <c r="M70" s="57" t="s">
        <v>346</v>
      </c>
      <c r="N70" s="62" t="s">
        <v>435</v>
      </c>
    </row>
    <row r="71" spans="2:14" x14ac:dyDescent="0.2">
      <c r="B71" s="63"/>
      <c r="C71" s="40" t="s">
        <v>328</v>
      </c>
      <c r="D71" s="47">
        <v>40529</v>
      </c>
      <c r="E71" s="49">
        <v>40547</v>
      </c>
      <c r="F71" s="49"/>
      <c r="G71" s="50">
        <v>0.33333333333333331</v>
      </c>
      <c r="H71" s="50">
        <v>0.47916666666666669</v>
      </c>
      <c r="I71" s="44">
        <v>2010767631047</v>
      </c>
      <c r="J71" s="45" t="s">
        <v>436</v>
      </c>
      <c r="K71" s="45" t="s">
        <v>437</v>
      </c>
      <c r="L71" s="46" t="s">
        <v>331</v>
      </c>
      <c r="M71" s="47" t="s">
        <v>331</v>
      </c>
      <c r="N71" s="47"/>
    </row>
    <row r="72" spans="2:14" x14ac:dyDescent="0.2">
      <c r="B72" s="63"/>
      <c r="C72" s="40" t="s">
        <v>328</v>
      </c>
      <c r="D72" s="47">
        <v>40533</v>
      </c>
      <c r="E72" s="49">
        <v>40533</v>
      </c>
      <c r="F72" s="49"/>
      <c r="G72" s="50">
        <v>0.4375</v>
      </c>
      <c r="H72" s="50">
        <v>0.47916666666666669</v>
      </c>
      <c r="I72" s="44"/>
      <c r="J72" s="45" t="s">
        <v>438</v>
      </c>
      <c r="K72" s="45" t="s">
        <v>439</v>
      </c>
      <c r="L72" s="46" t="s">
        <v>376</v>
      </c>
      <c r="M72" s="47" t="s">
        <v>331</v>
      </c>
      <c r="N72" s="47"/>
    </row>
    <row r="73" spans="2:14" x14ac:dyDescent="0.2">
      <c r="B73" s="63"/>
      <c r="C73" s="40" t="s">
        <v>440</v>
      </c>
      <c r="D73" s="47">
        <v>40533</v>
      </c>
      <c r="E73" s="49">
        <v>40534</v>
      </c>
      <c r="F73" s="49"/>
      <c r="G73" s="50">
        <v>0.33333333333333331</v>
      </c>
      <c r="H73" s="50">
        <v>0.47916666666666669</v>
      </c>
      <c r="I73" s="64"/>
      <c r="J73" s="45" t="s">
        <v>441</v>
      </c>
      <c r="K73" s="45" t="s">
        <v>442</v>
      </c>
      <c r="L73" s="46"/>
      <c r="M73" s="47" t="s">
        <v>331</v>
      </c>
      <c r="N73" s="47"/>
    </row>
    <row r="74" spans="2:14" x14ac:dyDescent="0.2">
      <c r="B74" s="63"/>
      <c r="C74" s="40" t="s">
        <v>328</v>
      </c>
      <c r="D74" s="47">
        <v>40534</v>
      </c>
      <c r="E74" s="49">
        <v>40548</v>
      </c>
      <c r="F74" s="49"/>
      <c r="G74" s="50">
        <v>0.33333333333333331</v>
      </c>
      <c r="H74" s="50">
        <v>0.54166666666666663</v>
      </c>
      <c r="I74" s="44">
        <v>2010771587058</v>
      </c>
      <c r="J74" s="45" t="s">
        <v>340</v>
      </c>
      <c r="K74" s="45" t="s">
        <v>443</v>
      </c>
      <c r="L74" s="46" t="s">
        <v>376</v>
      </c>
      <c r="M74" s="47" t="s">
        <v>331</v>
      </c>
      <c r="N74" s="47"/>
    </row>
    <row r="75" spans="2:14" x14ac:dyDescent="0.2">
      <c r="B75" s="65"/>
      <c r="C75" s="66" t="s">
        <v>328</v>
      </c>
      <c r="D75" s="49">
        <v>40534</v>
      </c>
      <c r="E75" s="49">
        <v>40550</v>
      </c>
      <c r="F75" s="49"/>
      <c r="G75" s="67">
        <v>0.5625</v>
      </c>
      <c r="H75" s="67">
        <v>0.77083333333333337</v>
      </c>
      <c r="I75" s="68">
        <v>2010783172856</v>
      </c>
      <c r="J75" s="69" t="s">
        <v>444</v>
      </c>
      <c r="K75" s="69" t="s">
        <v>445</v>
      </c>
      <c r="L75" s="46" t="s">
        <v>376</v>
      </c>
      <c r="M75" s="49"/>
      <c r="N75" s="49" t="s">
        <v>446</v>
      </c>
    </row>
    <row r="76" spans="2:14" x14ac:dyDescent="0.2">
      <c r="B76" s="63"/>
      <c r="C76" s="40" t="s">
        <v>328</v>
      </c>
      <c r="D76" s="47">
        <v>40534</v>
      </c>
      <c r="E76" s="49">
        <v>40546</v>
      </c>
      <c r="F76" s="49"/>
      <c r="G76" s="50">
        <v>0.375</v>
      </c>
      <c r="H76" s="50">
        <v>0.54166666666666663</v>
      </c>
      <c r="I76" s="44">
        <v>2010776523942</v>
      </c>
      <c r="J76" s="45" t="s">
        <v>447</v>
      </c>
      <c r="K76" s="45" t="s">
        <v>448</v>
      </c>
      <c r="L76" s="46" t="s">
        <v>376</v>
      </c>
      <c r="M76" s="47" t="s">
        <v>331</v>
      </c>
      <c r="N76" s="47"/>
    </row>
    <row r="77" spans="2:14" x14ac:dyDescent="0.2">
      <c r="B77" s="63"/>
      <c r="C77" s="40" t="s">
        <v>348</v>
      </c>
      <c r="D77" s="47">
        <v>40534</v>
      </c>
      <c r="E77" s="49">
        <v>40556</v>
      </c>
      <c r="F77" s="49"/>
      <c r="G77" s="50">
        <v>0.33333333333333331</v>
      </c>
      <c r="H77" s="50">
        <v>0.5</v>
      </c>
      <c r="I77" s="44">
        <v>2010745776839</v>
      </c>
      <c r="J77" s="45" t="s">
        <v>449</v>
      </c>
      <c r="K77" s="45" t="s">
        <v>450</v>
      </c>
      <c r="L77" s="53" t="s">
        <v>376</v>
      </c>
      <c r="M77" s="47" t="s">
        <v>331</v>
      </c>
      <c r="N77" s="47"/>
    </row>
    <row r="78" spans="2:14" x14ac:dyDescent="0.2">
      <c r="B78" s="63"/>
      <c r="C78" s="40" t="s">
        <v>328</v>
      </c>
      <c r="D78" s="47">
        <v>40534</v>
      </c>
      <c r="E78" s="49">
        <v>40568</v>
      </c>
      <c r="F78" s="49"/>
      <c r="G78" s="50">
        <v>0.33333333333333331</v>
      </c>
      <c r="H78" s="50">
        <v>0.54166666666666663</v>
      </c>
      <c r="I78" s="44">
        <v>2010784731364</v>
      </c>
      <c r="J78" s="45" t="s">
        <v>451</v>
      </c>
      <c r="K78" s="45" t="s">
        <v>452</v>
      </c>
      <c r="L78" s="46" t="s">
        <v>376</v>
      </c>
      <c r="M78" s="47" t="s">
        <v>331</v>
      </c>
      <c r="N78" s="47"/>
    </row>
    <row r="79" spans="2:14" x14ac:dyDescent="0.2">
      <c r="B79" s="63"/>
      <c r="C79" s="40" t="s">
        <v>328</v>
      </c>
      <c r="D79" s="47">
        <v>40534</v>
      </c>
      <c r="E79" s="49">
        <v>40563</v>
      </c>
      <c r="F79" s="49"/>
      <c r="G79" s="50">
        <v>0.33333333333333331</v>
      </c>
      <c r="H79" s="50">
        <v>0.54166666666666663</v>
      </c>
      <c r="I79" s="44">
        <v>2010783738761</v>
      </c>
      <c r="J79" s="45" t="s">
        <v>453</v>
      </c>
      <c r="K79" s="45" t="s">
        <v>452</v>
      </c>
      <c r="L79" s="53" t="s">
        <v>376</v>
      </c>
      <c r="M79" s="47" t="s">
        <v>331</v>
      </c>
      <c r="N79" s="47"/>
    </row>
    <row r="80" spans="2:14" x14ac:dyDescent="0.2">
      <c r="B80" s="63" t="s">
        <v>454</v>
      </c>
      <c r="C80" s="40" t="s">
        <v>328</v>
      </c>
      <c r="D80" s="47">
        <v>40534</v>
      </c>
      <c r="E80" s="49">
        <v>40565</v>
      </c>
      <c r="F80" s="49"/>
      <c r="G80" s="50">
        <v>0.33333333333333331</v>
      </c>
      <c r="H80" s="50">
        <v>0.54166666666666663</v>
      </c>
      <c r="I80" s="44">
        <v>2010782424852</v>
      </c>
      <c r="J80" s="45" t="s">
        <v>455</v>
      </c>
      <c r="K80" s="45" t="s">
        <v>452</v>
      </c>
      <c r="L80" s="53" t="s">
        <v>376</v>
      </c>
      <c r="M80" s="47" t="s">
        <v>346</v>
      </c>
      <c r="N80" s="47" t="s">
        <v>456</v>
      </c>
    </row>
    <row r="81" spans="2:14" x14ac:dyDescent="0.2">
      <c r="B81" s="63" t="s">
        <v>357</v>
      </c>
      <c r="C81" s="40" t="s">
        <v>328</v>
      </c>
      <c r="D81" s="47">
        <v>40534</v>
      </c>
      <c r="E81" s="49">
        <v>40564</v>
      </c>
      <c r="F81" s="49"/>
      <c r="G81" s="50">
        <v>0.33333333333333331</v>
      </c>
      <c r="H81" s="50">
        <v>0.54166666666666663</v>
      </c>
      <c r="I81" s="44">
        <v>2010780798280</v>
      </c>
      <c r="J81" s="45" t="s">
        <v>457</v>
      </c>
      <c r="K81" s="45" t="s">
        <v>452</v>
      </c>
      <c r="L81" s="52" t="s">
        <v>376</v>
      </c>
      <c r="M81" s="47" t="s">
        <v>376</v>
      </c>
      <c r="N81" s="47" t="s">
        <v>458</v>
      </c>
    </row>
    <row r="82" spans="2:14" x14ac:dyDescent="0.2">
      <c r="B82" s="63"/>
      <c r="C82" s="40" t="s">
        <v>328</v>
      </c>
      <c r="D82" s="47">
        <v>40535</v>
      </c>
      <c r="E82" s="49">
        <v>40562</v>
      </c>
      <c r="F82" s="49"/>
      <c r="G82" s="50">
        <v>0.625</v>
      </c>
      <c r="H82" s="50">
        <v>0.75</v>
      </c>
      <c r="I82" s="44">
        <v>2010741273357</v>
      </c>
      <c r="J82" s="45" t="s">
        <v>459</v>
      </c>
      <c r="K82" s="45" t="s">
        <v>460</v>
      </c>
      <c r="L82" s="53" t="s">
        <v>376</v>
      </c>
      <c r="M82" s="47" t="s">
        <v>376</v>
      </c>
      <c r="N82" s="47" t="s">
        <v>461</v>
      </c>
    </row>
    <row r="83" spans="2:14" x14ac:dyDescent="0.2">
      <c r="B83" s="65"/>
      <c r="C83" s="66" t="s">
        <v>348</v>
      </c>
      <c r="D83" s="49">
        <v>40540</v>
      </c>
      <c r="E83" s="49">
        <v>40556</v>
      </c>
      <c r="F83" s="49"/>
      <c r="G83" s="67">
        <v>0.54166666666666663</v>
      </c>
      <c r="H83" s="67">
        <v>0.75</v>
      </c>
      <c r="I83" s="68">
        <v>2010775584747</v>
      </c>
      <c r="J83" s="69" t="s">
        <v>381</v>
      </c>
      <c r="K83" s="69" t="s">
        <v>462</v>
      </c>
      <c r="L83" s="70" t="s">
        <v>376</v>
      </c>
      <c r="M83" s="49"/>
      <c r="N83" s="49" t="s">
        <v>463</v>
      </c>
    </row>
    <row r="84" spans="2:14" x14ac:dyDescent="0.2">
      <c r="B84" s="63"/>
      <c r="C84" s="40" t="s">
        <v>328</v>
      </c>
      <c r="D84" s="47">
        <v>40540</v>
      </c>
      <c r="E84" s="49">
        <v>40555</v>
      </c>
      <c r="F84" s="49"/>
      <c r="G84" s="50">
        <v>0.58333333333333337</v>
      </c>
      <c r="H84" s="50">
        <v>0.75</v>
      </c>
      <c r="I84" s="44">
        <v>2010762796853</v>
      </c>
      <c r="J84" s="45" t="s">
        <v>464</v>
      </c>
      <c r="K84" s="45" t="s">
        <v>465</v>
      </c>
      <c r="L84" s="53" t="s">
        <v>376</v>
      </c>
      <c r="M84" s="47" t="s">
        <v>331</v>
      </c>
      <c r="N84" s="47"/>
    </row>
    <row r="85" spans="2:14" x14ac:dyDescent="0.2">
      <c r="B85" s="63"/>
      <c r="C85" s="40" t="s">
        <v>466</v>
      </c>
      <c r="D85" s="47">
        <v>40541</v>
      </c>
      <c r="E85" s="49">
        <v>40551</v>
      </c>
      <c r="F85" s="49"/>
      <c r="G85" s="50">
        <v>0.3125</v>
      </c>
      <c r="H85" s="50">
        <v>0.5</v>
      </c>
      <c r="I85" s="44">
        <v>2010792850437</v>
      </c>
      <c r="J85" s="45" t="s">
        <v>467</v>
      </c>
      <c r="K85" s="45" t="s">
        <v>468</v>
      </c>
      <c r="L85" s="53" t="s">
        <v>376</v>
      </c>
      <c r="M85" s="47" t="s">
        <v>346</v>
      </c>
      <c r="N85" s="47" t="s">
        <v>469</v>
      </c>
    </row>
    <row r="86" spans="2:14" x14ac:dyDescent="0.2">
      <c r="B86" s="63"/>
      <c r="C86" s="40" t="s">
        <v>328</v>
      </c>
      <c r="D86" s="47">
        <v>40548</v>
      </c>
      <c r="E86" s="49">
        <v>40552</v>
      </c>
      <c r="F86" s="49"/>
      <c r="G86" s="50">
        <v>0.375</v>
      </c>
      <c r="H86" s="50">
        <v>0.4375</v>
      </c>
      <c r="I86" s="44">
        <v>2010793671106</v>
      </c>
      <c r="J86" s="45" t="s">
        <v>470</v>
      </c>
      <c r="K86" s="45" t="s">
        <v>471</v>
      </c>
      <c r="L86" s="53" t="s">
        <v>376</v>
      </c>
      <c r="M86" s="47" t="s">
        <v>331</v>
      </c>
      <c r="N86" s="47"/>
    </row>
    <row r="87" spans="2:14" x14ac:dyDescent="0.2">
      <c r="B87" s="63"/>
      <c r="C87" s="40" t="s">
        <v>328</v>
      </c>
      <c r="D87" s="47">
        <v>40548</v>
      </c>
      <c r="E87" s="49">
        <v>40556</v>
      </c>
      <c r="F87" s="49"/>
      <c r="G87" s="50">
        <v>0.58333333333333337</v>
      </c>
      <c r="H87" s="50">
        <v>0.77083333333333337</v>
      </c>
      <c r="I87" s="44">
        <v>2010796100306</v>
      </c>
      <c r="J87" s="45" t="s">
        <v>472</v>
      </c>
      <c r="K87" s="45" t="s">
        <v>473</v>
      </c>
      <c r="L87" s="53" t="s">
        <v>376</v>
      </c>
      <c r="M87" s="47" t="s">
        <v>331</v>
      </c>
      <c r="N87" s="47"/>
    </row>
    <row r="88" spans="2:14" x14ac:dyDescent="0.2">
      <c r="B88" s="63"/>
      <c r="C88" s="40" t="s">
        <v>348</v>
      </c>
      <c r="D88" s="47">
        <v>40549</v>
      </c>
      <c r="E88" s="49">
        <v>40563</v>
      </c>
      <c r="F88" s="49"/>
      <c r="G88" s="50">
        <v>0.54166666666666663</v>
      </c>
      <c r="H88" s="50">
        <v>0.75</v>
      </c>
      <c r="I88" s="44">
        <v>2010769377830</v>
      </c>
      <c r="J88" s="45" t="s">
        <v>379</v>
      </c>
      <c r="K88" s="45" t="s">
        <v>474</v>
      </c>
      <c r="L88" s="53" t="s">
        <v>331</v>
      </c>
      <c r="M88" s="47" t="s">
        <v>331</v>
      </c>
      <c r="N88" s="47" t="s">
        <v>475</v>
      </c>
    </row>
    <row r="89" spans="2:14" x14ac:dyDescent="0.2">
      <c r="B89" s="63"/>
      <c r="C89" s="40" t="s">
        <v>348</v>
      </c>
      <c r="D89" s="47">
        <v>40549</v>
      </c>
      <c r="E89" s="49">
        <v>40564</v>
      </c>
      <c r="F89" s="49"/>
      <c r="G89" s="50">
        <v>0.54166666666666663</v>
      </c>
      <c r="H89" s="50">
        <v>0.75</v>
      </c>
      <c r="I89" s="44">
        <v>2010776096283</v>
      </c>
      <c r="J89" s="45" t="s">
        <v>476</v>
      </c>
      <c r="K89" s="45" t="s">
        <v>477</v>
      </c>
      <c r="L89" s="53" t="s">
        <v>331</v>
      </c>
      <c r="M89" s="47" t="s">
        <v>331</v>
      </c>
      <c r="N89" s="47" t="s">
        <v>475</v>
      </c>
    </row>
    <row r="90" spans="2:14" x14ac:dyDescent="0.2">
      <c r="B90" s="63"/>
      <c r="C90" s="40" t="s">
        <v>348</v>
      </c>
      <c r="D90" s="47">
        <v>40549</v>
      </c>
      <c r="E90" s="49">
        <v>40565</v>
      </c>
      <c r="F90" s="49"/>
      <c r="G90" s="50">
        <v>0.64583333333333337</v>
      </c>
      <c r="H90" s="50">
        <v>0.72916666666666663</v>
      </c>
      <c r="I90" s="44">
        <v>2010769685192</v>
      </c>
      <c r="J90" s="45" t="s">
        <v>381</v>
      </c>
      <c r="K90" s="45" t="s">
        <v>478</v>
      </c>
      <c r="L90" s="53" t="s">
        <v>331</v>
      </c>
      <c r="M90" s="47" t="s">
        <v>346</v>
      </c>
      <c r="N90" s="47" t="s">
        <v>479</v>
      </c>
    </row>
    <row r="91" spans="2:14" x14ac:dyDescent="0.2">
      <c r="B91" s="63"/>
      <c r="C91" s="40" t="s">
        <v>348</v>
      </c>
      <c r="D91" s="47">
        <v>40553</v>
      </c>
      <c r="E91" s="49">
        <v>40567</v>
      </c>
      <c r="F91" s="49"/>
      <c r="G91" s="50">
        <v>0.33333333333333331</v>
      </c>
      <c r="H91" s="50">
        <v>0.54166666666666663</v>
      </c>
      <c r="I91" s="44">
        <v>2010792850437</v>
      </c>
      <c r="J91" s="45" t="s">
        <v>480</v>
      </c>
      <c r="K91" s="45" t="s">
        <v>481</v>
      </c>
      <c r="L91" s="53"/>
      <c r="M91" s="47"/>
      <c r="N91" s="47" t="s">
        <v>475</v>
      </c>
    </row>
    <row r="92" spans="2:14" x14ac:dyDescent="0.2">
      <c r="B92" s="63"/>
      <c r="C92" s="40" t="s">
        <v>348</v>
      </c>
      <c r="D92" s="47">
        <v>40553</v>
      </c>
      <c r="E92" s="49">
        <v>40567</v>
      </c>
      <c r="F92" s="49"/>
      <c r="G92" s="50">
        <v>0.45833333333333331</v>
      </c>
      <c r="H92" s="50">
        <v>0.5</v>
      </c>
      <c r="I92" s="44">
        <v>2010771977594</v>
      </c>
      <c r="J92" s="45" t="s">
        <v>482</v>
      </c>
      <c r="K92" s="45" t="s">
        <v>483</v>
      </c>
      <c r="L92" s="53"/>
      <c r="M92" s="47"/>
      <c r="N92" s="47" t="s">
        <v>475</v>
      </c>
    </row>
    <row r="93" spans="2:14" x14ac:dyDescent="0.2">
      <c r="B93" s="71" t="s">
        <v>357</v>
      </c>
      <c r="C93" s="40" t="s">
        <v>348</v>
      </c>
      <c r="D93" s="47">
        <v>40554</v>
      </c>
      <c r="E93" s="49">
        <v>40568</v>
      </c>
      <c r="F93" s="49"/>
      <c r="G93" s="50">
        <v>0.45833333333333331</v>
      </c>
      <c r="H93" s="50">
        <v>0.5</v>
      </c>
      <c r="I93" s="44">
        <v>2010725322334</v>
      </c>
      <c r="J93" s="45" t="s">
        <v>411</v>
      </c>
      <c r="K93" s="45" t="s">
        <v>412</v>
      </c>
      <c r="L93" s="53" t="s">
        <v>376</v>
      </c>
      <c r="M93" s="47"/>
      <c r="N93" s="48" t="s">
        <v>484</v>
      </c>
    </row>
    <row r="94" spans="2:14" x14ac:dyDescent="0.2">
      <c r="B94" s="63" t="s">
        <v>357</v>
      </c>
      <c r="C94" s="40" t="s">
        <v>328</v>
      </c>
      <c r="D94" s="47">
        <v>40554</v>
      </c>
      <c r="E94" s="49">
        <v>40564</v>
      </c>
      <c r="F94" s="49"/>
      <c r="G94" s="50">
        <v>0.58333333333333337</v>
      </c>
      <c r="H94" s="50">
        <v>0.72916666666666663</v>
      </c>
      <c r="I94" s="44">
        <v>2010780102046</v>
      </c>
      <c r="J94" s="45" t="s">
        <v>485</v>
      </c>
      <c r="K94" s="45" t="s">
        <v>486</v>
      </c>
      <c r="L94" s="53"/>
      <c r="M94" s="47"/>
      <c r="N94" s="47" t="s">
        <v>487</v>
      </c>
    </row>
    <row r="95" spans="2:14" x14ac:dyDescent="0.2">
      <c r="B95" s="63" t="s">
        <v>357</v>
      </c>
      <c r="C95" s="40" t="s">
        <v>348</v>
      </c>
      <c r="D95" s="47">
        <v>40554</v>
      </c>
      <c r="E95" s="49">
        <v>40568</v>
      </c>
      <c r="F95" s="49"/>
      <c r="G95" s="50">
        <v>0.54166666666666663</v>
      </c>
      <c r="H95" s="50">
        <v>0.72916666666666663</v>
      </c>
      <c r="I95" s="44">
        <v>2010768196968</v>
      </c>
      <c r="J95" s="45" t="s">
        <v>488</v>
      </c>
      <c r="K95" s="45" t="s">
        <v>489</v>
      </c>
      <c r="L95" s="53"/>
      <c r="M95" s="47"/>
      <c r="N95" s="47" t="s">
        <v>490</v>
      </c>
    </row>
    <row r="96" spans="2:14" x14ac:dyDescent="0.2">
      <c r="B96" s="63"/>
      <c r="C96" s="40" t="s">
        <v>348</v>
      </c>
      <c r="D96" s="47">
        <v>40554</v>
      </c>
      <c r="E96" s="49">
        <v>40569</v>
      </c>
      <c r="F96" s="49"/>
      <c r="G96" s="50">
        <v>0.33333333333333331</v>
      </c>
      <c r="H96" s="50">
        <v>0.54166666666666663</v>
      </c>
      <c r="I96" s="44">
        <v>2010739649642</v>
      </c>
      <c r="J96" s="45" t="s">
        <v>491</v>
      </c>
      <c r="K96" s="45" t="s">
        <v>492</v>
      </c>
      <c r="L96" s="53"/>
      <c r="M96" s="47" t="s">
        <v>331</v>
      </c>
      <c r="N96" s="47"/>
    </row>
    <row r="97" spans="2:14" x14ac:dyDescent="0.2">
      <c r="B97" s="63"/>
      <c r="C97" s="40" t="s">
        <v>328</v>
      </c>
      <c r="D97" s="47">
        <v>40554</v>
      </c>
      <c r="E97" s="49">
        <v>40566</v>
      </c>
      <c r="F97" s="49"/>
      <c r="G97" s="50">
        <v>0.33333333333333331</v>
      </c>
      <c r="H97" s="50">
        <v>0.54166666666666663</v>
      </c>
      <c r="I97" s="44">
        <v>2010795752157</v>
      </c>
      <c r="J97" s="45" t="s">
        <v>493</v>
      </c>
      <c r="K97" s="45" t="s">
        <v>494</v>
      </c>
      <c r="L97" s="53"/>
      <c r="M97" s="47"/>
      <c r="N97" s="47" t="s">
        <v>495</v>
      </c>
    </row>
    <row r="98" spans="2:14" x14ac:dyDescent="0.2">
      <c r="B98" s="63"/>
      <c r="C98" s="40" t="s">
        <v>328</v>
      </c>
      <c r="D98" s="47">
        <v>40564</v>
      </c>
      <c r="E98" s="49">
        <v>40576</v>
      </c>
      <c r="F98" s="49"/>
      <c r="G98" s="50">
        <v>0.5625</v>
      </c>
      <c r="H98" s="50">
        <v>0.72916666666666663</v>
      </c>
      <c r="I98" s="44">
        <v>2010741273357</v>
      </c>
      <c r="J98" s="45" t="s">
        <v>459</v>
      </c>
      <c r="K98" s="45" t="s">
        <v>460</v>
      </c>
      <c r="L98" s="53"/>
      <c r="M98" s="47" t="s">
        <v>331</v>
      </c>
      <c r="N98" s="47"/>
    </row>
    <row r="99" spans="2:14" x14ac:dyDescent="0.2">
      <c r="B99" s="63"/>
      <c r="C99" s="40" t="s">
        <v>328</v>
      </c>
      <c r="D99" s="47">
        <v>40564</v>
      </c>
      <c r="E99" s="49">
        <v>40575</v>
      </c>
      <c r="F99" s="49"/>
      <c r="G99" s="50">
        <v>0.33333333333333331</v>
      </c>
      <c r="H99" s="50">
        <v>0.54166666666666663</v>
      </c>
      <c r="I99" s="44">
        <v>2010780798280</v>
      </c>
      <c r="J99" s="45" t="s">
        <v>457</v>
      </c>
      <c r="K99" s="45" t="s">
        <v>452</v>
      </c>
      <c r="L99" s="51"/>
      <c r="M99" s="47"/>
      <c r="N99" s="47" t="s">
        <v>496</v>
      </c>
    </row>
    <row r="100" spans="2:14" x14ac:dyDescent="0.2">
      <c r="B100" s="63"/>
      <c r="C100" s="40" t="s">
        <v>328</v>
      </c>
      <c r="D100" s="47">
        <v>40564</v>
      </c>
      <c r="E100" s="49">
        <v>40577</v>
      </c>
      <c r="F100" s="49"/>
      <c r="G100" s="50">
        <v>0.33333333333333331</v>
      </c>
      <c r="H100" s="50">
        <v>0.45833333333333331</v>
      </c>
      <c r="I100" s="44">
        <v>2010780102046</v>
      </c>
      <c r="J100" s="45" t="s">
        <v>485</v>
      </c>
      <c r="K100" s="45" t="s">
        <v>486</v>
      </c>
      <c r="L100" s="53"/>
      <c r="M100" s="47"/>
      <c r="N100" s="47"/>
    </row>
    <row r="101" spans="2:14" x14ac:dyDescent="0.2">
      <c r="B101" s="63"/>
      <c r="C101" s="40" t="s">
        <v>328</v>
      </c>
      <c r="D101" s="47">
        <v>40568</v>
      </c>
      <c r="E101" s="49">
        <v>40579</v>
      </c>
      <c r="F101" s="49"/>
      <c r="G101" s="50">
        <v>0.33333333333333331</v>
      </c>
      <c r="H101" s="50">
        <v>0.54166666666666663</v>
      </c>
      <c r="I101" s="44">
        <v>2010782424852</v>
      </c>
      <c r="J101" s="45" t="s">
        <v>455</v>
      </c>
      <c r="K101" s="45" t="s">
        <v>494</v>
      </c>
      <c r="L101" s="53"/>
      <c r="M101" s="47" t="s">
        <v>331</v>
      </c>
      <c r="N101" s="47"/>
    </row>
    <row r="102" spans="2:14" x14ac:dyDescent="0.2">
      <c r="B102" s="63"/>
      <c r="C102" s="40" t="s">
        <v>348</v>
      </c>
      <c r="D102" s="47">
        <v>40568</v>
      </c>
      <c r="E102" s="49">
        <v>40581</v>
      </c>
      <c r="F102" s="49"/>
      <c r="G102" s="50">
        <v>0.54166666666666663</v>
      </c>
      <c r="H102" s="50">
        <v>0.72916666666666663</v>
      </c>
      <c r="I102" s="44">
        <v>2010768196968</v>
      </c>
      <c r="J102" s="45" t="s">
        <v>488</v>
      </c>
      <c r="K102" s="45" t="s">
        <v>489</v>
      </c>
      <c r="L102" s="53"/>
      <c r="M102" s="47" t="s">
        <v>331</v>
      </c>
      <c r="N102" s="47"/>
    </row>
    <row r="103" spans="2:14" x14ac:dyDescent="0.2">
      <c r="B103" s="65"/>
      <c r="C103" s="66" t="s">
        <v>328</v>
      </c>
      <c r="D103" s="49">
        <v>40569</v>
      </c>
      <c r="E103" s="49">
        <v>40582</v>
      </c>
      <c r="F103" s="49"/>
      <c r="G103" s="67">
        <v>0.33333333333333331</v>
      </c>
      <c r="H103" s="67">
        <v>0.54166666666666663</v>
      </c>
      <c r="I103" s="68">
        <v>2010771587058</v>
      </c>
      <c r="J103" s="69" t="s">
        <v>340</v>
      </c>
      <c r="K103" s="69" t="s">
        <v>443</v>
      </c>
      <c r="L103" s="46" t="s">
        <v>376</v>
      </c>
      <c r="M103" s="49"/>
      <c r="N103" s="49"/>
    </row>
    <row r="104" spans="2:14" x14ac:dyDescent="0.2">
      <c r="B104" s="39" t="s">
        <v>357</v>
      </c>
      <c r="C104" s="40" t="s">
        <v>328</v>
      </c>
      <c r="D104" s="47">
        <v>40571</v>
      </c>
      <c r="E104" s="49">
        <v>40584</v>
      </c>
      <c r="F104" s="49"/>
      <c r="G104" s="50">
        <v>0.54166666666666663</v>
      </c>
      <c r="H104" s="50">
        <v>0.75</v>
      </c>
      <c r="I104" s="44">
        <v>2010769377830</v>
      </c>
      <c r="J104" s="45" t="s">
        <v>379</v>
      </c>
      <c r="K104" s="45" t="s">
        <v>365</v>
      </c>
      <c r="L104" s="53" t="s">
        <v>376</v>
      </c>
      <c r="M104" s="47"/>
      <c r="N104" s="48" t="s">
        <v>497</v>
      </c>
    </row>
    <row r="105" spans="2:14" x14ac:dyDescent="0.2">
      <c r="B105" s="63"/>
      <c r="C105" s="40" t="s">
        <v>328</v>
      </c>
      <c r="D105" s="47">
        <v>40577</v>
      </c>
      <c r="E105" s="49">
        <v>40586</v>
      </c>
      <c r="F105" s="49"/>
      <c r="G105" s="50">
        <v>0.33333333333333331</v>
      </c>
      <c r="H105" s="50">
        <v>0.54166666666666663</v>
      </c>
      <c r="I105" s="44">
        <v>2010780790467</v>
      </c>
      <c r="J105" s="45" t="s">
        <v>498</v>
      </c>
      <c r="K105" s="45" t="s">
        <v>499</v>
      </c>
      <c r="L105" s="53"/>
      <c r="M105" s="47"/>
      <c r="N105" s="47"/>
    </row>
    <row r="106" spans="2:14" x14ac:dyDescent="0.2">
      <c r="B106" s="63"/>
      <c r="C106" s="40" t="s">
        <v>348</v>
      </c>
      <c r="D106" s="47">
        <v>40577</v>
      </c>
      <c r="E106" s="49">
        <v>40588</v>
      </c>
      <c r="F106" s="49"/>
      <c r="G106" s="50">
        <v>0.33333333333333331</v>
      </c>
      <c r="H106" s="50">
        <v>0.54166666666666663</v>
      </c>
      <c r="I106" s="44">
        <v>2010782085250</v>
      </c>
      <c r="J106" s="45" t="s">
        <v>500</v>
      </c>
      <c r="K106" s="45" t="s">
        <v>390</v>
      </c>
      <c r="L106" s="51"/>
      <c r="M106" s="47"/>
      <c r="N106" s="47" t="s">
        <v>501</v>
      </c>
    </row>
    <row r="107" spans="2:14" x14ac:dyDescent="0.2">
      <c r="B107" s="63"/>
      <c r="C107" s="40" t="s">
        <v>328</v>
      </c>
      <c r="D107" s="47">
        <v>40577</v>
      </c>
      <c r="E107" s="49">
        <v>40589</v>
      </c>
      <c r="F107" s="49"/>
      <c r="G107" s="50">
        <v>0.33333333333333331</v>
      </c>
      <c r="H107" s="50">
        <v>0.54166666666666663</v>
      </c>
      <c r="I107" s="44">
        <v>2010782404889</v>
      </c>
      <c r="J107" s="45" t="s">
        <v>502</v>
      </c>
      <c r="K107" s="45" t="s">
        <v>503</v>
      </c>
      <c r="L107" s="46"/>
      <c r="M107" s="47"/>
      <c r="N107" s="47"/>
    </row>
    <row r="108" spans="2:14" x14ac:dyDescent="0.2">
      <c r="B108" s="63"/>
      <c r="C108" s="40" t="s">
        <v>328</v>
      </c>
      <c r="D108" s="47">
        <v>40578</v>
      </c>
      <c r="E108" s="49">
        <v>40590</v>
      </c>
      <c r="F108" s="49"/>
      <c r="G108" s="50">
        <v>0.33333333333333331</v>
      </c>
      <c r="H108" s="50">
        <v>0.47916666666666669</v>
      </c>
      <c r="I108" s="44">
        <v>2010775356834</v>
      </c>
      <c r="J108" s="45" t="s">
        <v>504</v>
      </c>
      <c r="K108" s="45" t="s">
        <v>503</v>
      </c>
      <c r="L108" s="53"/>
      <c r="M108" s="47"/>
      <c r="N108" s="47" t="s">
        <v>505</v>
      </c>
    </row>
    <row r="109" spans="2:14" x14ac:dyDescent="0.2">
      <c r="B109" s="63" t="s">
        <v>357</v>
      </c>
      <c r="C109" s="40" t="s">
        <v>328</v>
      </c>
      <c r="D109" s="47">
        <v>40578</v>
      </c>
      <c r="E109" s="49">
        <v>40582</v>
      </c>
      <c r="F109" s="49"/>
      <c r="G109" s="50">
        <v>0.33333333333333331</v>
      </c>
      <c r="H109" s="50">
        <v>0.54166666666666663</v>
      </c>
      <c r="I109" s="44">
        <v>2010771587058</v>
      </c>
      <c r="J109" s="45" t="s">
        <v>340</v>
      </c>
      <c r="K109" s="45" t="s">
        <v>443</v>
      </c>
      <c r="L109" s="53"/>
      <c r="M109" s="47"/>
      <c r="N109" s="47" t="s">
        <v>475</v>
      </c>
    </row>
    <row r="110" spans="2:14" x14ac:dyDescent="0.2">
      <c r="B110" s="63"/>
      <c r="C110" s="40" t="s">
        <v>328</v>
      </c>
      <c r="D110" s="47">
        <v>40578</v>
      </c>
      <c r="E110" s="49">
        <v>40594</v>
      </c>
      <c r="F110" s="49"/>
      <c r="G110" s="50">
        <v>0.33333333333333331</v>
      </c>
      <c r="H110" s="50">
        <v>0.5</v>
      </c>
      <c r="I110" s="44">
        <v>2010786043797</v>
      </c>
      <c r="J110" s="45" t="s">
        <v>506</v>
      </c>
      <c r="K110" s="45" t="s">
        <v>365</v>
      </c>
      <c r="L110" s="53"/>
      <c r="M110" s="47"/>
      <c r="N110" s="47"/>
    </row>
    <row r="111" spans="2:14" x14ac:dyDescent="0.2">
      <c r="B111" s="63" t="s">
        <v>507</v>
      </c>
      <c r="C111" s="40" t="s">
        <v>328</v>
      </c>
      <c r="D111" s="47">
        <v>40578</v>
      </c>
      <c r="E111" s="49">
        <v>40595</v>
      </c>
      <c r="F111" s="49"/>
      <c r="G111" s="50">
        <v>0.33333333333333331</v>
      </c>
      <c r="H111" s="50">
        <v>0.54166666666666663</v>
      </c>
      <c r="I111" s="44">
        <v>2010788190576</v>
      </c>
      <c r="J111" s="45" t="s">
        <v>508</v>
      </c>
      <c r="K111" s="45" t="s">
        <v>365</v>
      </c>
      <c r="L111" s="53"/>
      <c r="M111" s="47"/>
      <c r="N111" s="47"/>
    </row>
    <row r="112" spans="2:14" x14ac:dyDescent="0.2">
      <c r="B112" s="63"/>
      <c r="C112" s="40" t="s">
        <v>328</v>
      </c>
      <c r="D112" s="47">
        <v>40578</v>
      </c>
      <c r="E112" s="49">
        <v>40597</v>
      </c>
      <c r="F112" s="49"/>
      <c r="G112" s="50">
        <v>0.33333333333333331</v>
      </c>
      <c r="H112" s="50">
        <v>0.54166666666666663</v>
      </c>
      <c r="I112" s="44">
        <v>2010786037638</v>
      </c>
      <c r="J112" s="45" t="s">
        <v>403</v>
      </c>
      <c r="K112" s="45" t="s">
        <v>365</v>
      </c>
      <c r="L112" s="53"/>
      <c r="M112" s="47" t="s">
        <v>331</v>
      </c>
      <c r="N112" s="47"/>
    </row>
    <row r="113" spans="2:14" x14ac:dyDescent="0.2">
      <c r="B113" s="63" t="s">
        <v>509</v>
      </c>
      <c r="C113" s="40" t="s">
        <v>328</v>
      </c>
      <c r="D113" s="47">
        <v>40578</v>
      </c>
      <c r="E113" s="49">
        <v>40598</v>
      </c>
      <c r="F113" s="49"/>
      <c r="G113" s="50">
        <v>0.33333333333333331</v>
      </c>
      <c r="H113" s="50">
        <v>0.54166666666666663</v>
      </c>
      <c r="I113" s="44">
        <v>2010794859984</v>
      </c>
      <c r="J113" s="45" t="s">
        <v>510</v>
      </c>
      <c r="K113" s="45" t="s">
        <v>365</v>
      </c>
      <c r="L113" s="53"/>
      <c r="M113" s="47" t="s">
        <v>331</v>
      </c>
      <c r="N113" s="47"/>
    </row>
    <row r="114" spans="2:14" x14ac:dyDescent="0.2">
      <c r="B114" s="63" t="s">
        <v>511</v>
      </c>
      <c r="C114" s="40" t="s">
        <v>328</v>
      </c>
      <c r="D114" s="47">
        <v>40578</v>
      </c>
      <c r="E114" s="49">
        <v>40599</v>
      </c>
      <c r="F114" s="49"/>
      <c r="G114" s="50">
        <v>0.33333333333333331</v>
      </c>
      <c r="H114" s="50">
        <v>0.54166666666666663</v>
      </c>
      <c r="I114" s="44">
        <v>2010794975645</v>
      </c>
      <c r="J114" s="45" t="s">
        <v>510</v>
      </c>
      <c r="K114" s="45" t="s">
        <v>365</v>
      </c>
      <c r="L114" s="53"/>
      <c r="M114" s="47" t="s">
        <v>331</v>
      </c>
      <c r="N114" s="47"/>
    </row>
    <row r="115" spans="2:14" x14ac:dyDescent="0.2">
      <c r="B115" s="63" t="s">
        <v>512</v>
      </c>
      <c r="C115" s="40" t="s">
        <v>348</v>
      </c>
      <c r="D115" s="47">
        <v>40578</v>
      </c>
      <c r="E115" s="49">
        <v>40592</v>
      </c>
      <c r="F115" s="49"/>
      <c r="G115" s="50">
        <v>0.33333333333333331</v>
      </c>
      <c r="H115" s="50">
        <v>0.54166666666666663</v>
      </c>
      <c r="I115" s="44">
        <v>2010749958219</v>
      </c>
      <c r="J115" s="45" t="s">
        <v>513</v>
      </c>
      <c r="K115" s="45" t="s">
        <v>365</v>
      </c>
      <c r="L115" s="53"/>
      <c r="M115" s="47"/>
      <c r="N115" s="47"/>
    </row>
    <row r="116" spans="2:14" x14ac:dyDescent="0.2">
      <c r="B116" s="63" t="s">
        <v>514</v>
      </c>
      <c r="C116" s="40" t="s">
        <v>348</v>
      </c>
      <c r="D116" s="47">
        <v>40578</v>
      </c>
      <c r="E116" s="49">
        <v>40593</v>
      </c>
      <c r="F116" s="49"/>
      <c r="G116" s="50">
        <v>0.33333333333333331</v>
      </c>
      <c r="H116" s="50">
        <v>0.5</v>
      </c>
      <c r="I116" s="44">
        <v>2010716621238</v>
      </c>
      <c r="J116" s="45" t="s">
        <v>515</v>
      </c>
      <c r="K116" s="45" t="s">
        <v>516</v>
      </c>
      <c r="L116" s="53"/>
      <c r="M116" s="47"/>
      <c r="N116" s="47"/>
    </row>
    <row r="117" spans="2:14" x14ac:dyDescent="0.2">
      <c r="B117" s="63" t="s">
        <v>507</v>
      </c>
      <c r="C117" s="40" t="s">
        <v>348</v>
      </c>
      <c r="D117" s="47">
        <v>40578</v>
      </c>
      <c r="E117" s="49">
        <v>40595</v>
      </c>
      <c r="F117" s="49"/>
      <c r="G117" s="50">
        <v>0.58333333333333337</v>
      </c>
      <c r="H117" s="50">
        <v>0.75</v>
      </c>
      <c r="I117" s="44">
        <v>2010716621936</v>
      </c>
      <c r="J117" s="45" t="s">
        <v>517</v>
      </c>
      <c r="K117" s="45" t="s">
        <v>516</v>
      </c>
      <c r="L117" s="53"/>
      <c r="M117" s="47"/>
      <c r="N117" s="47"/>
    </row>
    <row r="118" spans="2:14" x14ac:dyDescent="0.2">
      <c r="B118" s="63" t="s">
        <v>518</v>
      </c>
      <c r="C118" s="40" t="s">
        <v>348</v>
      </c>
      <c r="D118" s="47">
        <v>40578</v>
      </c>
      <c r="E118" s="49">
        <v>40600</v>
      </c>
      <c r="F118" s="49"/>
      <c r="G118" s="50">
        <v>0.33333333333333331</v>
      </c>
      <c r="H118" s="50">
        <v>0.54166666666666663</v>
      </c>
      <c r="I118" s="44">
        <v>2010739325048</v>
      </c>
      <c r="J118" s="45" t="s">
        <v>519</v>
      </c>
      <c r="K118" s="45" t="s">
        <v>520</v>
      </c>
      <c r="L118" s="51"/>
      <c r="M118" s="47"/>
      <c r="N118" s="47"/>
    </row>
    <row r="119" spans="2:14" x14ac:dyDescent="0.2">
      <c r="B119" s="63"/>
      <c r="C119" s="40" t="s">
        <v>348</v>
      </c>
      <c r="D119" s="47">
        <v>40578</v>
      </c>
      <c r="E119" s="49">
        <v>40598</v>
      </c>
      <c r="F119" s="49"/>
      <c r="G119" s="50">
        <v>0.625</v>
      </c>
      <c r="H119" s="50">
        <v>0.70833333333333337</v>
      </c>
      <c r="I119" s="44">
        <v>2010742223804</v>
      </c>
      <c r="J119" s="45" t="s">
        <v>521</v>
      </c>
      <c r="K119" s="45" t="s">
        <v>522</v>
      </c>
      <c r="L119" s="53"/>
      <c r="M119" s="47" t="s">
        <v>331</v>
      </c>
      <c r="N119" s="47"/>
    </row>
    <row r="120" spans="2:14" x14ac:dyDescent="0.2">
      <c r="B120" s="63"/>
      <c r="C120" s="40" t="s">
        <v>348</v>
      </c>
      <c r="D120" s="47">
        <v>40578</v>
      </c>
      <c r="E120" s="49">
        <v>40599</v>
      </c>
      <c r="F120" s="49"/>
      <c r="G120" s="50">
        <v>0.58333333333333337</v>
      </c>
      <c r="H120" s="50">
        <v>0.75</v>
      </c>
      <c r="I120" s="44">
        <v>2010747044233</v>
      </c>
      <c r="J120" s="45" t="s">
        <v>351</v>
      </c>
      <c r="K120" s="45" t="s">
        <v>520</v>
      </c>
      <c r="L120" s="53"/>
      <c r="M120" s="47" t="s">
        <v>331</v>
      </c>
      <c r="N120" s="47"/>
    </row>
    <row r="121" spans="2:14" x14ac:dyDescent="0.2">
      <c r="B121" s="63"/>
      <c r="C121" s="40" t="s">
        <v>348</v>
      </c>
      <c r="D121" s="47">
        <v>40578</v>
      </c>
      <c r="E121" s="49">
        <v>40604</v>
      </c>
      <c r="F121" s="49"/>
      <c r="G121" s="50">
        <v>0.33333333333333331</v>
      </c>
      <c r="H121" s="50">
        <v>0.54166666666666663</v>
      </c>
      <c r="I121" s="44">
        <v>2010746403789</v>
      </c>
      <c r="J121" s="45" t="s">
        <v>523</v>
      </c>
      <c r="K121" s="45" t="s">
        <v>520</v>
      </c>
      <c r="L121" s="53"/>
      <c r="M121" s="47"/>
      <c r="N121" s="47"/>
    </row>
    <row r="122" spans="2:14" x14ac:dyDescent="0.2">
      <c r="B122" s="63"/>
      <c r="C122" s="40" t="s">
        <v>348</v>
      </c>
      <c r="D122" s="47">
        <v>40578</v>
      </c>
      <c r="E122" s="49">
        <v>40605</v>
      </c>
      <c r="F122" s="49"/>
      <c r="G122" s="50">
        <v>0.54166666666666663</v>
      </c>
      <c r="H122" s="50">
        <v>0.70833333333333337</v>
      </c>
      <c r="I122" s="44">
        <v>2010746419114</v>
      </c>
      <c r="J122" s="45" t="s">
        <v>524</v>
      </c>
      <c r="K122" s="45" t="s">
        <v>520</v>
      </c>
      <c r="L122" s="53"/>
      <c r="M122" s="47"/>
      <c r="N122" s="47"/>
    </row>
    <row r="123" spans="2:14" x14ac:dyDescent="0.2">
      <c r="B123" s="63"/>
      <c r="C123" s="40" t="s">
        <v>348</v>
      </c>
      <c r="D123" s="47">
        <v>40578</v>
      </c>
      <c r="E123" s="49">
        <v>40621</v>
      </c>
      <c r="F123" s="49"/>
      <c r="G123" s="50">
        <v>0.33333333333333331</v>
      </c>
      <c r="H123" s="50">
        <v>0.54166666666666663</v>
      </c>
      <c r="I123" s="44">
        <v>2010780735707</v>
      </c>
      <c r="J123" s="45" t="s">
        <v>525</v>
      </c>
      <c r="K123" s="45" t="s">
        <v>520</v>
      </c>
      <c r="L123" s="53"/>
      <c r="M123" s="47"/>
      <c r="N123" s="47"/>
    </row>
    <row r="124" spans="2:14" x14ac:dyDescent="0.2">
      <c r="B124" s="63"/>
      <c r="C124" s="40" t="s">
        <v>328</v>
      </c>
      <c r="D124" s="47">
        <v>40584</v>
      </c>
      <c r="E124" s="49">
        <v>40593</v>
      </c>
      <c r="F124" s="49"/>
      <c r="G124" s="50">
        <v>0.58333333333333337</v>
      </c>
      <c r="H124" s="50">
        <v>0.75</v>
      </c>
      <c r="I124" s="44">
        <v>2011815177202</v>
      </c>
      <c r="J124" s="45" t="s">
        <v>386</v>
      </c>
      <c r="K124" s="45" t="s">
        <v>526</v>
      </c>
      <c r="L124" s="53"/>
      <c r="M124" s="47"/>
      <c r="N124" s="47"/>
    </row>
    <row r="125" spans="2:14" x14ac:dyDescent="0.2">
      <c r="B125" s="63" t="s">
        <v>527</v>
      </c>
      <c r="C125" s="40" t="s">
        <v>328</v>
      </c>
      <c r="D125" s="47">
        <v>40584</v>
      </c>
      <c r="E125" s="49">
        <v>40591</v>
      </c>
      <c r="F125" s="49"/>
      <c r="G125" s="50">
        <v>0.33333333333333331</v>
      </c>
      <c r="H125" s="50">
        <v>0.54166666666666663</v>
      </c>
      <c r="I125" s="44">
        <v>2010771587058</v>
      </c>
      <c r="J125" s="45" t="s">
        <v>340</v>
      </c>
      <c r="K125" s="45" t="s">
        <v>528</v>
      </c>
      <c r="L125" s="53"/>
      <c r="M125" s="47"/>
      <c r="N125" s="47" t="s">
        <v>475</v>
      </c>
    </row>
    <row r="126" spans="2:14" x14ac:dyDescent="0.2">
      <c r="B126" s="63"/>
      <c r="C126" s="40" t="s">
        <v>328</v>
      </c>
      <c r="D126" s="47">
        <v>40584</v>
      </c>
      <c r="E126" s="49">
        <v>40587</v>
      </c>
      <c r="F126" s="49"/>
      <c r="G126" s="50">
        <v>0.33333333333333331</v>
      </c>
      <c r="H126" s="50">
        <v>0.54166666666666663</v>
      </c>
      <c r="I126" s="44">
        <v>2010782085250</v>
      </c>
      <c r="J126" s="45" t="s">
        <v>500</v>
      </c>
      <c r="K126" s="45" t="s">
        <v>390</v>
      </c>
      <c r="L126" s="53"/>
      <c r="M126" s="47"/>
      <c r="N126" s="47" t="s">
        <v>529</v>
      </c>
    </row>
    <row r="127" spans="2:14" x14ac:dyDescent="0.2">
      <c r="B127" s="63"/>
      <c r="C127" s="40" t="s">
        <v>328</v>
      </c>
      <c r="D127" s="47">
        <v>40585</v>
      </c>
      <c r="E127" s="49">
        <v>40600</v>
      </c>
      <c r="F127" s="49"/>
      <c r="G127" s="50">
        <v>0.33333333333333331</v>
      </c>
      <c r="H127" s="50">
        <v>0.52083333333333337</v>
      </c>
      <c r="I127" s="44">
        <v>2010787690990</v>
      </c>
      <c r="J127" s="45" t="s">
        <v>425</v>
      </c>
      <c r="K127" s="45" t="s">
        <v>530</v>
      </c>
      <c r="L127" s="53"/>
      <c r="M127" s="47" t="s">
        <v>331</v>
      </c>
      <c r="N127" s="47"/>
    </row>
    <row r="128" spans="2:14" x14ac:dyDescent="0.2">
      <c r="B128" s="63"/>
      <c r="C128" s="40" t="s">
        <v>328</v>
      </c>
      <c r="D128" s="47">
        <v>40585</v>
      </c>
      <c r="E128" s="49">
        <v>40593</v>
      </c>
      <c r="F128" s="49"/>
      <c r="G128" s="50">
        <v>0.58333333333333337</v>
      </c>
      <c r="H128" s="50">
        <v>0.75</v>
      </c>
      <c r="I128" s="44">
        <v>2011818404863</v>
      </c>
      <c r="J128" s="45" t="s">
        <v>340</v>
      </c>
      <c r="K128" s="45" t="s">
        <v>528</v>
      </c>
      <c r="L128" s="53"/>
      <c r="M128" s="47"/>
      <c r="N128" s="47"/>
    </row>
    <row r="129" spans="2:14" x14ac:dyDescent="0.2">
      <c r="B129" s="39"/>
      <c r="C129" s="40" t="s">
        <v>348</v>
      </c>
      <c r="D129" s="47">
        <v>40602</v>
      </c>
      <c r="E129" s="49">
        <v>40611</v>
      </c>
      <c r="F129" s="49"/>
      <c r="G129" s="50">
        <v>0.375</v>
      </c>
      <c r="H129" s="50">
        <v>0.54166666666666663</v>
      </c>
      <c r="I129" s="44">
        <v>2010769377830</v>
      </c>
      <c r="J129" s="45" t="s">
        <v>379</v>
      </c>
      <c r="K129" s="45" t="s">
        <v>365</v>
      </c>
      <c r="L129" s="53" t="s">
        <v>376</v>
      </c>
      <c r="M129" s="47"/>
      <c r="N129" s="48" t="s">
        <v>497</v>
      </c>
    </row>
    <row r="130" spans="2:14" x14ac:dyDescent="0.2">
      <c r="B130" s="63" t="s">
        <v>531</v>
      </c>
      <c r="C130" s="40" t="s">
        <v>328</v>
      </c>
      <c r="D130" s="47">
        <v>40588</v>
      </c>
      <c r="E130" s="49">
        <v>40603</v>
      </c>
      <c r="F130" s="49"/>
      <c r="G130" s="50">
        <v>0.33333333333333331</v>
      </c>
      <c r="H130" s="50">
        <v>0.54166666666666663</v>
      </c>
      <c r="I130" s="44">
        <v>2010708404588</v>
      </c>
      <c r="J130" s="45" t="s">
        <v>532</v>
      </c>
      <c r="K130" s="45" t="s">
        <v>533</v>
      </c>
      <c r="L130" s="53"/>
      <c r="M130" s="47"/>
      <c r="N130" s="47"/>
    </row>
    <row r="131" spans="2:14" x14ac:dyDescent="0.2">
      <c r="B131" s="63"/>
      <c r="C131" s="40" t="s">
        <v>328</v>
      </c>
      <c r="D131" s="47">
        <v>40589</v>
      </c>
      <c r="E131" s="49">
        <v>40611</v>
      </c>
      <c r="F131" s="49"/>
      <c r="G131" s="50">
        <v>0.33333333333333331</v>
      </c>
      <c r="H131" s="50">
        <v>0.54166666666666663</v>
      </c>
      <c r="I131" s="44">
        <v>2010789846291</v>
      </c>
      <c r="J131" s="45" t="s">
        <v>534</v>
      </c>
      <c r="K131" s="45" t="s">
        <v>535</v>
      </c>
      <c r="L131" s="53"/>
      <c r="M131" s="47"/>
      <c r="N131" s="47"/>
    </row>
    <row r="132" spans="2:14" x14ac:dyDescent="0.2">
      <c r="B132" s="63" t="s">
        <v>536</v>
      </c>
      <c r="C132" s="40" t="s">
        <v>328</v>
      </c>
      <c r="D132" s="47">
        <v>40589</v>
      </c>
      <c r="E132" s="49">
        <v>40610</v>
      </c>
      <c r="F132" s="49"/>
      <c r="G132" s="50">
        <v>0.33333333333333331</v>
      </c>
      <c r="H132" s="50">
        <v>0.52083333333333337</v>
      </c>
      <c r="I132" s="44">
        <v>2010790773359</v>
      </c>
      <c r="J132" s="45" t="s">
        <v>537</v>
      </c>
      <c r="K132" s="45" t="s">
        <v>535</v>
      </c>
      <c r="L132" s="53"/>
      <c r="M132" s="47"/>
      <c r="N132" s="47"/>
    </row>
    <row r="133" spans="2:14" x14ac:dyDescent="0.2">
      <c r="B133" s="63"/>
      <c r="C133" s="40" t="s">
        <v>328</v>
      </c>
      <c r="D133" s="47">
        <v>40589</v>
      </c>
      <c r="E133" s="49">
        <v>40610</v>
      </c>
      <c r="F133" s="49"/>
      <c r="G133" s="50">
        <v>0.33333333333333331</v>
      </c>
      <c r="H133" s="50">
        <v>0.54166666666666663</v>
      </c>
      <c r="I133" s="44">
        <v>2011808545141</v>
      </c>
      <c r="J133" s="45" t="s">
        <v>538</v>
      </c>
      <c r="K133" s="45" t="s">
        <v>535</v>
      </c>
      <c r="L133" s="53"/>
      <c r="M133" s="47"/>
      <c r="N133" s="47"/>
    </row>
    <row r="134" spans="2:14" x14ac:dyDescent="0.2">
      <c r="B134" s="63"/>
      <c r="C134" s="40" t="s">
        <v>328</v>
      </c>
      <c r="D134" s="47">
        <v>40600</v>
      </c>
      <c r="E134" s="49">
        <v>40611</v>
      </c>
      <c r="F134" s="49"/>
      <c r="G134" s="50">
        <v>0.33333333333333331</v>
      </c>
      <c r="H134" s="50">
        <v>0.54166666666666663</v>
      </c>
      <c r="I134" s="44">
        <v>2010783738761</v>
      </c>
      <c r="J134" s="45" t="s">
        <v>453</v>
      </c>
      <c r="K134" s="45" t="s">
        <v>452</v>
      </c>
      <c r="L134" s="53" t="s">
        <v>376</v>
      </c>
      <c r="M134" s="47"/>
      <c r="N134" s="47"/>
    </row>
    <row r="135" spans="2:14" x14ac:dyDescent="0.2">
      <c r="B135" s="63" t="s">
        <v>539</v>
      </c>
      <c r="C135" s="40" t="s">
        <v>328</v>
      </c>
      <c r="D135" s="47">
        <v>40591</v>
      </c>
      <c r="E135" s="49">
        <v>40601</v>
      </c>
      <c r="F135" s="49"/>
      <c r="G135" s="50">
        <v>0.33333333333333331</v>
      </c>
      <c r="H135" s="50">
        <v>0.54166666666666663</v>
      </c>
      <c r="I135" s="44">
        <v>2010771587058</v>
      </c>
      <c r="J135" s="45" t="s">
        <v>340</v>
      </c>
      <c r="K135" s="45" t="s">
        <v>443</v>
      </c>
      <c r="L135" s="53" t="s">
        <v>376</v>
      </c>
      <c r="M135" s="47"/>
      <c r="N135" s="47" t="s">
        <v>475</v>
      </c>
    </row>
    <row r="136" spans="2:14" x14ac:dyDescent="0.2">
      <c r="B136" s="63" t="s">
        <v>540</v>
      </c>
      <c r="C136" s="40" t="s">
        <v>348</v>
      </c>
      <c r="D136" s="47">
        <v>40595</v>
      </c>
      <c r="E136" s="49">
        <v>40612</v>
      </c>
      <c r="F136" s="49"/>
      <c r="G136" s="50">
        <v>0.33333333333333331</v>
      </c>
      <c r="H136" s="50">
        <v>0.54166666666666663</v>
      </c>
      <c r="I136" s="44">
        <v>2011818404863</v>
      </c>
      <c r="J136" s="45" t="s">
        <v>386</v>
      </c>
      <c r="K136" s="45" t="s">
        <v>541</v>
      </c>
      <c r="L136" s="53"/>
      <c r="M136" s="47"/>
      <c r="N136" s="47"/>
    </row>
    <row r="137" spans="2:14" x14ac:dyDescent="0.2">
      <c r="B137" s="63"/>
      <c r="C137" s="40" t="s">
        <v>348</v>
      </c>
      <c r="D137" s="47">
        <v>40595</v>
      </c>
      <c r="E137" s="49">
        <v>40613</v>
      </c>
      <c r="F137" s="49"/>
      <c r="G137" s="50">
        <v>0.58333333333333337</v>
      </c>
      <c r="H137" s="50">
        <v>0.75</v>
      </c>
      <c r="I137" s="44">
        <v>2010795748765</v>
      </c>
      <c r="J137" s="45" t="s">
        <v>75</v>
      </c>
      <c r="K137" s="45" t="s">
        <v>542</v>
      </c>
      <c r="L137" s="46"/>
      <c r="M137" s="47"/>
      <c r="N137" s="47"/>
    </row>
    <row r="138" spans="2:14" x14ac:dyDescent="0.2">
      <c r="B138" s="63"/>
      <c r="C138" s="40" t="s">
        <v>328</v>
      </c>
      <c r="D138" s="47">
        <v>40596</v>
      </c>
      <c r="E138" s="49">
        <v>40606</v>
      </c>
      <c r="F138" s="49"/>
      <c r="G138" s="50">
        <v>0.33333333333333331</v>
      </c>
      <c r="H138" s="50">
        <v>0.54166666666666663</v>
      </c>
      <c r="I138" s="44">
        <v>2010788190576</v>
      </c>
      <c r="J138" s="45" t="s">
        <v>508</v>
      </c>
      <c r="K138" s="45" t="s">
        <v>365</v>
      </c>
      <c r="L138" s="53"/>
      <c r="M138" s="47"/>
      <c r="N138" s="47" t="s">
        <v>475</v>
      </c>
    </row>
    <row r="139" spans="2:14" x14ac:dyDescent="0.2">
      <c r="B139" s="63" t="s">
        <v>536</v>
      </c>
      <c r="C139" s="40" t="s">
        <v>328</v>
      </c>
      <c r="D139" s="47">
        <v>40596</v>
      </c>
      <c r="E139" s="49">
        <v>40612</v>
      </c>
      <c r="F139" s="49"/>
      <c r="G139" s="50">
        <v>0.33333333333333331</v>
      </c>
      <c r="H139" s="50">
        <v>0.54166666666666663</v>
      </c>
      <c r="I139" s="44">
        <v>2010771587058</v>
      </c>
      <c r="J139" s="45" t="s">
        <v>340</v>
      </c>
      <c r="K139" s="45" t="s">
        <v>528</v>
      </c>
      <c r="L139" s="53"/>
      <c r="M139" s="47"/>
      <c r="N139" s="47" t="s">
        <v>475</v>
      </c>
    </row>
    <row r="140" spans="2:14" x14ac:dyDescent="0.2">
      <c r="B140" s="63"/>
      <c r="C140" s="40" t="s">
        <v>348</v>
      </c>
      <c r="D140" s="47">
        <v>40597</v>
      </c>
      <c r="E140" s="49">
        <v>40614</v>
      </c>
      <c r="F140" s="49"/>
      <c r="G140" s="50">
        <v>0.58333333333333337</v>
      </c>
      <c r="H140" s="50">
        <v>0.75</v>
      </c>
      <c r="I140" s="44">
        <v>2010808544787</v>
      </c>
      <c r="J140" s="45" t="s">
        <v>457</v>
      </c>
      <c r="K140" s="45" t="s">
        <v>543</v>
      </c>
      <c r="L140" s="53"/>
      <c r="M140" s="47"/>
      <c r="N140" s="47"/>
    </row>
    <row r="141" spans="2:14" x14ac:dyDescent="0.2">
      <c r="B141" s="63"/>
      <c r="C141" s="40" t="s">
        <v>328</v>
      </c>
      <c r="D141" s="47">
        <v>40600</v>
      </c>
      <c r="E141" s="49">
        <v>40622</v>
      </c>
      <c r="F141" s="49"/>
      <c r="G141" s="50">
        <v>0.33333333333333331</v>
      </c>
      <c r="H141" s="50">
        <v>0.54166666666666663</v>
      </c>
      <c r="I141" s="44">
        <v>2010739325048</v>
      </c>
      <c r="J141" s="45" t="s">
        <v>519</v>
      </c>
      <c r="K141" s="45" t="s">
        <v>520</v>
      </c>
      <c r="L141" s="53"/>
      <c r="M141" s="47"/>
      <c r="N141" s="47"/>
    </row>
    <row r="142" spans="2:14" x14ac:dyDescent="0.2">
      <c r="B142" s="63"/>
      <c r="C142" s="40" t="s">
        <v>328</v>
      </c>
      <c r="D142" s="47">
        <v>40605</v>
      </c>
      <c r="E142" s="49">
        <v>40623</v>
      </c>
      <c r="F142" s="49"/>
      <c r="G142" s="50">
        <v>0.33333333333333331</v>
      </c>
      <c r="H142" s="50">
        <v>0.54166666666666663</v>
      </c>
      <c r="I142" s="44">
        <v>2010782404889</v>
      </c>
      <c r="J142" s="45" t="s">
        <v>502</v>
      </c>
      <c r="K142" s="45" t="s">
        <v>503</v>
      </c>
      <c r="L142" s="53"/>
      <c r="M142" s="47"/>
      <c r="N142" s="47" t="s">
        <v>475</v>
      </c>
    </row>
    <row r="143" spans="2:14" x14ac:dyDescent="0.2">
      <c r="B143" s="63"/>
      <c r="C143" s="40" t="s">
        <v>348</v>
      </c>
      <c r="D143" s="47">
        <v>40606</v>
      </c>
      <c r="E143" s="49">
        <v>40625</v>
      </c>
      <c r="F143" s="49"/>
      <c r="G143" s="50">
        <v>0.33333333333333331</v>
      </c>
      <c r="H143" s="50">
        <v>0.54166666666666663</v>
      </c>
      <c r="I143" s="44">
        <v>2010778611011</v>
      </c>
      <c r="J143" s="45" t="s">
        <v>544</v>
      </c>
      <c r="K143" s="45" t="s">
        <v>486</v>
      </c>
      <c r="L143" s="53"/>
      <c r="M143" s="47"/>
      <c r="N143" s="47"/>
    </row>
    <row r="144" spans="2:14" x14ac:dyDescent="0.2">
      <c r="B144" s="63"/>
      <c r="C144" s="40" t="s">
        <v>348</v>
      </c>
      <c r="D144" s="47">
        <v>40609</v>
      </c>
      <c r="E144" s="49">
        <v>40619</v>
      </c>
      <c r="F144" s="49"/>
      <c r="G144" s="50">
        <v>0.33333333333333331</v>
      </c>
      <c r="H144" s="50">
        <v>0.54166666666666663</v>
      </c>
      <c r="I144" s="44">
        <v>2010777391347</v>
      </c>
      <c r="J144" s="45" t="s">
        <v>386</v>
      </c>
      <c r="K144" s="45" t="s">
        <v>443</v>
      </c>
      <c r="L144" s="53"/>
      <c r="M144" s="47"/>
      <c r="N144" s="47"/>
    </row>
    <row r="145" spans="2:14" x14ac:dyDescent="0.2">
      <c r="B145" s="63"/>
      <c r="C145" s="40" t="s">
        <v>328</v>
      </c>
      <c r="D145" s="47">
        <v>40613</v>
      </c>
      <c r="E145" s="49">
        <v>40622</v>
      </c>
      <c r="F145" s="49"/>
      <c r="G145" s="50">
        <v>0.33333333333333331</v>
      </c>
      <c r="H145" s="50">
        <v>0.52083333333333337</v>
      </c>
      <c r="I145" s="44">
        <v>2010790773359</v>
      </c>
      <c r="J145" s="45" t="s">
        <v>500</v>
      </c>
      <c r="K145" s="45" t="s">
        <v>533</v>
      </c>
      <c r="L145" s="53"/>
      <c r="M145" s="47"/>
      <c r="N145" s="47"/>
    </row>
    <row r="146" spans="2:14" x14ac:dyDescent="0.2">
      <c r="B146" s="63"/>
      <c r="C146" s="40" t="s">
        <v>328</v>
      </c>
      <c r="D146" s="47">
        <v>40616</v>
      </c>
      <c r="E146" s="49">
        <v>40619</v>
      </c>
      <c r="F146" s="49"/>
      <c r="G146" s="50">
        <v>0.33333333333333331</v>
      </c>
      <c r="H146" s="50">
        <v>0.54166666666666663</v>
      </c>
      <c r="I146" s="44">
        <v>2011818102211</v>
      </c>
      <c r="J146" s="45" t="s">
        <v>545</v>
      </c>
      <c r="K146" s="45" t="s">
        <v>546</v>
      </c>
      <c r="L146" s="53"/>
      <c r="M146" s="47"/>
      <c r="N146" s="47"/>
    </row>
    <row r="147" spans="2:14" x14ac:dyDescent="0.2">
      <c r="B147" s="63"/>
      <c r="C147" s="40" t="s">
        <v>328</v>
      </c>
      <c r="D147" s="47">
        <v>40616</v>
      </c>
      <c r="E147" s="49">
        <v>40627</v>
      </c>
      <c r="F147" s="49"/>
      <c r="G147" s="50">
        <v>0.33333333333333331</v>
      </c>
      <c r="H147" s="50">
        <v>0.52083333333333337</v>
      </c>
      <c r="I147" s="44">
        <v>2010796568611</v>
      </c>
      <c r="J147" s="45" t="s">
        <v>480</v>
      </c>
      <c r="K147" s="45" t="s">
        <v>547</v>
      </c>
      <c r="L147" s="53"/>
      <c r="M147" s="47"/>
      <c r="N147" s="47"/>
    </row>
    <row r="148" spans="2:14" x14ac:dyDescent="0.2">
      <c r="B148" s="63" t="s">
        <v>548</v>
      </c>
      <c r="C148" s="40" t="s">
        <v>328</v>
      </c>
      <c r="D148" s="47">
        <v>40616</v>
      </c>
      <c r="E148" s="49">
        <v>40628</v>
      </c>
      <c r="F148" s="49"/>
      <c r="G148" s="50">
        <v>0.33333333333333331</v>
      </c>
      <c r="H148" s="50">
        <v>0.54166666666666663</v>
      </c>
      <c r="I148" s="44">
        <v>2011808545141</v>
      </c>
      <c r="J148" s="45" t="s">
        <v>538</v>
      </c>
      <c r="K148" s="45" t="s">
        <v>535</v>
      </c>
      <c r="L148" s="46"/>
      <c r="M148" s="47"/>
      <c r="N148" s="47"/>
    </row>
    <row r="149" spans="2:14" x14ac:dyDescent="0.2">
      <c r="B149" s="63"/>
      <c r="C149" s="40" t="s">
        <v>328</v>
      </c>
      <c r="D149" s="47">
        <v>40618</v>
      </c>
      <c r="E149" s="49">
        <v>40628</v>
      </c>
      <c r="F149" s="49"/>
      <c r="G149" s="50">
        <v>0.58333333333333337</v>
      </c>
      <c r="H149" s="50">
        <v>0.77083333333333337</v>
      </c>
      <c r="I149" s="44">
        <v>2011829291436</v>
      </c>
      <c r="J149" s="45" t="s">
        <v>549</v>
      </c>
      <c r="K149" s="45" t="s">
        <v>547</v>
      </c>
      <c r="L149" s="53"/>
      <c r="M149" s="47"/>
      <c r="N149" s="47"/>
    </row>
    <row r="150" spans="2:14" x14ac:dyDescent="0.2">
      <c r="B150" s="39"/>
      <c r="C150" s="40" t="s">
        <v>328</v>
      </c>
      <c r="D150" s="47">
        <v>40623</v>
      </c>
      <c r="E150" s="49">
        <v>40625</v>
      </c>
      <c r="F150" s="49"/>
      <c r="G150" s="50">
        <v>0.58333333333333337</v>
      </c>
      <c r="H150" s="50">
        <v>0.70833333333333337</v>
      </c>
      <c r="I150" s="44">
        <v>2009640157511</v>
      </c>
      <c r="J150" s="45" t="s">
        <v>362</v>
      </c>
      <c r="K150" s="45" t="s">
        <v>363</v>
      </c>
      <c r="L150" s="53" t="s">
        <v>331</v>
      </c>
      <c r="M150" s="47"/>
      <c r="N150" s="48" t="s">
        <v>475</v>
      </c>
    </row>
    <row r="151" spans="2:14" x14ac:dyDescent="0.2">
      <c r="B151" s="63"/>
      <c r="C151" s="40" t="s">
        <v>550</v>
      </c>
      <c r="D151" s="47">
        <v>40625</v>
      </c>
      <c r="E151" s="49">
        <v>40639</v>
      </c>
      <c r="F151" s="49"/>
      <c r="G151" s="50">
        <v>0.33333333333333331</v>
      </c>
      <c r="H151" s="50">
        <v>0.5</v>
      </c>
      <c r="I151" s="44">
        <v>2011808687513</v>
      </c>
      <c r="J151" s="45" t="s">
        <v>551</v>
      </c>
      <c r="K151" s="45" t="s">
        <v>552</v>
      </c>
      <c r="L151" s="53"/>
      <c r="M151" s="47"/>
      <c r="N151" s="47"/>
    </row>
    <row r="152" spans="2:14" x14ac:dyDescent="0.2">
      <c r="B152" s="63"/>
      <c r="C152" s="40" t="s">
        <v>550</v>
      </c>
      <c r="D152" s="47">
        <v>40625</v>
      </c>
      <c r="E152" s="49">
        <v>40640</v>
      </c>
      <c r="F152" s="49"/>
      <c r="G152" s="50">
        <v>0.33333333333333331</v>
      </c>
      <c r="H152" s="50">
        <v>0.5</v>
      </c>
      <c r="I152" s="44">
        <v>2010757525075</v>
      </c>
      <c r="J152" s="45" t="s">
        <v>553</v>
      </c>
      <c r="K152" s="45" t="s">
        <v>554</v>
      </c>
      <c r="L152" s="53"/>
      <c r="M152" s="47"/>
      <c r="N152" s="47"/>
    </row>
    <row r="153" spans="2:14" x14ac:dyDescent="0.2">
      <c r="B153" s="63"/>
      <c r="C153" s="40" t="s">
        <v>328</v>
      </c>
      <c r="D153" s="47">
        <v>40626</v>
      </c>
      <c r="E153" s="49">
        <v>40642</v>
      </c>
      <c r="F153" s="49"/>
      <c r="G153" s="50">
        <v>0.33333333333333331</v>
      </c>
      <c r="H153" s="50">
        <v>0.41666666666666669</v>
      </c>
      <c r="I153" s="44">
        <v>2010766191631</v>
      </c>
      <c r="J153" s="45" t="s">
        <v>555</v>
      </c>
      <c r="K153" s="45" t="s">
        <v>556</v>
      </c>
      <c r="L153" s="52"/>
      <c r="M153" s="47"/>
      <c r="N153" s="47"/>
    </row>
    <row r="154" spans="2:14" x14ac:dyDescent="0.2">
      <c r="B154" s="63"/>
      <c r="C154" s="40" t="s">
        <v>328</v>
      </c>
      <c r="D154" s="47">
        <v>40626</v>
      </c>
      <c r="E154" s="49">
        <v>40644</v>
      </c>
      <c r="F154" s="49"/>
      <c r="G154" s="50">
        <v>0.375</v>
      </c>
      <c r="H154" s="50">
        <v>0.4375</v>
      </c>
      <c r="I154" s="44">
        <v>2010762766016</v>
      </c>
      <c r="J154" s="45" t="s">
        <v>557</v>
      </c>
      <c r="K154" s="45" t="s">
        <v>558</v>
      </c>
      <c r="L154" s="52"/>
      <c r="M154" s="47"/>
      <c r="N154" s="47"/>
    </row>
    <row r="155" spans="2:14" x14ac:dyDescent="0.2">
      <c r="B155" s="63"/>
      <c r="C155" s="40" t="s">
        <v>328</v>
      </c>
      <c r="D155" s="47">
        <v>40626</v>
      </c>
      <c r="E155" s="49">
        <v>40644</v>
      </c>
      <c r="F155" s="49"/>
      <c r="G155" s="50">
        <v>0.54166666666666663</v>
      </c>
      <c r="H155" s="50">
        <v>0.75</v>
      </c>
      <c r="I155" s="44">
        <v>2011808167511</v>
      </c>
      <c r="J155" s="45" t="s">
        <v>559</v>
      </c>
      <c r="K155" s="45" t="s">
        <v>560</v>
      </c>
      <c r="L155" s="46"/>
      <c r="M155" s="47"/>
      <c r="N155" s="47"/>
    </row>
    <row r="156" spans="2:14" x14ac:dyDescent="0.2">
      <c r="B156" s="63" t="s">
        <v>561</v>
      </c>
      <c r="C156" s="40" t="s">
        <v>328</v>
      </c>
      <c r="D156" s="47">
        <v>40626</v>
      </c>
      <c r="E156" s="49">
        <v>40628</v>
      </c>
      <c r="F156" s="49"/>
      <c r="G156" s="50">
        <v>0.58333333333333337</v>
      </c>
      <c r="H156" s="50"/>
      <c r="I156" s="44">
        <v>2010749958219</v>
      </c>
      <c r="J156" s="45" t="s">
        <v>513</v>
      </c>
      <c r="K156" s="45" t="s">
        <v>365</v>
      </c>
      <c r="L156" s="53"/>
      <c r="M156" s="47"/>
      <c r="N156" s="47" t="s">
        <v>562</v>
      </c>
    </row>
    <row r="157" spans="2:14" x14ac:dyDescent="0.2">
      <c r="B157" s="63"/>
      <c r="C157" s="40" t="s">
        <v>328</v>
      </c>
      <c r="D157" s="47">
        <v>40632</v>
      </c>
      <c r="E157" s="49">
        <v>40645</v>
      </c>
      <c r="F157" s="49"/>
      <c r="G157" s="50">
        <v>0.33333333333333331</v>
      </c>
      <c r="H157" s="50">
        <v>0.5</v>
      </c>
      <c r="I157" s="44">
        <v>2010798543929</v>
      </c>
      <c r="J157" s="45" t="s">
        <v>488</v>
      </c>
      <c r="K157" s="45" t="s">
        <v>520</v>
      </c>
      <c r="L157" s="46"/>
      <c r="M157" s="47"/>
      <c r="N157" s="47"/>
    </row>
    <row r="158" spans="2:14" x14ac:dyDescent="0.2">
      <c r="B158" s="63"/>
      <c r="C158" s="40" t="s">
        <v>328</v>
      </c>
      <c r="D158" s="47">
        <v>40634</v>
      </c>
      <c r="E158" s="49">
        <v>40642</v>
      </c>
      <c r="F158" s="49"/>
      <c r="G158" s="50">
        <v>0.58333333333333337</v>
      </c>
      <c r="H158" s="50">
        <v>0.75</v>
      </c>
      <c r="I158" s="44">
        <v>2011838404854</v>
      </c>
      <c r="J158" s="45" t="s">
        <v>382</v>
      </c>
      <c r="K158" s="45" t="s">
        <v>547</v>
      </c>
      <c r="L158" s="46"/>
      <c r="M158" s="47"/>
      <c r="N158" s="47"/>
    </row>
    <row r="159" spans="2:14" x14ac:dyDescent="0.2">
      <c r="B159" s="63"/>
      <c r="C159" s="40" t="s">
        <v>328</v>
      </c>
      <c r="D159" s="47">
        <v>40634</v>
      </c>
      <c r="E159" s="49">
        <v>40646</v>
      </c>
      <c r="F159" s="49"/>
      <c r="G159" s="50">
        <v>0.5625</v>
      </c>
      <c r="H159" s="50">
        <v>0.77083333333333337</v>
      </c>
      <c r="I159" s="44">
        <v>2011808034507</v>
      </c>
      <c r="J159" s="45" t="s">
        <v>559</v>
      </c>
      <c r="K159" s="45" t="s">
        <v>563</v>
      </c>
      <c r="L159" s="53"/>
      <c r="M159" s="47"/>
      <c r="N159" s="47"/>
    </row>
    <row r="160" spans="2:14" x14ac:dyDescent="0.2">
      <c r="B160" s="63" t="s">
        <v>564</v>
      </c>
      <c r="C160" s="40" t="s">
        <v>348</v>
      </c>
      <c r="D160" s="47">
        <v>40637</v>
      </c>
      <c r="E160" s="49">
        <v>40651</v>
      </c>
      <c r="F160" s="49"/>
      <c r="G160" s="50">
        <v>0.33333333333333331</v>
      </c>
      <c r="H160" s="50">
        <v>0.54166666666666663</v>
      </c>
      <c r="I160" s="44">
        <v>2010749309966</v>
      </c>
      <c r="J160" s="45" t="s">
        <v>565</v>
      </c>
      <c r="K160" s="45" t="s">
        <v>335</v>
      </c>
      <c r="L160" s="53"/>
      <c r="M160" s="47"/>
      <c r="N160" s="47"/>
    </row>
    <row r="161" spans="2:14" x14ac:dyDescent="0.2">
      <c r="B161" s="63"/>
      <c r="C161" s="40" t="s">
        <v>348</v>
      </c>
      <c r="D161" s="47">
        <v>40638</v>
      </c>
      <c r="E161" s="49">
        <v>40652</v>
      </c>
      <c r="F161" s="49"/>
      <c r="G161" s="50">
        <v>0.33333333333333331</v>
      </c>
      <c r="H161" s="50">
        <v>0.45833333333333331</v>
      </c>
      <c r="I161" s="44">
        <v>2011838404854</v>
      </c>
      <c r="J161" s="45" t="s">
        <v>382</v>
      </c>
      <c r="K161" s="45" t="s">
        <v>566</v>
      </c>
      <c r="L161" s="53"/>
      <c r="M161" s="47"/>
      <c r="N161" s="47"/>
    </row>
    <row r="162" spans="2:14" x14ac:dyDescent="0.2">
      <c r="B162" s="63"/>
      <c r="C162" s="40" t="s">
        <v>328</v>
      </c>
      <c r="D162" s="47">
        <v>40644</v>
      </c>
      <c r="E162" s="49">
        <v>40649</v>
      </c>
      <c r="F162" s="49"/>
      <c r="G162" s="50">
        <v>0.35416666666666669</v>
      </c>
      <c r="H162" s="50">
        <v>0.39583333333333331</v>
      </c>
      <c r="I162" s="44">
        <v>2011836721140</v>
      </c>
      <c r="J162" s="45" t="s">
        <v>403</v>
      </c>
      <c r="K162" s="45" t="s">
        <v>567</v>
      </c>
      <c r="L162" s="53"/>
      <c r="M162" s="47"/>
      <c r="N162" s="47"/>
    </row>
    <row r="163" spans="2:14" x14ac:dyDescent="0.2">
      <c r="B163" s="63"/>
      <c r="C163" s="40" t="s">
        <v>328</v>
      </c>
      <c r="D163" s="47">
        <v>40652</v>
      </c>
      <c r="E163" s="49">
        <v>40660</v>
      </c>
      <c r="F163" s="49"/>
      <c r="G163" s="50">
        <v>0.54166666666666663</v>
      </c>
      <c r="H163" s="50">
        <v>0.75</v>
      </c>
      <c r="I163" s="44">
        <v>2011843579919</v>
      </c>
      <c r="J163" s="45" t="s">
        <v>568</v>
      </c>
      <c r="K163" s="45" t="s">
        <v>569</v>
      </c>
      <c r="L163" s="46"/>
      <c r="M163" s="47"/>
      <c r="N163" s="47"/>
    </row>
    <row r="164" spans="2:14" x14ac:dyDescent="0.2">
      <c r="B164" s="63"/>
      <c r="C164" s="40" t="s">
        <v>328</v>
      </c>
      <c r="D164" s="47">
        <v>40653</v>
      </c>
      <c r="E164" s="49">
        <v>40669</v>
      </c>
      <c r="F164" s="49"/>
      <c r="G164" s="50">
        <v>0.33333333333333331</v>
      </c>
      <c r="H164" s="50">
        <v>0.375</v>
      </c>
      <c r="I164" s="44">
        <v>2011808059705</v>
      </c>
      <c r="J164" s="45" t="s">
        <v>570</v>
      </c>
      <c r="K164" s="45" t="s">
        <v>571</v>
      </c>
      <c r="L164" s="53"/>
      <c r="M164" s="47"/>
      <c r="N164" s="47"/>
    </row>
    <row r="165" spans="2:14" x14ac:dyDescent="0.2">
      <c r="B165" s="63"/>
      <c r="C165" s="40" t="s">
        <v>550</v>
      </c>
      <c r="D165" s="47">
        <v>40659</v>
      </c>
      <c r="E165" s="49">
        <v>40665</v>
      </c>
      <c r="F165" s="49"/>
      <c r="G165" s="50">
        <v>0.33333333333333331</v>
      </c>
      <c r="H165" s="50">
        <v>0.54166666666666663</v>
      </c>
      <c r="I165" s="44">
        <v>2010793035308</v>
      </c>
      <c r="J165" s="45" t="s">
        <v>361</v>
      </c>
      <c r="K165" s="45" t="s">
        <v>499</v>
      </c>
      <c r="L165" s="53"/>
      <c r="M165" s="47"/>
      <c r="N165" s="47"/>
    </row>
    <row r="166" spans="2:14" x14ac:dyDescent="0.2">
      <c r="B166" s="63"/>
      <c r="C166" s="40" t="s">
        <v>328</v>
      </c>
      <c r="D166" s="47">
        <v>40661</v>
      </c>
      <c r="E166" s="49">
        <v>40667</v>
      </c>
      <c r="F166" s="49"/>
      <c r="G166" s="50">
        <v>0.29166666666666669</v>
      </c>
      <c r="H166" s="50">
        <v>0.375</v>
      </c>
      <c r="I166" s="44">
        <v>2011846408756</v>
      </c>
      <c r="J166" s="45" t="s">
        <v>572</v>
      </c>
      <c r="K166" s="45" t="s">
        <v>573</v>
      </c>
      <c r="L166" s="53"/>
      <c r="M166" s="47"/>
      <c r="N166" s="47"/>
    </row>
    <row r="167" spans="2:14" x14ac:dyDescent="0.2">
      <c r="B167" s="63"/>
      <c r="C167" s="40" t="s">
        <v>550</v>
      </c>
      <c r="D167" s="47">
        <v>40651</v>
      </c>
      <c r="E167" s="49">
        <v>40667</v>
      </c>
      <c r="F167" s="49"/>
      <c r="G167" s="50">
        <v>0.33333333333333331</v>
      </c>
      <c r="H167" s="50">
        <v>0.54166666666666663</v>
      </c>
      <c r="I167" s="44">
        <v>2010782404889</v>
      </c>
      <c r="J167" s="45" t="s">
        <v>409</v>
      </c>
      <c r="K167" s="45" t="s">
        <v>475</v>
      </c>
      <c r="L167" s="46"/>
      <c r="M167" s="47"/>
      <c r="N167" s="47" t="s">
        <v>475</v>
      </c>
    </row>
    <row r="168" spans="2:14" x14ac:dyDescent="0.2">
      <c r="B168" s="63"/>
      <c r="C168" s="40" t="s">
        <v>328</v>
      </c>
      <c r="D168" s="47">
        <v>40662</v>
      </c>
      <c r="E168" s="49">
        <v>40672</v>
      </c>
      <c r="F168" s="49"/>
      <c r="G168" s="50">
        <v>0.54166666666666663</v>
      </c>
      <c r="H168" s="50">
        <v>0.75</v>
      </c>
      <c r="I168" s="44">
        <v>2011847617881</v>
      </c>
      <c r="J168" s="45" t="s">
        <v>574</v>
      </c>
      <c r="K168" s="45" t="s">
        <v>575</v>
      </c>
      <c r="L168" s="53"/>
      <c r="M168" s="47"/>
      <c r="N168" s="47"/>
    </row>
    <row r="169" spans="2:14" x14ac:dyDescent="0.2">
      <c r="B169" s="63"/>
      <c r="C169" s="40" t="s">
        <v>328</v>
      </c>
      <c r="D169" s="47">
        <v>40652</v>
      </c>
      <c r="E169" s="49">
        <v>40673</v>
      </c>
      <c r="F169" s="49"/>
      <c r="G169" s="50">
        <v>0.54166666666666663</v>
      </c>
      <c r="H169" s="50">
        <v>0.75</v>
      </c>
      <c r="I169" s="44">
        <v>2010775584939</v>
      </c>
      <c r="J169" s="45" t="s">
        <v>576</v>
      </c>
      <c r="K169" s="45" t="s">
        <v>577</v>
      </c>
      <c r="L169" s="46"/>
      <c r="M169" s="47"/>
      <c r="N169" s="47"/>
    </row>
    <row r="170" spans="2:14" x14ac:dyDescent="0.2">
      <c r="B170" s="63" t="s">
        <v>578</v>
      </c>
      <c r="C170" s="40" t="s">
        <v>328</v>
      </c>
      <c r="D170" s="47">
        <v>40672</v>
      </c>
      <c r="E170" s="49">
        <v>40673</v>
      </c>
      <c r="F170" s="49"/>
      <c r="G170" s="50">
        <v>0.33333333333333331</v>
      </c>
      <c r="H170" s="50">
        <v>0.41666666666666669</v>
      </c>
      <c r="I170" s="44">
        <v>2011845061726</v>
      </c>
      <c r="J170" s="45" t="s">
        <v>579</v>
      </c>
      <c r="K170" s="45"/>
      <c r="L170" s="46"/>
      <c r="M170" s="47"/>
      <c r="N170" s="47"/>
    </row>
    <row r="171" spans="2:14" x14ac:dyDescent="0.2">
      <c r="B171" s="63" t="s">
        <v>578</v>
      </c>
      <c r="C171" s="40" t="s">
        <v>328</v>
      </c>
      <c r="D171" s="47">
        <v>40672</v>
      </c>
      <c r="E171" s="49">
        <v>40673</v>
      </c>
      <c r="F171" s="49"/>
      <c r="G171" s="50">
        <v>0.58333333333333337</v>
      </c>
      <c r="H171" s="50">
        <v>0.77083333333333337</v>
      </c>
      <c r="I171" s="44">
        <v>2011808059631</v>
      </c>
      <c r="J171" s="45" t="s">
        <v>580</v>
      </c>
      <c r="K171" s="45" t="s">
        <v>581</v>
      </c>
      <c r="L171" s="46"/>
      <c r="M171" s="47"/>
      <c r="N171" s="47"/>
    </row>
    <row r="172" spans="2:14" x14ac:dyDescent="0.2">
      <c r="B172" s="63" t="s">
        <v>578</v>
      </c>
      <c r="C172" s="40" t="s">
        <v>328</v>
      </c>
      <c r="D172" s="47">
        <v>40672</v>
      </c>
      <c r="E172" s="49">
        <v>40674</v>
      </c>
      <c r="F172" s="49"/>
      <c r="G172" s="50">
        <v>0.33333333333333331</v>
      </c>
      <c r="H172" s="50">
        <v>0.45833333333333331</v>
      </c>
      <c r="I172" s="44">
        <v>2010787717436</v>
      </c>
      <c r="J172" s="45" t="s">
        <v>582</v>
      </c>
      <c r="K172" s="45"/>
      <c r="L172" s="46"/>
      <c r="M172" s="47"/>
      <c r="N172" s="47"/>
    </row>
    <row r="173" spans="2:14" x14ac:dyDescent="0.2">
      <c r="B173" s="63" t="s">
        <v>578</v>
      </c>
      <c r="C173" s="40" t="s">
        <v>328</v>
      </c>
      <c r="D173" s="47">
        <v>40672</v>
      </c>
      <c r="E173" s="49">
        <v>40674</v>
      </c>
      <c r="F173" s="49"/>
      <c r="G173" s="50">
        <v>0.58333333333333337</v>
      </c>
      <c r="H173" s="50">
        <v>0.77083333333333337</v>
      </c>
      <c r="I173" s="44">
        <v>2011814751098</v>
      </c>
      <c r="J173" s="45" t="s">
        <v>403</v>
      </c>
      <c r="K173" s="45"/>
      <c r="L173" s="46"/>
      <c r="M173" s="47"/>
      <c r="N173" s="47" t="s">
        <v>583</v>
      </c>
    </row>
    <row r="174" spans="2:14" x14ac:dyDescent="0.2">
      <c r="B174" s="63" t="s">
        <v>584</v>
      </c>
      <c r="C174" s="40" t="s">
        <v>550</v>
      </c>
      <c r="D174" s="47">
        <v>40659</v>
      </c>
      <c r="E174" s="49">
        <v>40674</v>
      </c>
      <c r="F174" s="49"/>
      <c r="G174" s="50">
        <v>0.33333333333333331</v>
      </c>
      <c r="H174" s="50">
        <v>0.54166666666666663</v>
      </c>
      <c r="I174" s="44">
        <v>2010778442508</v>
      </c>
      <c r="J174" s="45" t="s">
        <v>342</v>
      </c>
      <c r="K174" s="45" t="s">
        <v>585</v>
      </c>
      <c r="L174" s="46"/>
      <c r="M174" s="47" t="s">
        <v>331</v>
      </c>
      <c r="N174" s="47" t="s">
        <v>475</v>
      </c>
    </row>
    <row r="175" spans="2:14" x14ac:dyDescent="0.2">
      <c r="B175" s="63"/>
      <c r="C175" s="40" t="s">
        <v>328</v>
      </c>
      <c r="D175" s="47">
        <v>40674</v>
      </c>
      <c r="E175" s="49">
        <v>40675</v>
      </c>
      <c r="F175" s="49"/>
      <c r="G175" s="50">
        <v>0.58333333333333337</v>
      </c>
      <c r="H175" s="50">
        <v>0.66666666666666663</v>
      </c>
      <c r="I175" s="44">
        <v>2010762766016</v>
      </c>
      <c r="J175" s="45" t="s">
        <v>586</v>
      </c>
      <c r="K175" s="45" t="s">
        <v>558</v>
      </c>
      <c r="L175" s="46"/>
      <c r="M175" s="47" t="s">
        <v>331</v>
      </c>
      <c r="N175" s="47" t="s">
        <v>583</v>
      </c>
    </row>
    <row r="176" spans="2:14" x14ac:dyDescent="0.2">
      <c r="B176" s="63" t="s">
        <v>578</v>
      </c>
      <c r="C176" s="40" t="s">
        <v>328</v>
      </c>
      <c r="D176" s="47">
        <v>40672</v>
      </c>
      <c r="E176" s="49">
        <v>40675</v>
      </c>
      <c r="F176" s="49"/>
      <c r="G176" s="50">
        <v>0.58333333333333337</v>
      </c>
      <c r="H176" s="50">
        <v>0.77083333333333337</v>
      </c>
      <c r="I176" s="44">
        <v>2011820306811</v>
      </c>
      <c r="J176" s="45" t="s">
        <v>382</v>
      </c>
      <c r="K176" s="45"/>
      <c r="L176" s="46"/>
      <c r="M176" s="47" t="s">
        <v>331</v>
      </c>
      <c r="N176" s="47"/>
    </row>
    <row r="177" spans="2:14" x14ac:dyDescent="0.2">
      <c r="B177" s="63"/>
      <c r="C177" s="40" t="s">
        <v>328</v>
      </c>
      <c r="D177" s="47">
        <v>40660</v>
      </c>
      <c r="E177" s="49">
        <v>40676</v>
      </c>
      <c r="F177" s="49"/>
      <c r="G177" s="50">
        <v>0.33333333333333331</v>
      </c>
      <c r="H177" s="50">
        <v>0.52083333333333337</v>
      </c>
      <c r="I177" s="44">
        <v>2011826994963</v>
      </c>
      <c r="J177" s="45" t="s">
        <v>587</v>
      </c>
      <c r="K177" s="45" t="s">
        <v>547</v>
      </c>
      <c r="L177" s="46"/>
      <c r="M177" s="47" t="s">
        <v>331</v>
      </c>
      <c r="N177" s="47"/>
    </row>
    <row r="178" spans="2:14" x14ac:dyDescent="0.2">
      <c r="B178" s="72"/>
      <c r="C178" s="40" t="s">
        <v>328</v>
      </c>
      <c r="D178" s="47">
        <v>40660</v>
      </c>
      <c r="E178" s="49">
        <v>40676</v>
      </c>
      <c r="F178" s="49"/>
      <c r="G178" s="50">
        <v>0.5625</v>
      </c>
      <c r="H178" s="50">
        <v>0.75</v>
      </c>
      <c r="I178" s="44">
        <v>2010775003609</v>
      </c>
      <c r="J178" s="45" t="s">
        <v>588</v>
      </c>
      <c r="K178" s="45" t="s">
        <v>589</v>
      </c>
      <c r="L178" s="46"/>
      <c r="M178" s="47" t="s">
        <v>331</v>
      </c>
      <c r="N178" s="47"/>
    </row>
    <row r="179" spans="2:14" x14ac:dyDescent="0.2">
      <c r="B179" s="72" t="s">
        <v>578</v>
      </c>
      <c r="C179" s="40" t="s">
        <v>328</v>
      </c>
      <c r="D179" s="47">
        <v>40672</v>
      </c>
      <c r="E179" s="49">
        <v>40676</v>
      </c>
      <c r="F179" s="49"/>
      <c r="G179" s="50">
        <v>0.5625</v>
      </c>
      <c r="H179" s="50">
        <v>0.77083333333333337</v>
      </c>
      <c r="I179" s="44">
        <v>2011827769407</v>
      </c>
      <c r="J179" s="45" t="s">
        <v>590</v>
      </c>
      <c r="K179" s="45"/>
      <c r="L179" s="46"/>
      <c r="M179" s="47" t="s">
        <v>331</v>
      </c>
      <c r="N179" s="47"/>
    </row>
    <row r="180" spans="2:14" x14ac:dyDescent="0.2">
      <c r="B180" s="72"/>
      <c r="C180" s="40" t="s">
        <v>550</v>
      </c>
      <c r="D180" s="47">
        <v>40659</v>
      </c>
      <c r="E180" s="49">
        <v>40677</v>
      </c>
      <c r="F180" s="49"/>
      <c r="G180" s="50">
        <v>0.33333333333333331</v>
      </c>
      <c r="H180" s="50">
        <v>0.54166666666666663</v>
      </c>
      <c r="I180" s="44">
        <v>2011806241287</v>
      </c>
      <c r="J180" s="45" t="s">
        <v>591</v>
      </c>
      <c r="K180" s="45" t="s">
        <v>585</v>
      </c>
      <c r="L180" s="46"/>
      <c r="M180" s="47" t="s">
        <v>331</v>
      </c>
      <c r="N180" s="47"/>
    </row>
    <row r="181" spans="2:14" x14ac:dyDescent="0.2">
      <c r="B181" s="72" t="s">
        <v>578</v>
      </c>
      <c r="C181" s="40" t="s">
        <v>328</v>
      </c>
      <c r="D181" s="47">
        <v>40672</v>
      </c>
      <c r="E181" s="49">
        <v>40677</v>
      </c>
      <c r="F181" s="49"/>
      <c r="G181" s="50">
        <v>0.5625</v>
      </c>
      <c r="H181" s="50">
        <v>0.75</v>
      </c>
      <c r="I181" s="44">
        <v>2011818448545</v>
      </c>
      <c r="J181" s="45" t="s">
        <v>592</v>
      </c>
      <c r="K181" s="45"/>
      <c r="L181" s="46"/>
      <c r="M181" s="47"/>
      <c r="N181" s="47"/>
    </row>
    <row r="182" spans="2:14" x14ac:dyDescent="0.2">
      <c r="B182" s="72"/>
      <c r="C182" s="40" t="s">
        <v>328</v>
      </c>
      <c r="D182" s="47">
        <v>40666</v>
      </c>
      <c r="E182" s="49">
        <v>40678</v>
      </c>
      <c r="F182" s="49"/>
      <c r="G182" s="50">
        <v>0.33333333333333331</v>
      </c>
      <c r="H182" s="50">
        <v>0.5</v>
      </c>
      <c r="I182" s="44">
        <v>2011838557286</v>
      </c>
      <c r="J182" s="45" t="s">
        <v>593</v>
      </c>
      <c r="K182" s="45" t="s">
        <v>594</v>
      </c>
      <c r="L182" s="46"/>
      <c r="M182" s="47" t="s">
        <v>331</v>
      </c>
      <c r="N182" s="47"/>
    </row>
    <row r="183" spans="2:14" x14ac:dyDescent="0.2">
      <c r="B183" s="72" t="s">
        <v>578</v>
      </c>
      <c r="C183" s="40" t="s">
        <v>328</v>
      </c>
      <c r="D183" s="47">
        <v>40672</v>
      </c>
      <c r="E183" s="49">
        <v>40678</v>
      </c>
      <c r="F183" s="49"/>
      <c r="G183" s="50">
        <v>0.33333333333333331</v>
      </c>
      <c r="H183" s="50">
        <v>0.54166666666666663</v>
      </c>
      <c r="I183" s="44">
        <v>2011849372571</v>
      </c>
      <c r="J183" s="45" t="s">
        <v>595</v>
      </c>
      <c r="K183" s="45"/>
      <c r="L183" s="46"/>
      <c r="M183" s="47" t="s">
        <v>331</v>
      </c>
      <c r="N183" s="47"/>
    </row>
    <row r="184" spans="2:14" x14ac:dyDescent="0.2">
      <c r="B184" s="72" t="s">
        <v>578</v>
      </c>
      <c r="C184" s="40" t="s">
        <v>328</v>
      </c>
      <c r="D184" s="47">
        <v>40672</v>
      </c>
      <c r="E184" s="49">
        <v>40679</v>
      </c>
      <c r="F184" s="49"/>
      <c r="G184" s="50">
        <v>0.33333333333333331</v>
      </c>
      <c r="H184" s="50">
        <v>0.54166666666666663</v>
      </c>
      <c r="I184" s="44">
        <v>2011820406196</v>
      </c>
      <c r="J184" s="45" t="s">
        <v>596</v>
      </c>
      <c r="K184" s="45"/>
      <c r="L184" s="46"/>
      <c r="M184" s="47" t="s">
        <v>331</v>
      </c>
      <c r="N184" s="47"/>
    </row>
    <row r="185" spans="2:14" x14ac:dyDescent="0.2">
      <c r="B185" s="72"/>
      <c r="C185" s="40" t="s">
        <v>550</v>
      </c>
      <c r="D185" s="47">
        <v>40659</v>
      </c>
      <c r="E185" s="49">
        <v>40679</v>
      </c>
      <c r="F185" s="49"/>
      <c r="G185" s="50">
        <v>0.33333333333333331</v>
      </c>
      <c r="H185" s="50">
        <v>0.54166666666666663</v>
      </c>
      <c r="I185" s="44">
        <v>2010772480853</v>
      </c>
      <c r="J185" s="45" t="s">
        <v>592</v>
      </c>
      <c r="K185" s="45" t="s">
        <v>597</v>
      </c>
      <c r="L185" s="46"/>
      <c r="M185" s="47" t="s">
        <v>331</v>
      </c>
      <c r="N185" s="47"/>
    </row>
    <row r="186" spans="2:14" x14ac:dyDescent="0.2">
      <c r="B186" s="72"/>
      <c r="C186" s="40" t="s">
        <v>328</v>
      </c>
      <c r="D186" s="47">
        <v>40660</v>
      </c>
      <c r="E186" s="49">
        <v>40679</v>
      </c>
      <c r="F186" s="49"/>
      <c r="G186" s="50">
        <v>0.54166666666666663</v>
      </c>
      <c r="H186" s="50">
        <v>0.75</v>
      </c>
      <c r="I186" s="44">
        <v>2011825305261</v>
      </c>
      <c r="J186" s="45" t="s">
        <v>572</v>
      </c>
      <c r="K186" s="45" t="s">
        <v>573</v>
      </c>
      <c r="L186" s="46"/>
      <c r="M186" s="47" t="s">
        <v>331</v>
      </c>
      <c r="N186" s="47"/>
    </row>
    <row r="187" spans="2:14" x14ac:dyDescent="0.2">
      <c r="B187" s="72"/>
      <c r="C187" s="40" t="s">
        <v>328</v>
      </c>
      <c r="D187" s="47">
        <v>40660</v>
      </c>
      <c r="E187" s="49">
        <v>40680</v>
      </c>
      <c r="F187" s="49"/>
      <c r="G187" s="50">
        <v>0.54166666666666663</v>
      </c>
      <c r="H187" s="50">
        <v>0.75</v>
      </c>
      <c r="I187" s="44">
        <v>2011846408756</v>
      </c>
      <c r="J187" s="45" t="s">
        <v>572</v>
      </c>
      <c r="K187" s="45" t="s">
        <v>573</v>
      </c>
      <c r="L187" s="46"/>
      <c r="M187" s="47"/>
      <c r="N187" s="47"/>
    </row>
    <row r="188" spans="2:14" x14ac:dyDescent="0.2">
      <c r="B188" s="72"/>
      <c r="C188" s="40" t="s">
        <v>328</v>
      </c>
      <c r="D188" s="47">
        <v>40668</v>
      </c>
      <c r="E188" s="49">
        <v>40680</v>
      </c>
      <c r="F188" s="49"/>
      <c r="G188" s="50">
        <v>0.54166666666666663</v>
      </c>
      <c r="H188" s="50">
        <v>0.75</v>
      </c>
      <c r="I188" s="44">
        <v>2011846348276</v>
      </c>
      <c r="J188" s="45" t="s">
        <v>411</v>
      </c>
      <c r="K188" s="45" t="s">
        <v>573</v>
      </c>
      <c r="L188" s="46"/>
      <c r="M188" s="47" t="s">
        <v>331</v>
      </c>
      <c r="N188" s="47"/>
    </row>
    <row r="189" spans="2:14" x14ac:dyDescent="0.2">
      <c r="B189" s="72" t="s">
        <v>598</v>
      </c>
      <c r="C189" s="40" t="s">
        <v>328</v>
      </c>
      <c r="D189" s="47">
        <v>40669</v>
      </c>
      <c r="E189" s="47">
        <v>40680</v>
      </c>
      <c r="F189" s="47"/>
      <c r="G189" s="50">
        <v>0.54166666666666663</v>
      </c>
      <c r="H189" s="50">
        <v>0.75</v>
      </c>
      <c r="I189" s="44">
        <v>2011847617881</v>
      </c>
      <c r="J189" s="45" t="s">
        <v>574</v>
      </c>
      <c r="K189" s="45" t="s">
        <v>575</v>
      </c>
      <c r="L189" s="52"/>
      <c r="M189" s="47"/>
      <c r="N189" s="47"/>
    </row>
    <row r="190" spans="2:14" x14ac:dyDescent="0.2">
      <c r="B190" s="72" t="s">
        <v>578</v>
      </c>
      <c r="C190" s="40" t="s">
        <v>328</v>
      </c>
      <c r="D190" s="47">
        <v>40672</v>
      </c>
      <c r="E190" s="49">
        <v>40680</v>
      </c>
      <c r="F190" s="49"/>
      <c r="G190" s="50">
        <v>0.33333333333333331</v>
      </c>
      <c r="H190" s="50">
        <v>0.52083333333333337</v>
      </c>
      <c r="I190" s="44">
        <v>2010782401486</v>
      </c>
      <c r="J190" s="45" t="s">
        <v>521</v>
      </c>
      <c r="K190" s="45" t="s">
        <v>599</v>
      </c>
      <c r="L190" s="46"/>
      <c r="M190" s="47" t="s">
        <v>331</v>
      </c>
      <c r="N190" s="47"/>
    </row>
    <row r="191" spans="2:14" x14ac:dyDescent="0.2">
      <c r="B191" s="72" t="s">
        <v>578</v>
      </c>
      <c r="C191" s="40" t="s">
        <v>328</v>
      </c>
      <c r="D191" s="47">
        <v>40672</v>
      </c>
      <c r="E191" s="49">
        <v>40681</v>
      </c>
      <c r="F191" s="49"/>
      <c r="G191" s="50">
        <v>0.33333333333333331</v>
      </c>
      <c r="H191" s="50">
        <v>0.52083333333333337</v>
      </c>
      <c r="I191" s="44">
        <v>2011830287018</v>
      </c>
      <c r="J191" s="45" t="s">
        <v>600</v>
      </c>
      <c r="K191" s="45"/>
      <c r="L191" s="46"/>
      <c r="M191" s="47" t="s">
        <v>331</v>
      </c>
      <c r="N191" s="47"/>
    </row>
    <row r="192" spans="2:14" x14ac:dyDescent="0.2">
      <c r="B192" s="72" t="s">
        <v>578</v>
      </c>
      <c r="C192" s="40" t="s">
        <v>328</v>
      </c>
      <c r="D192" s="47">
        <v>40672</v>
      </c>
      <c r="E192" s="49">
        <v>40681</v>
      </c>
      <c r="F192" s="49"/>
      <c r="G192" s="50">
        <v>0.33333333333333331</v>
      </c>
      <c r="H192" s="50">
        <v>0.45833333333333331</v>
      </c>
      <c r="I192" s="44">
        <v>2010774245497</v>
      </c>
      <c r="J192" s="45" t="s">
        <v>601</v>
      </c>
      <c r="K192" s="45" t="s">
        <v>602</v>
      </c>
      <c r="L192" s="46"/>
      <c r="M192" s="47" t="s">
        <v>331</v>
      </c>
      <c r="N192" s="47"/>
    </row>
    <row r="193" spans="2:14" x14ac:dyDescent="0.2">
      <c r="B193" s="72"/>
      <c r="C193" s="40" t="s">
        <v>328</v>
      </c>
      <c r="D193" s="47">
        <v>40665</v>
      </c>
      <c r="E193" s="49">
        <v>40681</v>
      </c>
      <c r="F193" s="49"/>
      <c r="G193" s="50">
        <v>0.33333333333333331</v>
      </c>
      <c r="H193" s="50">
        <v>0.5</v>
      </c>
      <c r="I193" s="44">
        <v>2011808059713</v>
      </c>
      <c r="J193" s="45" t="s">
        <v>603</v>
      </c>
      <c r="K193" s="45" t="s">
        <v>547</v>
      </c>
      <c r="L193" s="46"/>
      <c r="M193" s="47" t="s">
        <v>331</v>
      </c>
      <c r="N193" s="47"/>
    </row>
    <row r="194" spans="2:14" x14ac:dyDescent="0.2">
      <c r="B194" s="72"/>
      <c r="C194" s="40" t="s">
        <v>328</v>
      </c>
      <c r="D194" s="47">
        <v>40667</v>
      </c>
      <c r="E194" s="49">
        <v>40681</v>
      </c>
      <c r="F194" s="49"/>
      <c r="G194" s="50">
        <v>0.58333333333333337</v>
      </c>
      <c r="H194" s="50">
        <v>0.75</v>
      </c>
      <c r="I194" s="44">
        <v>2010782707755</v>
      </c>
      <c r="J194" s="45" t="s">
        <v>604</v>
      </c>
      <c r="K194" s="45" t="s">
        <v>605</v>
      </c>
      <c r="L194" s="46"/>
      <c r="M194" s="47" t="s">
        <v>331</v>
      </c>
      <c r="N194" s="47"/>
    </row>
    <row r="195" spans="2:14" x14ac:dyDescent="0.2">
      <c r="B195" s="72"/>
      <c r="C195" s="40" t="s">
        <v>328</v>
      </c>
      <c r="D195" s="47">
        <v>40666</v>
      </c>
      <c r="E195" s="49">
        <v>40682</v>
      </c>
      <c r="F195" s="49"/>
      <c r="G195" s="50">
        <v>0.375</v>
      </c>
      <c r="H195" s="50">
        <v>0.41666666666666669</v>
      </c>
      <c r="I195" s="44">
        <v>2010782716959</v>
      </c>
      <c r="J195" s="45" t="s">
        <v>396</v>
      </c>
      <c r="K195" s="45" t="s">
        <v>606</v>
      </c>
      <c r="L195" s="46"/>
      <c r="M195" s="47" t="s">
        <v>331</v>
      </c>
      <c r="N195" s="47"/>
    </row>
    <row r="196" spans="2:14" x14ac:dyDescent="0.2">
      <c r="B196" s="72" t="s">
        <v>578</v>
      </c>
      <c r="C196" s="40" t="s">
        <v>328</v>
      </c>
      <c r="D196" s="47">
        <v>40672</v>
      </c>
      <c r="E196" s="49">
        <v>40682</v>
      </c>
      <c r="F196" s="49"/>
      <c r="G196" s="50">
        <v>0.54166666666666663</v>
      </c>
      <c r="H196" s="50">
        <v>0.75</v>
      </c>
      <c r="I196" s="44">
        <v>2011818034409</v>
      </c>
      <c r="J196" s="45" t="s">
        <v>607</v>
      </c>
      <c r="K196" s="45"/>
      <c r="L196" s="46"/>
      <c r="M196" s="47" t="s">
        <v>331</v>
      </c>
      <c r="N196" s="47"/>
    </row>
    <row r="197" spans="2:14" x14ac:dyDescent="0.2">
      <c r="B197" s="72" t="s">
        <v>578</v>
      </c>
      <c r="C197" s="40" t="s">
        <v>328</v>
      </c>
      <c r="D197" s="47">
        <v>40672</v>
      </c>
      <c r="E197" s="49">
        <v>40683</v>
      </c>
      <c r="F197" s="49"/>
      <c r="G197" s="50">
        <v>0.33333333333333331</v>
      </c>
      <c r="H197" s="50">
        <v>0.41666666666666669</v>
      </c>
      <c r="I197" s="44">
        <v>2010786047941</v>
      </c>
      <c r="J197" s="45" t="s">
        <v>608</v>
      </c>
      <c r="K197" s="45"/>
      <c r="L197" s="46"/>
      <c r="M197" s="47" t="s">
        <v>331</v>
      </c>
      <c r="N197" s="47"/>
    </row>
    <row r="198" spans="2:14" x14ac:dyDescent="0.2">
      <c r="B198" s="72"/>
      <c r="C198" s="40" t="s">
        <v>328</v>
      </c>
      <c r="D198" s="47">
        <v>40666</v>
      </c>
      <c r="E198" s="49">
        <v>40683</v>
      </c>
      <c r="F198" s="49"/>
      <c r="G198" s="50">
        <v>0.33333333333333331</v>
      </c>
      <c r="H198" s="50">
        <v>0.375</v>
      </c>
      <c r="I198" s="44">
        <v>2010750414067</v>
      </c>
      <c r="J198" s="45" t="s">
        <v>609</v>
      </c>
      <c r="K198" s="45" t="s">
        <v>610</v>
      </c>
      <c r="L198" s="46"/>
      <c r="M198" s="47" t="s">
        <v>331</v>
      </c>
      <c r="N198" s="47"/>
    </row>
    <row r="199" spans="2:14" x14ac:dyDescent="0.2">
      <c r="B199" s="72"/>
      <c r="C199" s="40" t="s">
        <v>328</v>
      </c>
      <c r="D199" s="47">
        <v>40676</v>
      </c>
      <c r="E199" s="49">
        <v>40683</v>
      </c>
      <c r="F199" s="49"/>
      <c r="G199" s="50">
        <v>0.58333333333333337</v>
      </c>
      <c r="H199" s="50">
        <v>0.77083333333333337</v>
      </c>
      <c r="I199" s="44">
        <v>2011846945210</v>
      </c>
      <c r="J199" s="45" t="s">
        <v>382</v>
      </c>
      <c r="K199" s="45" t="s">
        <v>611</v>
      </c>
      <c r="L199" s="46"/>
      <c r="M199" s="47" t="s">
        <v>331</v>
      </c>
      <c r="N199" s="47"/>
    </row>
    <row r="200" spans="2:14" x14ac:dyDescent="0.2">
      <c r="B200" s="72"/>
      <c r="C200" s="40" t="s">
        <v>328</v>
      </c>
      <c r="D200" s="47">
        <v>40668</v>
      </c>
      <c r="E200" s="49">
        <v>40684</v>
      </c>
      <c r="F200" s="49"/>
      <c r="G200" s="50">
        <v>0.33333333333333331</v>
      </c>
      <c r="H200" s="50">
        <v>0.45833333333333331</v>
      </c>
      <c r="I200" s="44">
        <v>2010780730748</v>
      </c>
      <c r="J200" s="45" t="s">
        <v>455</v>
      </c>
      <c r="K200" s="45" t="s">
        <v>612</v>
      </c>
      <c r="L200" s="46"/>
      <c r="M200" s="47" t="s">
        <v>331</v>
      </c>
      <c r="N200" s="47"/>
    </row>
    <row r="201" spans="2:14" x14ac:dyDescent="0.2">
      <c r="B201" s="72" t="s">
        <v>578</v>
      </c>
      <c r="C201" s="40" t="s">
        <v>328</v>
      </c>
      <c r="D201" s="47">
        <v>40672</v>
      </c>
      <c r="E201" s="49">
        <v>40685</v>
      </c>
      <c r="F201" s="49"/>
      <c r="G201" s="50">
        <v>0.33333333333333331</v>
      </c>
      <c r="H201" s="50">
        <v>0.45833333333333331</v>
      </c>
      <c r="I201" s="44">
        <v>2010786517510</v>
      </c>
      <c r="J201" s="45" t="s">
        <v>613</v>
      </c>
      <c r="K201" s="45"/>
      <c r="L201" s="46"/>
      <c r="M201" s="47" t="s">
        <v>331</v>
      </c>
      <c r="N201" s="47"/>
    </row>
    <row r="202" spans="2:14" x14ac:dyDescent="0.2">
      <c r="B202" s="72" t="s">
        <v>614</v>
      </c>
      <c r="C202" s="40" t="s">
        <v>328</v>
      </c>
      <c r="D202" s="47">
        <v>40653</v>
      </c>
      <c r="E202" s="49">
        <v>40685</v>
      </c>
      <c r="F202" s="49"/>
      <c r="G202" s="50">
        <v>0.33333333333333331</v>
      </c>
      <c r="H202" s="50">
        <v>0.54166666666666663</v>
      </c>
      <c r="I202" s="44">
        <v>2011815445970</v>
      </c>
      <c r="J202" s="45" t="s">
        <v>615</v>
      </c>
      <c r="K202" s="45" t="s">
        <v>577</v>
      </c>
      <c r="L202" s="46"/>
      <c r="M202" s="47" t="s">
        <v>331</v>
      </c>
      <c r="N202" s="47"/>
    </row>
    <row r="203" spans="2:14" x14ac:dyDescent="0.2">
      <c r="B203" s="72"/>
      <c r="C203" s="40" t="s">
        <v>328</v>
      </c>
      <c r="D203" s="47">
        <v>40674</v>
      </c>
      <c r="E203" s="49">
        <v>40686</v>
      </c>
      <c r="F203" s="49"/>
      <c r="G203" s="50">
        <v>0.3125</v>
      </c>
      <c r="H203" s="50">
        <v>0.4375</v>
      </c>
      <c r="I203" s="44">
        <v>2010785001441</v>
      </c>
      <c r="J203" s="45" t="s">
        <v>616</v>
      </c>
      <c r="K203" s="45" t="s">
        <v>571</v>
      </c>
      <c r="L203" s="46"/>
      <c r="M203" s="47" t="s">
        <v>331</v>
      </c>
      <c r="N203" s="47"/>
    </row>
    <row r="204" spans="2:14" x14ac:dyDescent="0.2">
      <c r="B204" s="72"/>
      <c r="C204" s="40" t="s">
        <v>328</v>
      </c>
      <c r="D204" s="47">
        <v>40668</v>
      </c>
      <c r="E204" s="49">
        <v>40686</v>
      </c>
      <c r="F204" s="49"/>
      <c r="G204" s="50">
        <v>0.58333333333333337</v>
      </c>
      <c r="H204" s="50">
        <v>0.75</v>
      </c>
      <c r="I204" s="44">
        <v>2011829597333</v>
      </c>
      <c r="J204" s="45" t="s">
        <v>617</v>
      </c>
      <c r="K204" s="45" t="s">
        <v>575</v>
      </c>
      <c r="L204" s="46"/>
      <c r="M204" s="47" t="s">
        <v>331</v>
      </c>
      <c r="N204" s="47"/>
    </row>
    <row r="205" spans="2:14" x14ac:dyDescent="0.2">
      <c r="B205" s="72"/>
      <c r="C205" s="40" t="s">
        <v>328</v>
      </c>
      <c r="D205" s="47">
        <v>40674</v>
      </c>
      <c r="E205" s="49">
        <v>40687</v>
      </c>
      <c r="F205" s="49"/>
      <c r="G205" s="50">
        <v>0.3125</v>
      </c>
      <c r="H205" s="50">
        <v>0.4375</v>
      </c>
      <c r="I205" s="44">
        <v>2010798210581</v>
      </c>
      <c r="J205" s="45" t="s">
        <v>417</v>
      </c>
      <c r="K205" s="45" t="s">
        <v>571</v>
      </c>
      <c r="L205" s="46"/>
      <c r="M205" s="47" t="s">
        <v>331</v>
      </c>
      <c r="N205" s="47"/>
    </row>
    <row r="206" spans="2:14" x14ac:dyDescent="0.2">
      <c r="B206" s="72"/>
      <c r="C206" s="40" t="s">
        <v>328</v>
      </c>
      <c r="D206" s="47">
        <v>40674</v>
      </c>
      <c r="E206" s="49">
        <v>40687</v>
      </c>
      <c r="F206" s="49"/>
      <c r="G206" s="50">
        <v>0.41666666666666669</v>
      </c>
      <c r="H206" s="50">
        <v>0.47916666666666669</v>
      </c>
      <c r="I206" s="44">
        <v>2011825300119</v>
      </c>
      <c r="J206" s="45" t="s">
        <v>618</v>
      </c>
      <c r="K206" s="45" t="s">
        <v>558</v>
      </c>
      <c r="L206" s="46"/>
      <c r="M206" s="47" t="s">
        <v>331</v>
      </c>
      <c r="N206" s="47"/>
    </row>
    <row r="207" spans="2:14" x14ac:dyDescent="0.2">
      <c r="B207" s="72"/>
      <c r="C207" s="40" t="s">
        <v>328</v>
      </c>
      <c r="D207" s="47">
        <v>40674</v>
      </c>
      <c r="E207" s="49">
        <v>40688</v>
      </c>
      <c r="F207" s="49"/>
      <c r="G207" s="50">
        <v>0.54166666666666663</v>
      </c>
      <c r="H207" s="50">
        <v>0.75</v>
      </c>
      <c r="I207" s="44">
        <v>2010793012062</v>
      </c>
      <c r="J207" s="45" t="s">
        <v>619</v>
      </c>
      <c r="K207" s="45" t="s">
        <v>620</v>
      </c>
      <c r="L207" s="46"/>
      <c r="M207" s="47" t="s">
        <v>331</v>
      </c>
      <c r="N207" s="47"/>
    </row>
    <row r="208" spans="2:14" x14ac:dyDescent="0.2">
      <c r="B208" s="72"/>
      <c r="C208" s="40" t="s">
        <v>328</v>
      </c>
      <c r="D208" s="47">
        <v>40676</v>
      </c>
      <c r="E208" s="49">
        <v>40688</v>
      </c>
      <c r="F208" s="49"/>
      <c r="G208" s="50">
        <v>0.375</v>
      </c>
      <c r="H208" s="50">
        <v>0.5</v>
      </c>
      <c r="I208" s="44">
        <v>2011832068108</v>
      </c>
      <c r="J208" s="45" t="s">
        <v>396</v>
      </c>
      <c r="K208" s="45"/>
      <c r="L208" s="46"/>
      <c r="M208" s="47" t="s">
        <v>331</v>
      </c>
      <c r="N208" s="47"/>
    </row>
    <row r="209" spans="2:14" x14ac:dyDescent="0.2">
      <c r="B209" s="72"/>
      <c r="C209" s="40" t="s">
        <v>328</v>
      </c>
      <c r="D209" s="47">
        <v>40680</v>
      </c>
      <c r="E209" s="49">
        <v>40688</v>
      </c>
      <c r="F209" s="49"/>
      <c r="G209" s="50">
        <v>0.33333333333333331</v>
      </c>
      <c r="H209" s="50">
        <v>0.5</v>
      </c>
      <c r="I209" s="44">
        <v>2011849158153</v>
      </c>
      <c r="J209" s="45" t="s">
        <v>621</v>
      </c>
      <c r="K209" s="45" t="s">
        <v>573</v>
      </c>
      <c r="L209" s="46"/>
      <c r="M209" s="47" t="s">
        <v>331</v>
      </c>
      <c r="N209" s="47" t="s">
        <v>622</v>
      </c>
    </row>
    <row r="210" spans="2:14" x14ac:dyDescent="0.2">
      <c r="B210" s="72"/>
      <c r="C210" s="40" t="s">
        <v>328</v>
      </c>
      <c r="D210" s="47">
        <v>40680</v>
      </c>
      <c r="E210" s="49">
        <v>40689</v>
      </c>
      <c r="F210" s="49"/>
      <c r="G210" s="50">
        <v>0.33333333333333331</v>
      </c>
      <c r="H210" s="50">
        <v>0.5</v>
      </c>
      <c r="I210" s="44">
        <v>2011849979483</v>
      </c>
      <c r="J210" s="45" t="s">
        <v>623</v>
      </c>
      <c r="K210" s="45" t="s">
        <v>573</v>
      </c>
      <c r="L210" s="46"/>
      <c r="M210" s="47" t="s">
        <v>331</v>
      </c>
      <c r="N210" s="47"/>
    </row>
    <row r="211" spans="2:14" x14ac:dyDescent="0.2">
      <c r="B211" s="72"/>
      <c r="C211" s="40" t="s">
        <v>328</v>
      </c>
      <c r="D211" s="47">
        <v>40674</v>
      </c>
      <c r="E211" s="49">
        <v>40689</v>
      </c>
      <c r="F211" s="49"/>
      <c r="G211" s="50">
        <v>0.54166666666666663</v>
      </c>
      <c r="H211" s="50">
        <v>0.66666666666666663</v>
      </c>
      <c r="I211" s="44">
        <v>2010793633646</v>
      </c>
      <c r="J211" s="45" t="s">
        <v>624</v>
      </c>
      <c r="K211" s="45" t="s">
        <v>625</v>
      </c>
      <c r="L211" s="46"/>
      <c r="M211" s="47" t="s">
        <v>331</v>
      </c>
      <c r="N211" s="47"/>
    </row>
    <row r="212" spans="2:14" x14ac:dyDescent="0.2">
      <c r="B212" s="72"/>
      <c r="C212" s="40" t="s">
        <v>328</v>
      </c>
      <c r="D212" s="47">
        <v>40676</v>
      </c>
      <c r="E212" s="49">
        <v>40689</v>
      </c>
      <c r="F212" s="49"/>
      <c r="G212" s="50">
        <v>0.33333333333333331</v>
      </c>
      <c r="H212" s="50">
        <v>0.5</v>
      </c>
      <c r="I212" s="44">
        <v>2011830619306</v>
      </c>
      <c r="J212" s="45" t="s">
        <v>626</v>
      </c>
      <c r="K212" s="45"/>
      <c r="L212" s="46"/>
      <c r="M212" s="47" t="s">
        <v>331</v>
      </c>
      <c r="N212" s="47"/>
    </row>
    <row r="213" spans="2:14" x14ac:dyDescent="0.2">
      <c r="B213" s="72"/>
      <c r="C213" s="40" t="s">
        <v>328</v>
      </c>
      <c r="D213" s="47">
        <v>40680</v>
      </c>
      <c r="E213" s="49">
        <v>40689</v>
      </c>
      <c r="F213" s="49"/>
      <c r="G213" s="50">
        <v>0.54166666666666663</v>
      </c>
      <c r="H213" s="50">
        <v>0.75</v>
      </c>
      <c r="I213" s="44">
        <v>2011847617881</v>
      </c>
      <c r="J213" s="45" t="s">
        <v>574</v>
      </c>
      <c r="K213" s="45" t="s">
        <v>575</v>
      </c>
      <c r="L213" s="46"/>
      <c r="M213" s="47" t="s">
        <v>331</v>
      </c>
      <c r="N213" s="47"/>
    </row>
    <row r="214" spans="2:14" x14ac:dyDescent="0.2">
      <c r="B214" s="72"/>
      <c r="C214" s="40" t="s">
        <v>328</v>
      </c>
      <c r="D214" s="47">
        <v>40680</v>
      </c>
      <c r="E214" s="49">
        <v>40689</v>
      </c>
      <c r="F214" s="49"/>
      <c r="G214" s="50">
        <v>0.5625</v>
      </c>
      <c r="H214" s="50">
        <v>0.77083333333333337</v>
      </c>
      <c r="I214" s="44">
        <v>2011850014543</v>
      </c>
      <c r="J214" s="45" t="s">
        <v>627</v>
      </c>
      <c r="K214" s="45" t="s">
        <v>365</v>
      </c>
      <c r="L214" s="46"/>
      <c r="M214" s="47" t="s">
        <v>331</v>
      </c>
      <c r="N214" s="47"/>
    </row>
    <row r="215" spans="2:14" x14ac:dyDescent="0.2">
      <c r="B215" s="72"/>
      <c r="C215" s="40" t="s">
        <v>328</v>
      </c>
      <c r="D215" s="47">
        <v>40674</v>
      </c>
      <c r="E215" s="49">
        <v>40690</v>
      </c>
      <c r="F215" s="49"/>
      <c r="G215" s="50">
        <v>0.33333333333333331</v>
      </c>
      <c r="H215" s="50">
        <v>0.54166666666666663</v>
      </c>
      <c r="I215" s="44">
        <v>2010798224013</v>
      </c>
      <c r="J215" s="45" t="s">
        <v>595</v>
      </c>
      <c r="K215" s="45" t="s">
        <v>520</v>
      </c>
      <c r="L215" s="46"/>
      <c r="M215" s="47" t="s">
        <v>331</v>
      </c>
      <c r="N215" s="47"/>
    </row>
    <row r="216" spans="2:14" x14ac:dyDescent="0.2">
      <c r="B216" s="72"/>
      <c r="C216" s="40" t="s">
        <v>328</v>
      </c>
      <c r="D216" s="47">
        <v>40676</v>
      </c>
      <c r="E216" s="49">
        <v>40690</v>
      </c>
      <c r="F216" s="49"/>
      <c r="G216" s="50">
        <v>0.58333333333333337</v>
      </c>
      <c r="H216" s="50">
        <v>0.75</v>
      </c>
      <c r="I216" s="44">
        <v>2010797214468</v>
      </c>
      <c r="J216" s="45" t="s">
        <v>396</v>
      </c>
      <c r="K216" s="45"/>
      <c r="L216" s="46"/>
      <c r="M216" s="47" t="s">
        <v>331</v>
      </c>
      <c r="N216" s="47"/>
    </row>
    <row r="217" spans="2:14" x14ac:dyDescent="0.2">
      <c r="B217" s="72"/>
      <c r="C217" s="40" t="s">
        <v>328</v>
      </c>
      <c r="D217" s="47">
        <v>40675</v>
      </c>
      <c r="E217" s="49">
        <v>40690</v>
      </c>
      <c r="F217" s="49"/>
      <c r="G217" s="50">
        <v>0.58333333333333337</v>
      </c>
      <c r="H217" s="50">
        <v>0.75</v>
      </c>
      <c r="I217" s="44">
        <v>2011849145433</v>
      </c>
      <c r="J217" s="45" t="s">
        <v>628</v>
      </c>
      <c r="K217" s="45" t="s">
        <v>629</v>
      </c>
      <c r="L217" s="46"/>
      <c r="M217" s="47" t="s">
        <v>331</v>
      </c>
      <c r="N217" s="47"/>
    </row>
    <row r="218" spans="2:14" x14ac:dyDescent="0.2">
      <c r="B218" s="72" t="s">
        <v>622</v>
      </c>
      <c r="C218" s="40" t="s">
        <v>328</v>
      </c>
      <c r="D218" s="47">
        <v>40687</v>
      </c>
      <c r="E218" s="49">
        <v>40690</v>
      </c>
      <c r="F218" s="49"/>
      <c r="G218" s="50">
        <v>0.33333333333333331</v>
      </c>
      <c r="H218" s="50"/>
      <c r="I218" s="44">
        <v>2011856608223</v>
      </c>
      <c r="J218" s="45" t="s">
        <v>630</v>
      </c>
      <c r="K218" s="45" t="s">
        <v>520</v>
      </c>
      <c r="L218" s="46"/>
      <c r="M218" s="47"/>
      <c r="N218" s="47"/>
    </row>
    <row r="219" spans="2:14" x14ac:dyDescent="0.2">
      <c r="B219" s="72"/>
      <c r="C219" s="40" t="s">
        <v>328</v>
      </c>
      <c r="D219" s="47">
        <v>40676</v>
      </c>
      <c r="E219" s="49">
        <v>40691</v>
      </c>
      <c r="F219" s="49"/>
      <c r="G219" s="50">
        <v>0.58333333333333337</v>
      </c>
      <c r="H219" s="50">
        <v>0.75</v>
      </c>
      <c r="I219" s="44">
        <v>2011838528096</v>
      </c>
      <c r="J219" s="45" t="s">
        <v>396</v>
      </c>
      <c r="K219" s="45"/>
      <c r="L219" s="46"/>
      <c r="M219" s="47" t="s">
        <v>331</v>
      </c>
      <c r="N219" s="47"/>
    </row>
    <row r="220" spans="2:14" x14ac:dyDescent="0.2">
      <c r="B220" s="72" t="s">
        <v>631</v>
      </c>
      <c r="C220" s="40" t="s">
        <v>328</v>
      </c>
      <c r="D220" s="47">
        <v>40687</v>
      </c>
      <c r="E220" s="49">
        <v>40692</v>
      </c>
      <c r="F220" s="49"/>
      <c r="G220" s="50">
        <v>0.54166666666666663</v>
      </c>
      <c r="H220" s="50">
        <v>0.70833333333333337</v>
      </c>
      <c r="I220" s="44">
        <v>2011838983651</v>
      </c>
      <c r="J220" s="45" t="s">
        <v>632</v>
      </c>
      <c r="K220" s="45" t="s">
        <v>546</v>
      </c>
      <c r="L220" s="46"/>
      <c r="M220" s="47" t="s">
        <v>331</v>
      </c>
      <c r="N220" s="47"/>
    </row>
    <row r="221" spans="2:14" x14ac:dyDescent="0.2">
      <c r="B221" s="72"/>
      <c r="C221" s="40" t="s">
        <v>328</v>
      </c>
      <c r="D221" s="47">
        <v>40674</v>
      </c>
      <c r="E221" s="49">
        <v>40692</v>
      </c>
      <c r="F221" s="49"/>
      <c r="G221" s="50">
        <v>0.33333333333333331</v>
      </c>
      <c r="H221" s="50">
        <v>0.54166666666666663</v>
      </c>
      <c r="I221" s="44">
        <v>2010787703335</v>
      </c>
      <c r="J221" s="45" t="s">
        <v>421</v>
      </c>
      <c r="K221" s="45" t="s">
        <v>633</v>
      </c>
      <c r="L221" s="46"/>
      <c r="M221" s="47" t="s">
        <v>331</v>
      </c>
      <c r="N221" s="47"/>
    </row>
    <row r="222" spans="2:14" x14ac:dyDescent="0.2">
      <c r="B222" s="72"/>
      <c r="C222" s="40" t="s">
        <v>328</v>
      </c>
      <c r="D222" s="47">
        <v>40676</v>
      </c>
      <c r="E222" s="49">
        <v>40692</v>
      </c>
      <c r="F222" s="49"/>
      <c r="G222" s="50">
        <v>0.33333333333333331</v>
      </c>
      <c r="H222" s="50">
        <v>0.5</v>
      </c>
      <c r="I222" s="44">
        <v>2011833449603</v>
      </c>
      <c r="J222" s="45" t="s">
        <v>634</v>
      </c>
      <c r="K222" s="45"/>
      <c r="L222" s="46"/>
      <c r="M222" s="47" t="s">
        <v>331</v>
      </c>
      <c r="N222" s="47"/>
    </row>
    <row r="223" spans="2:14" x14ac:dyDescent="0.2">
      <c r="B223" s="72"/>
      <c r="C223" s="40" t="s">
        <v>328</v>
      </c>
      <c r="D223" s="47">
        <v>40680</v>
      </c>
      <c r="E223" s="49">
        <v>40692</v>
      </c>
      <c r="F223" s="49"/>
      <c r="G223" s="50">
        <v>0.33333333333333331</v>
      </c>
      <c r="H223" s="50">
        <v>0.5</v>
      </c>
      <c r="I223" s="44">
        <v>2011849372571</v>
      </c>
      <c r="J223" s="45" t="s">
        <v>635</v>
      </c>
      <c r="K223" s="45" t="s">
        <v>584</v>
      </c>
      <c r="L223" s="46"/>
      <c r="M223" s="47" t="s">
        <v>48</v>
      </c>
      <c r="N223" s="47"/>
    </row>
    <row r="224" spans="2:14" x14ac:dyDescent="0.2">
      <c r="B224" s="72"/>
      <c r="C224" s="40" t="s">
        <v>328</v>
      </c>
      <c r="D224" s="47">
        <v>40674</v>
      </c>
      <c r="E224" s="49">
        <v>40693</v>
      </c>
      <c r="F224" s="49"/>
      <c r="G224" s="50">
        <v>0.54166666666666663</v>
      </c>
      <c r="H224" s="50">
        <v>0.72916666666666663</v>
      </c>
      <c r="I224" s="44">
        <v>2010762764509</v>
      </c>
      <c r="J224" s="45" t="s">
        <v>636</v>
      </c>
      <c r="K224" s="45" t="s">
        <v>637</v>
      </c>
      <c r="L224" s="46"/>
      <c r="M224" s="47" t="s">
        <v>331</v>
      </c>
      <c r="N224" s="47"/>
    </row>
    <row r="225" spans="2:14" x14ac:dyDescent="0.2">
      <c r="B225" s="72"/>
      <c r="C225" s="40" t="s">
        <v>328</v>
      </c>
      <c r="D225" s="47">
        <v>40674</v>
      </c>
      <c r="E225" s="49">
        <v>40693</v>
      </c>
      <c r="F225" s="49"/>
      <c r="G225" s="50">
        <v>0.33333333333333331</v>
      </c>
      <c r="H225" s="50">
        <v>0.39583333333333331</v>
      </c>
      <c r="I225" s="44">
        <v>2011829965359</v>
      </c>
      <c r="J225" s="45" t="s">
        <v>638</v>
      </c>
      <c r="K225" s="45" t="s">
        <v>625</v>
      </c>
      <c r="L225" s="46"/>
      <c r="M225" s="47" t="s">
        <v>331</v>
      </c>
      <c r="N225" s="47"/>
    </row>
    <row r="226" spans="2:14" x14ac:dyDescent="0.2">
      <c r="B226" s="72"/>
      <c r="C226" s="40" t="s">
        <v>328</v>
      </c>
      <c r="D226" s="47">
        <v>40674</v>
      </c>
      <c r="E226" s="49">
        <v>40694</v>
      </c>
      <c r="F226" s="49"/>
      <c r="G226" s="50">
        <v>0.33333333333333331</v>
      </c>
      <c r="H226" s="50">
        <v>0.54166666666666663</v>
      </c>
      <c r="I226" s="44">
        <v>2010786065052</v>
      </c>
      <c r="J226" s="45" t="s">
        <v>639</v>
      </c>
      <c r="K226" s="45" t="s">
        <v>640</v>
      </c>
      <c r="L226" s="46"/>
      <c r="M226" s="47" t="s">
        <v>331</v>
      </c>
      <c r="N226" s="47"/>
    </row>
    <row r="227" spans="2:14" x14ac:dyDescent="0.2">
      <c r="B227" s="72"/>
      <c r="C227" s="40" t="s">
        <v>328</v>
      </c>
      <c r="D227" s="47">
        <v>40676</v>
      </c>
      <c r="E227" s="49">
        <v>40694</v>
      </c>
      <c r="F227" s="49"/>
      <c r="G227" s="50">
        <v>0.58333333333333337</v>
      </c>
      <c r="H227" s="50">
        <v>0.70833333333333337</v>
      </c>
      <c r="I227" s="44">
        <v>2010796533225</v>
      </c>
      <c r="J227" s="45" t="s">
        <v>641</v>
      </c>
      <c r="K227" s="45"/>
      <c r="L227" s="46"/>
      <c r="M227" s="47" t="s">
        <v>331</v>
      </c>
      <c r="N227" s="47"/>
    </row>
    <row r="228" spans="2:14" x14ac:dyDescent="0.2">
      <c r="B228" s="72"/>
      <c r="C228" s="40" t="s">
        <v>328</v>
      </c>
      <c r="D228" s="47">
        <v>40674</v>
      </c>
      <c r="E228" s="49">
        <v>40695</v>
      </c>
      <c r="F228" s="49"/>
      <c r="G228" s="50">
        <v>0.33333333333333331</v>
      </c>
      <c r="H228" s="50">
        <v>0.54166666666666663</v>
      </c>
      <c r="I228" s="44">
        <v>2010788079692</v>
      </c>
      <c r="J228" s="45" t="s">
        <v>407</v>
      </c>
      <c r="K228" s="45" t="s">
        <v>642</v>
      </c>
      <c r="L228" s="46"/>
      <c r="M228" s="47" t="s">
        <v>331</v>
      </c>
      <c r="N228" s="47"/>
    </row>
    <row r="229" spans="2:14" x14ac:dyDescent="0.2">
      <c r="B229" s="72"/>
      <c r="C229" s="40" t="s">
        <v>328</v>
      </c>
      <c r="D229" s="47">
        <v>40676</v>
      </c>
      <c r="E229" s="49">
        <v>40695</v>
      </c>
      <c r="F229" s="49"/>
      <c r="G229" s="50">
        <v>0.58333333333333337</v>
      </c>
      <c r="H229" s="50">
        <v>0.70833333333333337</v>
      </c>
      <c r="I229" s="44">
        <v>2010796828581</v>
      </c>
      <c r="J229" s="45" t="s">
        <v>565</v>
      </c>
      <c r="K229" s="45"/>
      <c r="L229" s="46"/>
      <c r="M229" s="47" t="s">
        <v>331</v>
      </c>
      <c r="N229" s="47"/>
    </row>
    <row r="230" spans="2:14" x14ac:dyDescent="0.2">
      <c r="B230" s="72"/>
      <c r="C230" s="40" t="s">
        <v>328</v>
      </c>
      <c r="D230" s="47">
        <v>40680</v>
      </c>
      <c r="E230" s="49">
        <v>40695</v>
      </c>
      <c r="F230" s="49"/>
      <c r="G230" s="50">
        <v>0.58333333333333337</v>
      </c>
      <c r="H230" s="50">
        <v>0.77083333333333337</v>
      </c>
      <c r="I230" s="44">
        <v>2011850862963</v>
      </c>
      <c r="J230" s="45" t="s">
        <v>623</v>
      </c>
      <c r="K230" s="45" t="s">
        <v>388</v>
      </c>
      <c r="L230" s="46"/>
      <c r="M230" s="47" t="s">
        <v>331</v>
      </c>
      <c r="N230" s="47"/>
    </row>
    <row r="231" spans="2:14" x14ac:dyDescent="0.2">
      <c r="B231" s="72" t="s">
        <v>622</v>
      </c>
      <c r="C231" s="40" t="s">
        <v>328</v>
      </c>
      <c r="D231" s="47">
        <v>40680</v>
      </c>
      <c r="E231" s="49">
        <v>40695</v>
      </c>
      <c r="F231" s="49"/>
      <c r="G231" s="50">
        <v>0.33333333333333331</v>
      </c>
      <c r="H231" s="50">
        <v>0.5</v>
      </c>
      <c r="I231" s="44">
        <v>2011851237671</v>
      </c>
      <c r="J231" s="45" t="s">
        <v>643</v>
      </c>
      <c r="K231" s="45" t="s">
        <v>388</v>
      </c>
      <c r="L231" s="46"/>
      <c r="M231" s="47" t="s">
        <v>331</v>
      </c>
      <c r="N231" s="47"/>
    </row>
    <row r="232" spans="2:14" x14ac:dyDescent="0.2">
      <c r="B232" s="72"/>
      <c r="C232" s="40" t="s">
        <v>328</v>
      </c>
      <c r="D232" s="47">
        <v>40693</v>
      </c>
      <c r="E232" s="49">
        <v>40695</v>
      </c>
      <c r="F232" s="49"/>
      <c r="G232" s="50">
        <v>0.25</v>
      </c>
      <c r="H232" s="50">
        <v>0.27083333333333331</v>
      </c>
      <c r="I232" s="44">
        <v>2011811581587</v>
      </c>
      <c r="J232" s="45" t="s">
        <v>644</v>
      </c>
      <c r="K232" s="45" t="s">
        <v>645</v>
      </c>
      <c r="L232" s="46"/>
      <c r="M232" s="47" t="s">
        <v>331</v>
      </c>
      <c r="N232" s="47"/>
    </row>
    <row r="233" spans="2:14" x14ac:dyDescent="0.2">
      <c r="B233" s="72"/>
      <c r="C233" s="40" t="s">
        <v>328</v>
      </c>
      <c r="D233" s="47">
        <v>40687</v>
      </c>
      <c r="E233" s="49">
        <v>40696</v>
      </c>
      <c r="F233" s="49"/>
      <c r="G233" s="50">
        <v>0.58333333333333337</v>
      </c>
      <c r="H233" s="50">
        <v>0.75</v>
      </c>
      <c r="I233" s="44">
        <v>2011853074603</v>
      </c>
      <c r="J233" s="45" t="s">
        <v>646</v>
      </c>
      <c r="K233" s="45" t="s">
        <v>388</v>
      </c>
      <c r="L233" s="46"/>
      <c r="M233" s="47" t="s">
        <v>331</v>
      </c>
      <c r="N233" s="47"/>
    </row>
    <row r="234" spans="2:14" x14ac:dyDescent="0.2">
      <c r="B234" s="72"/>
      <c r="C234" s="40" t="s">
        <v>328</v>
      </c>
      <c r="D234" s="47">
        <v>40674</v>
      </c>
      <c r="E234" s="49">
        <v>40696</v>
      </c>
      <c r="F234" s="49"/>
      <c r="G234" s="50">
        <v>0.54166666666666663</v>
      </c>
      <c r="H234" s="50">
        <v>0.75</v>
      </c>
      <c r="I234" s="44">
        <v>2010780099157</v>
      </c>
      <c r="J234" s="45" t="s">
        <v>572</v>
      </c>
      <c r="K234" s="45" t="s">
        <v>640</v>
      </c>
      <c r="L234" s="46"/>
      <c r="M234" s="47" t="s">
        <v>331</v>
      </c>
      <c r="N234" s="47"/>
    </row>
    <row r="235" spans="2:14" x14ac:dyDescent="0.2">
      <c r="B235" s="72"/>
      <c r="C235" s="40" t="s">
        <v>550</v>
      </c>
      <c r="D235" s="47">
        <v>40674</v>
      </c>
      <c r="E235" s="49">
        <v>40696</v>
      </c>
      <c r="F235" s="49"/>
      <c r="G235" s="50">
        <v>0.3125</v>
      </c>
      <c r="H235" s="50">
        <v>0.47916666666666669</v>
      </c>
      <c r="I235" s="44">
        <v>2011829597333</v>
      </c>
      <c r="J235" s="45" t="s">
        <v>647</v>
      </c>
      <c r="K235" s="45" t="s">
        <v>648</v>
      </c>
      <c r="L235" s="46"/>
      <c r="M235" s="47" t="s">
        <v>331</v>
      </c>
      <c r="N235" s="47"/>
    </row>
    <row r="236" spans="2:14" x14ac:dyDescent="0.2">
      <c r="B236" s="72"/>
      <c r="C236" s="40" t="s">
        <v>328</v>
      </c>
      <c r="D236" s="47">
        <v>40676</v>
      </c>
      <c r="E236" s="49">
        <v>40697</v>
      </c>
      <c r="F236" s="49"/>
      <c r="G236" s="50">
        <v>0.33333333333333331</v>
      </c>
      <c r="H236" s="50">
        <v>0.5</v>
      </c>
      <c r="I236" s="44">
        <v>2011827004618</v>
      </c>
      <c r="J236" s="45" t="s">
        <v>649</v>
      </c>
      <c r="K236" s="45" t="s">
        <v>542</v>
      </c>
      <c r="L236" s="46"/>
      <c r="M236" s="47" t="s">
        <v>331</v>
      </c>
      <c r="N236" s="47"/>
    </row>
    <row r="237" spans="2:14" x14ac:dyDescent="0.2">
      <c r="B237" s="72"/>
      <c r="C237" s="40" t="s">
        <v>328</v>
      </c>
      <c r="D237" s="47">
        <v>40676</v>
      </c>
      <c r="E237" s="49">
        <v>40697</v>
      </c>
      <c r="F237" s="49"/>
      <c r="G237" s="50">
        <v>0.58333333333333337</v>
      </c>
      <c r="H237" s="50">
        <v>0.66666666666666663</v>
      </c>
      <c r="I237" s="44">
        <v>2011811979029</v>
      </c>
      <c r="J237" s="45" t="s">
        <v>482</v>
      </c>
      <c r="K237" s="45"/>
      <c r="L237" s="46"/>
      <c r="M237" s="47" t="s">
        <v>331</v>
      </c>
      <c r="N237" s="47"/>
    </row>
    <row r="238" spans="2:14" x14ac:dyDescent="0.2">
      <c r="B238" s="72"/>
      <c r="C238" s="40" t="s">
        <v>328</v>
      </c>
      <c r="D238" s="47">
        <v>40676</v>
      </c>
      <c r="E238" s="49">
        <v>40698</v>
      </c>
      <c r="F238" s="49"/>
      <c r="G238" s="50">
        <v>0.33333333333333331</v>
      </c>
      <c r="H238" s="50">
        <v>0.5</v>
      </c>
      <c r="I238" s="44">
        <v>2011832427442</v>
      </c>
      <c r="J238" s="45" t="s">
        <v>650</v>
      </c>
      <c r="K238" s="45" t="s">
        <v>333</v>
      </c>
      <c r="L238" s="46"/>
      <c r="M238" s="47" t="s">
        <v>331</v>
      </c>
      <c r="N238" s="47"/>
    </row>
    <row r="239" spans="2:14" x14ac:dyDescent="0.2">
      <c r="B239" s="72"/>
      <c r="C239" s="40" t="s">
        <v>328</v>
      </c>
      <c r="D239" s="47">
        <v>40676</v>
      </c>
      <c r="E239" s="49">
        <v>40698</v>
      </c>
      <c r="F239" s="49"/>
      <c r="G239" s="50">
        <v>0.58333333333333337</v>
      </c>
      <c r="H239" s="50">
        <v>0.75</v>
      </c>
      <c r="I239" s="44">
        <v>2010794519442</v>
      </c>
      <c r="J239" s="45" t="s">
        <v>75</v>
      </c>
      <c r="K239" s="45"/>
      <c r="L239" s="46"/>
      <c r="M239" s="47" t="s">
        <v>331</v>
      </c>
      <c r="N239" s="47"/>
    </row>
    <row r="240" spans="2:14" x14ac:dyDescent="0.2">
      <c r="B240" s="72"/>
      <c r="C240" s="40" t="s">
        <v>328</v>
      </c>
      <c r="D240" s="47">
        <v>40687</v>
      </c>
      <c r="E240" s="49">
        <v>40698</v>
      </c>
      <c r="F240" s="49"/>
      <c r="G240" s="50">
        <v>0.54166666666666663</v>
      </c>
      <c r="H240" s="50">
        <v>0.75</v>
      </c>
      <c r="I240" s="44">
        <v>2011849916629</v>
      </c>
      <c r="J240" s="45" t="s">
        <v>609</v>
      </c>
      <c r="K240" s="45" t="s">
        <v>651</v>
      </c>
      <c r="L240" s="46"/>
      <c r="M240" s="47" t="s">
        <v>346</v>
      </c>
      <c r="N240" s="47" t="s">
        <v>652</v>
      </c>
    </row>
    <row r="241" spans="2:14" x14ac:dyDescent="0.2">
      <c r="B241" s="72"/>
      <c r="C241" s="40" t="s">
        <v>328</v>
      </c>
      <c r="D241" s="47">
        <v>40681</v>
      </c>
      <c r="E241" s="49">
        <v>40698</v>
      </c>
      <c r="F241" s="49"/>
      <c r="G241" s="50">
        <v>0.58333333333333337</v>
      </c>
      <c r="H241" s="50">
        <v>0.77083333333333337</v>
      </c>
      <c r="I241" s="44">
        <v>2011853086333</v>
      </c>
      <c r="J241" s="45" t="s">
        <v>653</v>
      </c>
      <c r="K241" s="45" t="s">
        <v>8</v>
      </c>
      <c r="L241" s="46"/>
      <c r="M241" s="47" t="s">
        <v>48</v>
      </c>
      <c r="N241" s="47"/>
    </row>
    <row r="242" spans="2:14" x14ac:dyDescent="0.2">
      <c r="B242" s="72" t="s">
        <v>654</v>
      </c>
      <c r="C242" s="40" t="s">
        <v>328</v>
      </c>
      <c r="D242" s="47">
        <v>40693</v>
      </c>
      <c r="E242" s="49">
        <v>40698</v>
      </c>
      <c r="F242" s="49"/>
      <c r="G242" s="50">
        <v>0.33333333333333331</v>
      </c>
      <c r="H242" s="50">
        <v>0.70833333333333337</v>
      </c>
      <c r="I242" s="44">
        <v>2011849917573</v>
      </c>
      <c r="J242" s="45" t="s">
        <v>655</v>
      </c>
      <c r="K242" s="45" t="s">
        <v>656</v>
      </c>
      <c r="L242" s="46"/>
      <c r="M242" s="47" t="s">
        <v>346</v>
      </c>
      <c r="N242" s="47" t="s">
        <v>652</v>
      </c>
    </row>
    <row r="243" spans="2:14" x14ac:dyDescent="0.2">
      <c r="B243" s="72" t="s">
        <v>47</v>
      </c>
      <c r="C243" s="40" t="s">
        <v>328</v>
      </c>
      <c r="D243" s="47">
        <v>40687</v>
      </c>
      <c r="E243" s="47">
        <v>40699</v>
      </c>
      <c r="F243" s="47"/>
      <c r="G243" s="50">
        <v>0.54166666666666663</v>
      </c>
      <c r="H243" s="50">
        <v>0.75</v>
      </c>
      <c r="I243" s="44">
        <v>2011849916629</v>
      </c>
      <c r="J243" s="45" t="s">
        <v>609</v>
      </c>
      <c r="K243" s="45" t="s">
        <v>651</v>
      </c>
      <c r="L243" s="52"/>
      <c r="M243" s="47" t="s">
        <v>47</v>
      </c>
      <c r="N243" s="47"/>
    </row>
    <row r="244" spans="2:14" x14ac:dyDescent="0.2">
      <c r="B244" s="72" t="s">
        <v>47</v>
      </c>
      <c r="C244" s="40" t="s">
        <v>328</v>
      </c>
      <c r="D244" s="47">
        <v>40693</v>
      </c>
      <c r="E244" s="47">
        <v>40699</v>
      </c>
      <c r="F244" s="47"/>
      <c r="G244" s="50">
        <v>0.54166666666666663</v>
      </c>
      <c r="H244" s="50">
        <v>0.75</v>
      </c>
      <c r="I244" s="44">
        <v>2011849916629</v>
      </c>
      <c r="J244" s="45" t="s">
        <v>609</v>
      </c>
      <c r="K244" s="45" t="s">
        <v>651</v>
      </c>
      <c r="L244" s="52"/>
      <c r="M244" s="47" t="s">
        <v>47</v>
      </c>
      <c r="N244" s="47"/>
    </row>
    <row r="245" spans="2:14" x14ac:dyDescent="0.2">
      <c r="B245" s="72" t="s">
        <v>622</v>
      </c>
      <c r="C245" s="40" t="s">
        <v>328</v>
      </c>
      <c r="D245" s="47">
        <v>40696</v>
      </c>
      <c r="E245" s="49">
        <v>40699</v>
      </c>
      <c r="F245" s="49"/>
      <c r="G245" s="50">
        <v>0.33333333333333331</v>
      </c>
      <c r="H245" s="50">
        <v>0.45833333333333331</v>
      </c>
      <c r="I245" s="44">
        <v>2010749309966</v>
      </c>
      <c r="J245" s="45" t="s">
        <v>565</v>
      </c>
      <c r="K245" s="45" t="s">
        <v>335</v>
      </c>
      <c r="L245" s="46"/>
      <c r="M245" s="47" t="s">
        <v>331</v>
      </c>
      <c r="N245" s="47" t="s">
        <v>622</v>
      </c>
    </row>
    <row r="246" spans="2:14" x14ac:dyDescent="0.2">
      <c r="B246" s="72" t="s">
        <v>622</v>
      </c>
      <c r="C246" s="40" t="s">
        <v>328</v>
      </c>
      <c r="D246" s="47">
        <v>40693</v>
      </c>
      <c r="E246" s="49">
        <v>40699</v>
      </c>
      <c r="F246" s="49"/>
      <c r="G246" s="50">
        <v>0.33333333333333331</v>
      </c>
      <c r="H246" s="50">
        <v>0.54166666666666663</v>
      </c>
      <c r="I246" s="44">
        <v>2010787703335</v>
      </c>
      <c r="J246" s="45" t="s">
        <v>657</v>
      </c>
      <c r="K246" s="45" t="s">
        <v>658</v>
      </c>
      <c r="L246" s="46"/>
      <c r="M246" s="47" t="s">
        <v>331</v>
      </c>
      <c r="N246" s="47" t="s">
        <v>659</v>
      </c>
    </row>
    <row r="247" spans="2:14" x14ac:dyDescent="0.2">
      <c r="B247" s="72" t="s">
        <v>578</v>
      </c>
      <c r="C247" s="40" t="s">
        <v>328</v>
      </c>
      <c r="D247" s="47">
        <v>40672</v>
      </c>
      <c r="E247" s="49">
        <v>40700</v>
      </c>
      <c r="F247" s="49"/>
      <c r="G247" s="50">
        <v>0.5625</v>
      </c>
      <c r="H247" s="50">
        <v>0.77083333333333337</v>
      </c>
      <c r="I247" s="44">
        <v>2010762318026</v>
      </c>
      <c r="J247" s="45" t="s">
        <v>660</v>
      </c>
      <c r="K247" s="45" t="s">
        <v>661</v>
      </c>
      <c r="L247" s="46"/>
      <c r="M247" s="47" t="s">
        <v>331</v>
      </c>
      <c r="N247" s="47"/>
    </row>
    <row r="248" spans="2:14" x14ac:dyDescent="0.2">
      <c r="B248" s="72"/>
      <c r="C248" s="40" t="s">
        <v>328</v>
      </c>
      <c r="D248" s="47">
        <v>40682</v>
      </c>
      <c r="E248" s="49">
        <v>40701</v>
      </c>
      <c r="F248" s="49"/>
      <c r="G248" s="50">
        <v>0.54166666666666663</v>
      </c>
      <c r="H248" s="50">
        <v>0.75</v>
      </c>
      <c r="I248" s="44">
        <v>2011854499943</v>
      </c>
      <c r="J248" s="45" t="s">
        <v>662</v>
      </c>
      <c r="K248" s="45" t="s">
        <v>575</v>
      </c>
      <c r="L248" s="46"/>
      <c r="M248" s="47" t="s">
        <v>331</v>
      </c>
      <c r="N248" s="47"/>
    </row>
    <row r="249" spans="2:14" x14ac:dyDescent="0.2">
      <c r="B249" s="72"/>
      <c r="C249" s="40" t="s">
        <v>550</v>
      </c>
      <c r="D249" s="47">
        <v>40687</v>
      </c>
      <c r="E249" s="49">
        <v>40702</v>
      </c>
      <c r="F249" s="49"/>
      <c r="G249" s="50">
        <v>0.3125</v>
      </c>
      <c r="H249" s="50">
        <v>0.47916666666666669</v>
      </c>
      <c r="I249" s="44">
        <v>2010774796485</v>
      </c>
      <c r="J249" s="45" t="s">
        <v>382</v>
      </c>
      <c r="K249" s="45" t="s">
        <v>663</v>
      </c>
      <c r="L249" s="46"/>
      <c r="M249" s="47" t="s">
        <v>331</v>
      </c>
      <c r="N249" s="47"/>
    </row>
    <row r="250" spans="2:14" x14ac:dyDescent="0.2">
      <c r="B250" s="72"/>
      <c r="C250" s="40" t="s">
        <v>328</v>
      </c>
      <c r="D250" s="47">
        <v>40676</v>
      </c>
      <c r="E250" s="49">
        <v>40703</v>
      </c>
      <c r="F250" s="49"/>
      <c r="G250" s="50">
        <v>0.58333333333333337</v>
      </c>
      <c r="H250" s="50">
        <v>0.75</v>
      </c>
      <c r="I250" s="44">
        <v>2011838366759</v>
      </c>
      <c r="J250" s="45" t="s">
        <v>664</v>
      </c>
      <c r="K250" s="45" t="s">
        <v>167</v>
      </c>
      <c r="L250" s="46"/>
      <c r="M250" s="47" t="s">
        <v>331</v>
      </c>
      <c r="N250" s="47"/>
    </row>
    <row r="251" spans="2:14" x14ac:dyDescent="0.2">
      <c r="B251" s="72" t="s">
        <v>665</v>
      </c>
      <c r="C251" s="40" t="s">
        <v>328</v>
      </c>
      <c r="D251" s="47">
        <v>40693</v>
      </c>
      <c r="E251" s="49">
        <v>40704</v>
      </c>
      <c r="F251" s="49"/>
      <c r="G251" s="50">
        <v>0.33333333333333331</v>
      </c>
      <c r="H251" s="50">
        <v>0.39583333333333331</v>
      </c>
      <c r="I251" s="44">
        <v>2011825398296</v>
      </c>
      <c r="J251" s="45" t="s">
        <v>666</v>
      </c>
      <c r="K251" s="45" t="s">
        <v>667</v>
      </c>
      <c r="L251" s="46"/>
      <c r="M251" s="47" t="s">
        <v>331</v>
      </c>
      <c r="N251" s="47"/>
    </row>
    <row r="252" spans="2:14" x14ac:dyDescent="0.2">
      <c r="B252" s="72" t="s">
        <v>668</v>
      </c>
      <c r="C252" s="40" t="s">
        <v>328</v>
      </c>
      <c r="D252" s="47">
        <v>40693</v>
      </c>
      <c r="E252" s="49">
        <v>40704</v>
      </c>
      <c r="F252" s="49"/>
      <c r="G252" s="50">
        <v>0.54166666666666663</v>
      </c>
      <c r="H252" s="50">
        <v>0.75</v>
      </c>
      <c r="I252" s="44">
        <v>2011854260846</v>
      </c>
      <c r="J252" s="45" t="s">
        <v>669</v>
      </c>
      <c r="K252" s="45" t="s">
        <v>167</v>
      </c>
      <c r="L252" s="46"/>
      <c r="M252" s="47" t="s">
        <v>331</v>
      </c>
      <c r="N252" s="47"/>
    </row>
    <row r="253" spans="2:14" x14ac:dyDescent="0.2">
      <c r="B253" s="72" t="s">
        <v>622</v>
      </c>
      <c r="C253" s="40" t="s">
        <v>328</v>
      </c>
      <c r="D253" s="47">
        <v>40680</v>
      </c>
      <c r="E253" s="49">
        <v>40705</v>
      </c>
      <c r="F253" s="49"/>
      <c r="G253" s="50">
        <v>0.58333333333333337</v>
      </c>
      <c r="H253" s="50">
        <v>0.77083333333333337</v>
      </c>
      <c r="I253" s="44">
        <v>2011838604298</v>
      </c>
      <c r="J253" s="45" t="s">
        <v>545</v>
      </c>
      <c r="K253" s="45" t="s">
        <v>388</v>
      </c>
      <c r="L253" s="46"/>
      <c r="M253" s="47" t="s">
        <v>331</v>
      </c>
      <c r="N253" s="47"/>
    </row>
    <row r="254" spans="2:14" x14ac:dyDescent="0.2">
      <c r="B254" s="73" t="s">
        <v>47</v>
      </c>
      <c r="C254" s="66" t="s">
        <v>328</v>
      </c>
      <c r="D254" s="49">
        <v>40687</v>
      </c>
      <c r="E254" s="49">
        <v>40705</v>
      </c>
      <c r="F254" s="49"/>
      <c r="G254" s="67">
        <v>0.54166666666666663</v>
      </c>
      <c r="H254" s="67">
        <v>0.75</v>
      </c>
      <c r="I254" s="68">
        <v>2011849916629</v>
      </c>
      <c r="J254" s="69" t="s">
        <v>609</v>
      </c>
      <c r="K254" s="69" t="s">
        <v>651</v>
      </c>
      <c r="L254" s="70"/>
      <c r="M254" s="49" t="s">
        <v>376</v>
      </c>
      <c r="N254" s="49"/>
    </row>
    <row r="255" spans="2:14" x14ac:dyDescent="0.2">
      <c r="B255" s="73" t="s">
        <v>47</v>
      </c>
      <c r="C255" s="66" t="s">
        <v>328</v>
      </c>
      <c r="D255" s="49">
        <v>40687</v>
      </c>
      <c r="E255" s="49">
        <v>40705</v>
      </c>
      <c r="F255" s="49"/>
      <c r="G255" s="67">
        <v>0.54166666666666663</v>
      </c>
      <c r="H255" s="67">
        <v>0.75</v>
      </c>
      <c r="I255" s="68">
        <v>2011849917573</v>
      </c>
      <c r="J255" s="69" t="s">
        <v>655</v>
      </c>
      <c r="K255" s="69" t="s">
        <v>656</v>
      </c>
      <c r="L255" s="70"/>
      <c r="M255" s="49" t="s">
        <v>376</v>
      </c>
      <c r="N255" s="49"/>
    </row>
    <row r="256" spans="2:14" x14ac:dyDescent="0.2">
      <c r="B256" s="73" t="s">
        <v>47</v>
      </c>
      <c r="C256" s="66" t="s">
        <v>328</v>
      </c>
      <c r="D256" s="49">
        <v>40697</v>
      </c>
      <c r="E256" s="49">
        <v>40705</v>
      </c>
      <c r="F256" s="49"/>
      <c r="G256" s="67">
        <v>0.54166666666666663</v>
      </c>
      <c r="H256" s="67">
        <v>0.75</v>
      </c>
      <c r="I256" s="68">
        <v>2011849916629</v>
      </c>
      <c r="J256" s="69" t="s">
        <v>609</v>
      </c>
      <c r="K256" s="69" t="s">
        <v>670</v>
      </c>
      <c r="L256" s="70"/>
      <c r="M256" s="49" t="s">
        <v>376</v>
      </c>
      <c r="N256" s="49"/>
    </row>
    <row r="257" spans="2:14" x14ac:dyDescent="0.2">
      <c r="B257" s="72" t="s">
        <v>622</v>
      </c>
      <c r="C257" s="40" t="s">
        <v>328</v>
      </c>
      <c r="D257" s="47">
        <v>40704</v>
      </c>
      <c r="E257" s="49">
        <v>40705</v>
      </c>
      <c r="F257" s="49"/>
      <c r="G257" s="50">
        <v>0.35416666666666669</v>
      </c>
      <c r="H257" s="50"/>
      <c r="I257" s="44">
        <v>2010787707436</v>
      </c>
      <c r="J257" s="45" t="s">
        <v>671</v>
      </c>
      <c r="K257" s="45" t="s">
        <v>672</v>
      </c>
      <c r="L257" s="46"/>
      <c r="M257" s="47" t="s">
        <v>331</v>
      </c>
      <c r="N257" s="47"/>
    </row>
    <row r="258" spans="2:14" x14ac:dyDescent="0.2">
      <c r="B258" s="73" t="s">
        <v>47</v>
      </c>
      <c r="C258" s="66" t="s">
        <v>328</v>
      </c>
      <c r="D258" s="49">
        <v>40697</v>
      </c>
      <c r="E258" s="49">
        <v>40706</v>
      </c>
      <c r="F258" s="49"/>
      <c r="G258" s="67">
        <v>0.33333333333333331</v>
      </c>
      <c r="H258" s="67">
        <v>0.54166666666666663</v>
      </c>
      <c r="I258" s="68">
        <v>2011849916629</v>
      </c>
      <c r="J258" s="69" t="s">
        <v>609</v>
      </c>
      <c r="K258" s="69" t="s">
        <v>651</v>
      </c>
      <c r="L258" s="70"/>
      <c r="M258" s="49"/>
      <c r="N258" s="49"/>
    </row>
    <row r="259" spans="2:14" x14ac:dyDescent="0.2">
      <c r="B259" s="73" t="s">
        <v>673</v>
      </c>
      <c r="C259" s="66" t="s">
        <v>328</v>
      </c>
      <c r="D259" s="49">
        <v>40687</v>
      </c>
      <c r="E259" s="49">
        <v>40707</v>
      </c>
      <c r="F259" s="49"/>
      <c r="G259" s="67">
        <v>0.54166666666666663</v>
      </c>
      <c r="H259" s="67">
        <v>0.75</v>
      </c>
      <c r="I259" s="68">
        <v>2011845063586</v>
      </c>
      <c r="J259" s="69" t="s">
        <v>674</v>
      </c>
      <c r="K259" s="69" t="s">
        <v>546</v>
      </c>
      <c r="L259" s="70"/>
      <c r="M259" s="49" t="s">
        <v>376</v>
      </c>
      <c r="N259" s="49" t="s">
        <v>675</v>
      </c>
    </row>
    <row r="260" spans="2:14" x14ac:dyDescent="0.2">
      <c r="B260" s="72" t="s">
        <v>676</v>
      </c>
      <c r="C260" s="40" t="s">
        <v>328</v>
      </c>
      <c r="D260" s="47">
        <v>40688</v>
      </c>
      <c r="E260" s="49">
        <v>40707</v>
      </c>
      <c r="F260" s="49"/>
      <c r="G260" s="50">
        <v>0.33333333333333331</v>
      </c>
      <c r="H260" s="50">
        <v>0.5</v>
      </c>
      <c r="I260" s="44">
        <v>2011844337909</v>
      </c>
      <c r="J260" s="45" t="s">
        <v>677</v>
      </c>
      <c r="K260" s="45" t="s">
        <v>573</v>
      </c>
      <c r="L260" s="46"/>
      <c r="M260" s="47" t="s">
        <v>331</v>
      </c>
      <c r="N260" s="47"/>
    </row>
    <row r="261" spans="2:14" x14ac:dyDescent="0.2">
      <c r="B261" s="73" t="s">
        <v>678</v>
      </c>
      <c r="C261" s="66" t="s">
        <v>328</v>
      </c>
      <c r="D261" s="49">
        <v>40687</v>
      </c>
      <c r="E261" s="49">
        <v>40708</v>
      </c>
      <c r="F261" s="49"/>
      <c r="G261" s="67">
        <v>0.33333333333333331</v>
      </c>
      <c r="H261" s="67">
        <v>0.54166666666666663</v>
      </c>
      <c r="I261" s="68">
        <v>2011849916629</v>
      </c>
      <c r="J261" s="69" t="s">
        <v>609</v>
      </c>
      <c r="K261" s="69" t="s">
        <v>651</v>
      </c>
      <c r="L261" s="70"/>
      <c r="M261" s="49"/>
      <c r="N261" s="49"/>
    </row>
    <row r="262" spans="2:14" x14ac:dyDescent="0.2">
      <c r="B262" s="73" t="s">
        <v>678</v>
      </c>
      <c r="C262" s="66" t="s">
        <v>328</v>
      </c>
      <c r="D262" s="49">
        <v>40697</v>
      </c>
      <c r="E262" s="49">
        <v>40708</v>
      </c>
      <c r="F262" s="49"/>
      <c r="G262" s="67">
        <v>0.33333333333333331</v>
      </c>
      <c r="H262" s="67">
        <v>0.54166666666666663</v>
      </c>
      <c r="I262" s="68">
        <v>2011849916629</v>
      </c>
      <c r="J262" s="69" t="s">
        <v>609</v>
      </c>
      <c r="K262" s="69" t="s">
        <v>670</v>
      </c>
      <c r="L262" s="70"/>
      <c r="M262" s="49"/>
      <c r="N262" s="49"/>
    </row>
    <row r="263" spans="2:14" x14ac:dyDescent="0.2">
      <c r="B263" s="72"/>
      <c r="C263" s="40" t="s">
        <v>328</v>
      </c>
      <c r="D263" s="47">
        <v>40687</v>
      </c>
      <c r="E263" s="49">
        <v>40709</v>
      </c>
      <c r="F263" s="49"/>
      <c r="G263" s="50">
        <v>0.54166666666666663</v>
      </c>
      <c r="H263" s="50">
        <v>0.70833333333333337</v>
      </c>
      <c r="I263" s="44">
        <v>2011847349382</v>
      </c>
      <c r="J263" s="45" t="s">
        <v>679</v>
      </c>
      <c r="K263" s="45" t="s">
        <v>546</v>
      </c>
      <c r="L263" s="46"/>
      <c r="M263" s="47" t="s">
        <v>331</v>
      </c>
      <c r="N263" s="47"/>
    </row>
    <row r="264" spans="2:14" x14ac:dyDescent="0.2">
      <c r="B264" s="72" t="s">
        <v>454</v>
      </c>
      <c r="C264" s="40" t="s">
        <v>328</v>
      </c>
      <c r="D264" s="47">
        <v>40687</v>
      </c>
      <c r="E264" s="49">
        <v>40709</v>
      </c>
      <c r="F264" s="49"/>
      <c r="G264" s="50">
        <v>0.33333333333333331</v>
      </c>
      <c r="H264" s="50">
        <v>0.54166666666666663</v>
      </c>
      <c r="I264" s="44">
        <v>2011849916629</v>
      </c>
      <c r="J264" s="45" t="s">
        <v>609</v>
      </c>
      <c r="K264" s="45" t="s">
        <v>651</v>
      </c>
      <c r="L264" s="46"/>
      <c r="M264" s="47" t="s">
        <v>680</v>
      </c>
      <c r="N264" s="47"/>
    </row>
    <row r="265" spans="2:14" x14ac:dyDescent="0.2">
      <c r="B265" s="72" t="s">
        <v>681</v>
      </c>
      <c r="C265" s="40" t="s">
        <v>328</v>
      </c>
      <c r="D265" s="47">
        <v>40693</v>
      </c>
      <c r="E265" s="49">
        <v>40709</v>
      </c>
      <c r="F265" s="49"/>
      <c r="G265" s="50">
        <v>0.33333333333333331</v>
      </c>
      <c r="H265" s="50">
        <v>0.5</v>
      </c>
      <c r="I265" s="44">
        <v>2011829284063</v>
      </c>
      <c r="J265" s="45" t="s">
        <v>355</v>
      </c>
      <c r="K265" s="45" t="s">
        <v>558</v>
      </c>
      <c r="L265" s="46"/>
      <c r="M265" s="47" t="s">
        <v>680</v>
      </c>
      <c r="N265" s="47"/>
    </row>
    <row r="266" spans="2:14" x14ac:dyDescent="0.2">
      <c r="B266" s="72"/>
      <c r="C266" s="40" t="s">
        <v>328</v>
      </c>
      <c r="D266" s="47">
        <v>40693</v>
      </c>
      <c r="E266" s="49">
        <v>40709</v>
      </c>
      <c r="F266" s="49"/>
      <c r="G266" s="50">
        <v>0.58333333333333337</v>
      </c>
      <c r="H266" s="50">
        <v>0.72916666666666663</v>
      </c>
      <c r="I266" s="44">
        <v>2011844762220</v>
      </c>
      <c r="J266" s="45" t="s">
        <v>627</v>
      </c>
      <c r="K266" s="45" t="s">
        <v>667</v>
      </c>
      <c r="L266" s="46"/>
      <c r="M266" s="47" t="s">
        <v>331</v>
      </c>
      <c r="N266" s="47"/>
    </row>
    <row r="267" spans="2:14" x14ac:dyDescent="0.2">
      <c r="B267" s="72"/>
      <c r="C267" s="40" t="s">
        <v>328</v>
      </c>
      <c r="D267" s="47">
        <v>40697</v>
      </c>
      <c r="E267" s="49">
        <v>40709</v>
      </c>
      <c r="F267" s="49"/>
      <c r="G267" s="50">
        <v>0.33333333333333331</v>
      </c>
      <c r="H267" s="50">
        <v>0.54166666666666663</v>
      </c>
      <c r="I267" s="44">
        <v>2011849916629</v>
      </c>
      <c r="J267" s="45" t="s">
        <v>609</v>
      </c>
      <c r="K267" s="45" t="s">
        <v>670</v>
      </c>
      <c r="L267" s="46"/>
      <c r="M267" s="47" t="s">
        <v>680</v>
      </c>
      <c r="N267" s="47"/>
    </row>
    <row r="268" spans="2:14" x14ac:dyDescent="0.2">
      <c r="B268" s="72" t="s">
        <v>475</v>
      </c>
      <c r="C268" s="40" t="s">
        <v>328</v>
      </c>
      <c r="D268" s="47">
        <v>40694</v>
      </c>
      <c r="E268" s="49">
        <v>40710</v>
      </c>
      <c r="F268" s="49"/>
      <c r="G268" s="50">
        <v>0.33333333333333331</v>
      </c>
      <c r="H268" s="50">
        <v>0.375</v>
      </c>
      <c r="I268" s="44">
        <v>2010782401486</v>
      </c>
      <c r="J268" s="45" t="s">
        <v>521</v>
      </c>
      <c r="K268" s="45" t="s">
        <v>584</v>
      </c>
      <c r="L268" s="46"/>
      <c r="M268" s="47" t="s">
        <v>331</v>
      </c>
      <c r="N268" s="47"/>
    </row>
    <row r="269" spans="2:14" x14ac:dyDescent="0.2">
      <c r="B269" s="72"/>
      <c r="C269" s="40" t="s">
        <v>328</v>
      </c>
      <c r="D269" s="47">
        <v>40703</v>
      </c>
      <c r="E269" s="49">
        <v>40711</v>
      </c>
      <c r="F269" s="49"/>
      <c r="G269" s="50">
        <v>0.33333333333333331</v>
      </c>
      <c r="H269" s="50">
        <v>0.52083333333333337</v>
      </c>
      <c r="I269" s="44">
        <v>2011823134495</v>
      </c>
      <c r="J269" s="45" t="s">
        <v>682</v>
      </c>
      <c r="K269" s="45" t="s">
        <v>584</v>
      </c>
      <c r="L269" s="46"/>
      <c r="M269" s="47" t="s">
        <v>331</v>
      </c>
      <c r="N269" s="47"/>
    </row>
    <row r="270" spans="2:14" x14ac:dyDescent="0.2">
      <c r="B270" s="72" t="s">
        <v>683</v>
      </c>
      <c r="C270" s="40" t="s">
        <v>328</v>
      </c>
      <c r="D270" s="47">
        <v>40700</v>
      </c>
      <c r="E270" s="49">
        <v>40715</v>
      </c>
      <c r="F270" s="49"/>
      <c r="G270" s="50">
        <v>0.33333333333333331</v>
      </c>
      <c r="H270" s="50">
        <v>0.54166666666666663</v>
      </c>
      <c r="I270" s="44">
        <v>2011859462189</v>
      </c>
      <c r="J270" s="45" t="s">
        <v>403</v>
      </c>
      <c r="K270" s="45" t="s">
        <v>684</v>
      </c>
      <c r="L270" s="46"/>
      <c r="M270" s="47" t="s">
        <v>331</v>
      </c>
      <c r="N270" s="47"/>
    </row>
    <row r="271" spans="2:14" x14ac:dyDescent="0.2">
      <c r="B271" s="72"/>
      <c r="C271" s="40" t="s">
        <v>328</v>
      </c>
      <c r="D271" s="47">
        <v>40687</v>
      </c>
      <c r="E271" s="49">
        <v>40712</v>
      </c>
      <c r="F271" s="49"/>
      <c r="G271" s="50">
        <v>0.54166666666666663</v>
      </c>
      <c r="H271" s="50">
        <v>0.75</v>
      </c>
      <c r="I271" s="44">
        <v>2011849916629</v>
      </c>
      <c r="J271" s="45" t="s">
        <v>609</v>
      </c>
      <c r="K271" s="45" t="s">
        <v>651</v>
      </c>
      <c r="L271" s="46"/>
      <c r="M271" s="47" t="s">
        <v>331</v>
      </c>
      <c r="N271" s="47"/>
    </row>
    <row r="272" spans="2:14" x14ac:dyDescent="0.2">
      <c r="B272" s="72" t="s">
        <v>622</v>
      </c>
      <c r="C272" s="40" t="s">
        <v>328</v>
      </c>
      <c r="D272" s="47">
        <v>40700</v>
      </c>
      <c r="E272" s="49">
        <v>40712</v>
      </c>
      <c r="F272" s="49"/>
      <c r="G272" s="50">
        <v>0.58333333333333337</v>
      </c>
      <c r="H272" s="50">
        <v>0.75</v>
      </c>
      <c r="I272" s="44">
        <v>2011852748637</v>
      </c>
      <c r="J272" s="45" t="s">
        <v>685</v>
      </c>
      <c r="K272" s="45" t="s">
        <v>546</v>
      </c>
      <c r="L272" s="46"/>
      <c r="M272" s="47" t="s">
        <v>331</v>
      </c>
      <c r="N272" s="47"/>
    </row>
    <row r="273" spans="2:14" x14ac:dyDescent="0.2">
      <c r="B273" s="72"/>
      <c r="C273" s="40" t="s">
        <v>328</v>
      </c>
      <c r="D273" s="47">
        <v>40700</v>
      </c>
      <c r="E273" s="49">
        <v>40712</v>
      </c>
      <c r="F273" s="49"/>
      <c r="G273" s="50">
        <v>0.33333333333333331</v>
      </c>
      <c r="H273" s="50">
        <v>0.54166666666666663</v>
      </c>
      <c r="I273" s="44">
        <v>2011853075188</v>
      </c>
      <c r="J273" s="45" t="s">
        <v>686</v>
      </c>
      <c r="K273" s="45" t="s">
        <v>684</v>
      </c>
      <c r="L273" s="46"/>
      <c r="M273" s="47" t="s">
        <v>331</v>
      </c>
      <c r="N273" s="47"/>
    </row>
    <row r="274" spans="2:14" x14ac:dyDescent="0.2">
      <c r="B274" s="72"/>
      <c r="C274" s="40" t="s">
        <v>328</v>
      </c>
      <c r="D274" s="47">
        <v>40703</v>
      </c>
      <c r="E274" s="49">
        <v>40713</v>
      </c>
      <c r="F274" s="49"/>
      <c r="G274" s="50">
        <v>0.33333333333333331</v>
      </c>
      <c r="H274" s="50">
        <v>0.5</v>
      </c>
      <c r="I274" s="44">
        <v>2011849979483</v>
      </c>
      <c r="J274" s="45" t="s">
        <v>623</v>
      </c>
      <c r="K274" s="45" t="s">
        <v>573</v>
      </c>
      <c r="L274" s="46"/>
      <c r="M274" s="47" t="s">
        <v>331</v>
      </c>
      <c r="N274" s="47"/>
    </row>
    <row r="275" spans="2:14" x14ac:dyDescent="0.2">
      <c r="B275" s="72"/>
      <c r="C275" s="40" t="s">
        <v>328</v>
      </c>
      <c r="D275" s="47">
        <v>40707</v>
      </c>
      <c r="E275" s="49">
        <v>40713</v>
      </c>
      <c r="F275" s="49"/>
      <c r="G275" s="50">
        <v>0.33333333333333331</v>
      </c>
      <c r="H275" s="50">
        <v>0.5</v>
      </c>
      <c r="I275" s="44">
        <v>2011845063586</v>
      </c>
      <c r="J275" s="45" t="s">
        <v>674</v>
      </c>
      <c r="K275" s="45" t="s">
        <v>546</v>
      </c>
      <c r="L275" s="46"/>
      <c r="M275" s="47" t="s">
        <v>331</v>
      </c>
      <c r="N275" s="47"/>
    </row>
    <row r="276" spans="2:14" x14ac:dyDescent="0.2">
      <c r="B276" s="72"/>
      <c r="C276" s="40" t="s">
        <v>328</v>
      </c>
      <c r="D276" s="47">
        <v>40687</v>
      </c>
      <c r="E276" s="49">
        <v>40713</v>
      </c>
      <c r="F276" s="49"/>
      <c r="G276" s="50">
        <v>0.54166666666666663</v>
      </c>
      <c r="H276" s="50">
        <v>0.75</v>
      </c>
      <c r="I276" s="44">
        <v>2011849916629</v>
      </c>
      <c r="J276" s="45" t="s">
        <v>609</v>
      </c>
      <c r="K276" s="45" t="s">
        <v>651</v>
      </c>
      <c r="L276" s="46"/>
      <c r="M276" s="47" t="s">
        <v>331</v>
      </c>
      <c r="N276" s="47"/>
    </row>
    <row r="277" spans="2:14" x14ac:dyDescent="0.2">
      <c r="B277" s="72" t="s">
        <v>687</v>
      </c>
      <c r="C277" s="40" t="s">
        <v>328</v>
      </c>
      <c r="D277" s="47">
        <v>40700</v>
      </c>
      <c r="E277" s="49">
        <v>40714</v>
      </c>
      <c r="F277" s="49"/>
      <c r="G277" s="50">
        <v>0.58333333333333337</v>
      </c>
      <c r="H277" s="50">
        <v>0.75</v>
      </c>
      <c r="I277" s="44">
        <v>2011844337909</v>
      </c>
      <c r="J277" s="45" t="s">
        <v>677</v>
      </c>
      <c r="K277" s="45" t="s">
        <v>573</v>
      </c>
      <c r="L277" s="46"/>
      <c r="M277" s="47" t="s">
        <v>331</v>
      </c>
      <c r="N277" s="47" t="s">
        <v>688</v>
      </c>
    </row>
    <row r="278" spans="2:14" x14ac:dyDescent="0.2">
      <c r="B278" s="72"/>
      <c r="C278" s="40" t="s">
        <v>328</v>
      </c>
      <c r="D278" s="47">
        <v>40700</v>
      </c>
      <c r="E278" s="49">
        <v>40714</v>
      </c>
      <c r="F278" s="49"/>
      <c r="G278" s="50">
        <v>0.33333333333333331</v>
      </c>
      <c r="H278" s="50">
        <v>0.5</v>
      </c>
      <c r="I278" s="44">
        <v>2011852678489</v>
      </c>
      <c r="J278" s="45" t="s">
        <v>689</v>
      </c>
      <c r="K278" s="45" t="s">
        <v>547</v>
      </c>
      <c r="L278" s="46"/>
      <c r="M278" s="47" t="s">
        <v>331</v>
      </c>
      <c r="N278" s="47"/>
    </row>
    <row r="279" spans="2:14" x14ac:dyDescent="0.2">
      <c r="B279" s="72"/>
      <c r="C279" s="40" t="s">
        <v>328</v>
      </c>
      <c r="D279" s="47">
        <v>40687</v>
      </c>
      <c r="E279" s="49">
        <v>40714</v>
      </c>
      <c r="F279" s="49"/>
      <c r="G279" s="50">
        <v>0.54166666666666663</v>
      </c>
      <c r="H279" s="50">
        <v>0.75</v>
      </c>
      <c r="I279" s="44">
        <v>2011849916629</v>
      </c>
      <c r="J279" s="45" t="s">
        <v>609</v>
      </c>
      <c r="K279" s="45" t="s">
        <v>651</v>
      </c>
      <c r="L279" s="46"/>
      <c r="M279" s="47" t="s">
        <v>331</v>
      </c>
      <c r="N279" s="47"/>
    </row>
    <row r="280" spans="2:14" x14ac:dyDescent="0.2">
      <c r="B280" s="72"/>
      <c r="C280" s="40" t="s">
        <v>328</v>
      </c>
      <c r="D280" s="47">
        <v>40700</v>
      </c>
      <c r="E280" s="49">
        <v>40715</v>
      </c>
      <c r="F280" s="49"/>
      <c r="G280" s="50">
        <v>0.33333333333333331</v>
      </c>
      <c r="H280" s="50">
        <v>0.5</v>
      </c>
      <c r="I280" s="44">
        <v>2011860888140</v>
      </c>
      <c r="J280" s="45" t="s">
        <v>690</v>
      </c>
      <c r="K280" s="45" t="s">
        <v>691</v>
      </c>
      <c r="L280" s="46"/>
      <c r="M280" s="47" t="s">
        <v>331</v>
      </c>
      <c r="N280" s="47"/>
    </row>
    <row r="281" spans="2:14" x14ac:dyDescent="0.2">
      <c r="B281" s="72"/>
      <c r="C281" s="40" t="s">
        <v>328</v>
      </c>
      <c r="D281" s="47">
        <v>40687</v>
      </c>
      <c r="E281" s="49">
        <v>40716</v>
      </c>
      <c r="F281" s="49"/>
      <c r="G281" s="50">
        <v>0.54166666666666663</v>
      </c>
      <c r="H281" s="50">
        <v>0.75</v>
      </c>
      <c r="I281" s="44">
        <v>2011849916629</v>
      </c>
      <c r="J281" s="45" t="s">
        <v>609</v>
      </c>
      <c r="K281" s="45" t="s">
        <v>651</v>
      </c>
      <c r="L281" s="46"/>
      <c r="M281" s="47" t="s">
        <v>331</v>
      </c>
      <c r="N281" s="47"/>
    </row>
    <row r="282" spans="2:14" x14ac:dyDescent="0.2">
      <c r="B282" s="72"/>
      <c r="C282" s="40" t="s">
        <v>328</v>
      </c>
      <c r="D282" s="47">
        <v>40707</v>
      </c>
      <c r="E282" s="49">
        <v>40717</v>
      </c>
      <c r="F282" s="49"/>
      <c r="G282" s="50">
        <v>0.33333333333333331</v>
      </c>
      <c r="H282" s="50">
        <v>0.45833333333333331</v>
      </c>
      <c r="I282" s="44">
        <v>2010749309966</v>
      </c>
      <c r="J282" s="45" t="s">
        <v>565</v>
      </c>
      <c r="K282" s="45" t="s">
        <v>335</v>
      </c>
      <c r="L282" s="46"/>
      <c r="M282" s="47" t="s">
        <v>331</v>
      </c>
      <c r="N282" s="47"/>
    </row>
    <row r="283" spans="2:14" x14ac:dyDescent="0.2">
      <c r="B283" s="72"/>
      <c r="C283" s="40" t="s">
        <v>328</v>
      </c>
      <c r="D283" s="47">
        <v>40694</v>
      </c>
      <c r="E283" s="49">
        <v>40718</v>
      </c>
      <c r="F283" s="49"/>
      <c r="G283" s="50">
        <v>0.33333333333333331</v>
      </c>
      <c r="H283" s="50">
        <v>0.54166666666666663</v>
      </c>
      <c r="I283" s="44">
        <v>2011845471537</v>
      </c>
      <c r="J283" s="45" t="s">
        <v>425</v>
      </c>
      <c r="K283" s="45" t="s">
        <v>692</v>
      </c>
      <c r="L283" s="46"/>
      <c r="M283" s="47" t="s">
        <v>331</v>
      </c>
      <c r="N283" s="47"/>
    </row>
    <row r="284" spans="2:14" x14ac:dyDescent="0.2">
      <c r="B284" s="72"/>
      <c r="C284" s="40" t="s">
        <v>328</v>
      </c>
      <c r="D284" s="47">
        <v>40715</v>
      </c>
      <c r="E284" s="49">
        <v>40718</v>
      </c>
      <c r="F284" s="49"/>
      <c r="G284" s="50">
        <v>0.27083333333333331</v>
      </c>
      <c r="H284" s="50">
        <v>0.29166666666666669</v>
      </c>
      <c r="I284" s="44">
        <v>2011859114995</v>
      </c>
      <c r="J284" s="45" t="s">
        <v>396</v>
      </c>
      <c r="K284" s="45" t="s">
        <v>571</v>
      </c>
      <c r="L284" s="46"/>
      <c r="M284" s="47" t="s">
        <v>331</v>
      </c>
      <c r="N284" s="47"/>
    </row>
    <row r="285" spans="2:14" x14ac:dyDescent="0.2">
      <c r="B285" s="72"/>
      <c r="C285" s="40" t="s">
        <v>328</v>
      </c>
      <c r="D285" s="47">
        <v>40687</v>
      </c>
      <c r="E285" s="49">
        <v>40719</v>
      </c>
      <c r="F285" s="49"/>
      <c r="G285" s="50">
        <v>0.54166666666666663</v>
      </c>
      <c r="H285" s="50">
        <v>0.75</v>
      </c>
      <c r="I285" s="44">
        <v>2011849917573</v>
      </c>
      <c r="J285" s="45" t="s">
        <v>655</v>
      </c>
      <c r="K285" s="45" t="s">
        <v>656</v>
      </c>
      <c r="L285" s="46"/>
      <c r="M285" s="47" t="s">
        <v>331</v>
      </c>
      <c r="N285" s="47"/>
    </row>
    <row r="286" spans="2:14" x14ac:dyDescent="0.2">
      <c r="B286" s="72"/>
      <c r="C286" s="40" t="s">
        <v>328</v>
      </c>
      <c r="D286" s="47">
        <v>40697</v>
      </c>
      <c r="E286" s="49">
        <v>40719</v>
      </c>
      <c r="F286" s="49"/>
      <c r="G286" s="50">
        <v>0.54166666666666663</v>
      </c>
      <c r="H286" s="50">
        <v>0.75</v>
      </c>
      <c r="I286" s="44">
        <v>2011849916629</v>
      </c>
      <c r="J286" s="45" t="s">
        <v>609</v>
      </c>
      <c r="K286" s="45" t="s">
        <v>670</v>
      </c>
      <c r="L286" s="46"/>
      <c r="M286" s="47" t="s">
        <v>331</v>
      </c>
      <c r="N286" s="47"/>
    </row>
    <row r="287" spans="2:14" x14ac:dyDescent="0.2">
      <c r="B287" s="72" t="s">
        <v>622</v>
      </c>
      <c r="C287" s="40" t="s">
        <v>328</v>
      </c>
      <c r="D287" s="47">
        <v>40703</v>
      </c>
      <c r="E287" s="49">
        <v>40719</v>
      </c>
      <c r="F287" s="49"/>
      <c r="G287" s="50">
        <v>0.33333333333333331</v>
      </c>
      <c r="H287" s="50">
        <v>0.54166666666666663</v>
      </c>
      <c r="I287" s="44">
        <v>2011849916629</v>
      </c>
      <c r="J287" s="45" t="s">
        <v>609</v>
      </c>
      <c r="K287" s="45" t="s">
        <v>670</v>
      </c>
      <c r="L287" s="46"/>
      <c r="M287" s="47" t="s">
        <v>331</v>
      </c>
      <c r="N287" s="47"/>
    </row>
    <row r="288" spans="2:14" x14ac:dyDescent="0.2">
      <c r="B288" s="72"/>
      <c r="C288" s="40" t="s">
        <v>693</v>
      </c>
      <c r="D288" s="47">
        <v>40711</v>
      </c>
      <c r="E288" s="49">
        <v>40720</v>
      </c>
      <c r="F288" s="49"/>
      <c r="G288" s="50">
        <v>0.33333333333333331</v>
      </c>
      <c r="H288" s="50">
        <v>0.5</v>
      </c>
      <c r="I288" s="44">
        <v>2011858863998</v>
      </c>
      <c r="J288" s="45" t="s">
        <v>694</v>
      </c>
      <c r="K288" s="45" t="s">
        <v>695</v>
      </c>
      <c r="L288" s="46"/>
      <c r="M288" s="47" t="s">
        <v>331</v>
      </c>
      <c r="N288" s="47"/>
    </row>
    <row r="289" spans="2:14" x14ac:dyDescent="0.2">
      <c r="B289" s="72" t="s">
        <v>622</v>
      </c>
      <c r="C289" s="40" t="s">
        <v>328</v>
      </c>
      <c r="D289" s="47">
        <v>40703</v>
      </c>
      <c r="E289" s="49">
        <v>40720</v>
      </c>
      <c r="F289" s="49"/>
      <c r="G289" s="50">
        <v>0.33333333333333331</v>
      </c>
      <c r="H289" s="50">
        <v>0.54166666666666663</v>
      </c>
      <c r="I289" s="44">
        <v>2011849917573</v>
      </c>
      <c r="J289" s="45" t="s">
        <v>655</v>
      </c>
      <c r="K289" s="45" t="s">
        <v>656</v>
      </c>
      <c r="L289" s="46"/>
      <c r="M289" s="47" t="s">
        <v>331</v>
      </c>
      <c r="N289" s="47"/>
    </row>
    <row r="290" spans="2:14" x14ac:dyDescent="0.2">
      <c r="B290" s="72"/>
      <c r="C290" s="40" t="s">
        <v>328</v>
      </c>
      <c r="D290" s="47">
        <v>40708</v>
      </c>
      <c r="E290" s="49">
        <v>40722</v>
      </c>
      <c r="F290" s="49"/>
      <c r="G290" s="50">
        <v>0.58333333333333337</v>
      </c>
      <c r="H290" s="50">
        <v>0.6875</v>
      </c>
      <c r="I290" s="44">
        <v>2011847617881</v>
      </c>
      <c r="J290" s="45" t="s">
        <v>574</v>
      </c>
      <c r="K290" s="45" t="s">
        <v>575</v>
      </c>
      <c r="L290" s="46"/>
      <c r="M290" s="47" t="s">
        <v>331</v>
      </c>
      <c r="N290" s="47"/>
    </row>
    <row r="291" spans="2:14" x14ac:dyDescent="0.2">
      <c r="B291" s="72"/>
      <c r="C291" s="40" t="s">
        <v>328</v>
      </c>
      <c r="D291" s="47">
        <v>40704</v>
      </c>
      <c r="E291" s="49">
        <v>40722</v>
      </c>
      <c r="F291" s="49"/>
      <c r="G291" s="50">
        <v>0.5625</v>
      </c>
      <c r="H291" s="50">
        <v>0.72916666666666663</v>
      </c>
      <c r="I291" s="44">
        <v>2011844337927</v>
      </c>
      <c r="J291" s="45" t="s">
        <v>696</v>
      </c>
      <c r="K291" s="45" t="s">
        <v>388</v>
      </c>
      <c r="L291" s="46"/>
      <c r="M291" s="47" t="s">
        <v>331</v>
      </c>
      <c r="N291" s="47"/>
    </row>
    <row r="292" spans="2:14" x14ac:dyDescent="0.2">
      <c r="B292" s="72"/>
      <c r="C292" s="40" t="s">
        <v>328</v>
      </c>
      <c r="D292" s="47">
        <v>40704</v>
      </c>
      <c r="E292" s="49">
        <v>40723</v>
      </c>
      <c r="F292" s="49"/>
      <c r="G292" s="50">
        <v>0.5625</v>
      </c>
      <c r="H292" s="50">
        <v>0.6875</v>
      </c>
      <c r="I292" s="44">
        <v>2011805245130</v>
      </c>
      <c r="J292" s="45" t="s">
        <v>697</v>
      </c>
      <c r="K292" s="45" t="s">
        <v>698</v>
      </c>
      <c r="L292" s="46"/>
      <c r="M292" s="47" t="s">
        <v>331</v>
      </c>
      <c r="N292" s="47"/>
    </row>
    <row r="293" spans="2:14" x14ac:dyDescent="0.2">
      <c r="B293" s="72"/>
      <c r="C293" s="40" t="s">
        <v>328</v>
      </c>
      <c r="D293" s="47">
        <v>40704</v>
      </c>
      <c r="E293" s="49">
        <v>40723</v>
      </c>
      <c r="F293" s="49"/>
      <c r="G293" s="50">
        <v>0.375</v>
      </c>
      <c r="H293" s="50">
        <v>0.41666666666666669</v>
      </c>
      <c r="I293" s="44">
        <v>2011809493991</v>
      </c>
      <c r="J293" s="45" t="s">
        <v>699</v>
      </c>
      <c r="K293" s="45" t="s">
        <v>698</v>
      </c>
      <c r="L293" s="46"/>
      <c r="M293" s="47" t="s">
        <v>331</v>
      </c>
      <c r="N293" s="47"/>
    </row>
    <row r="294" spans="2:14" x14ac:dyDescent="0.2">
      <c r="B294" s="72"/>
      <c r="C294" s="40" t="s">
        <v>550</v>
      </c>
      <c r="D294" s="47">
        <v>40707</v>
      </c>
      <c r="E294" s="49">
        <v>40723</v>
      </c>
      <c r="F294" s="49"/>
      <c r="G294" s="50">
        <v>0.33333333333333331</v>
      </c>
      <c r="H294" s="50">
        <v>0.41666666666666669</v>
      </c>
      <c r="I294" s="44">
        <v>2010799990802</v>
      </c>
      <c r="J294" s="45" t="s">
        <v>700</v>
      </c>
      <c r="K294" s="45" t="s">
        <v>571</v>
      </c>
      <c r="L294" s="46"/>
      <c r="M294" s="47" t="s">
        <v>331</v>
      </c>
      <c r="N294" s="47"/>
    </row>
    <row r="295" spans="2:14" x14ac:dyDescent="0.2">
      <c r="B295" s="72"/>
      <c r="C295" s="40" t="s">
        <v>550</v>
      </c>
      <c r="D295" s="47">
        <v>40707</v>
      </c>
      <c r="E295" s="49">
        <v>40724</v>
      </c>
      <c r="F295" s="49"/>
      <c r="G295" s="50">
        <v>0.33333333333333331</v>
      </c>
      <c r="H295" s="50">
        <v>0.5</v>
      </c>
      <c r="I295" s="44">
        <v>2011815162804</v>
      </c>
      <c r="J295" s="45" t="s">
        <v>701</v>
      </c>
      <c r="K295" s="45" t="s">
        <v>667</v>
      </c>
      <c r="L295" s="46"/>
      <c r="M295" s="47" t="s">
        <v>331</v>
      </c>
      <c r="N295" s="47"/>
    </row>
    <row r="296" spans="2:14" x14ac:dyDescent="0.2">
      <c r="B296" s="72"/>
      <c r="C296" s="40" t="s">
        <v>328</v>
      </c>
      <c r="D296" s="47">
        <v>40704</v>
      </c>
      <c r="E296" s="49">
        <v>40724</v>
      </c>
      <c r="F296" s="49"/>
      <c r="G296" s="50">
        <v>0.33333333333333331</v>
      </c>
      <c r="H296" s="50">
        <v>0.45833333333333331</v>
      </c>
      <c r="I296" s="44">
        <v>2011811984059</v>
      </c>
      <c r="J296" s="45" t="s">
        <v>570</v>
      </c>
      <c r="K296" s="45" t="s">
        <v>573</v>
      </c>
      <c r="L296" s="46"/>
      <c r="M296" s="47" t="s">
        <v>331</v>
      </c>
      <c r="N296" s="47"/>
    </row>
    <row r="297" spans="2:14" x14ac:dyDescent="0.2">
      <c r="B297" s="72"/>
      <c r="C297" s="40" t="s">
        <v>328</v>
      </c>
      <c r="D297" s="47">
        <v>40704</v>
      </c>
      <c r="E297" s="49">
        <v>40724</v>
      </c>
      <c r="F297" s="49"/>
      <c r="G297" s="50">
        <v>0.58333333333333337</v>
      </c>
      <c r="H297" s="50">
        <v>0.6875</v>
      </c>
      <c r="I297" s="44">
        <v>2011811979029</v>
      </c>
      <c r="J297" s="45" t="s">
        <v>702</v>
      </c>
      <c r="K297" s="45" t="s">
        <v>573</v>
      </c>
      <c r="L297" s="46"/>
      <c r="M297" s="47" t="s">
        <v>331</v>
      </c>
      <c r="N297" s="47"/>
    </row>
    <row r="298" spans="2:14" x14ac:dyDescent="0.2">
      <c r="B298" s="72"/>
      <c r="C298" s="40" t="s">
        <v>550</v>
      </c>
      <c r="D298" s="47">
        <v>40707</v>
      </c>
      <c r="E298" s="49">
        <v>40725</v>
      </c>
      <c r="F298" s="49"/>
      <c r="G298" s="50">
        <v>0.54166666666666663</v>
      </c>
      <c r="H298" s="50">
        <v>0.75</v>
      </c>
      <c r="I298" s="44">
        <v>2011854293628</v>
      </c>
      <c r="J298" s="45" t="s">
        <v>703</v>
      </c>
      <c r="K298" s="45" t="s">
        <v>499</v>
      </c>
      <c r="L298" s="46"/>
      <c r="M298" s="47" t="s">
        <v>331</v>
      </c>
      <c r="N298" s="47"/>
    </row>
    <row r="299" spans="2:14" x14ac:dyDescent="0.2">
      <c r="B299" s="72" t="s">
        <v>704</v>
      </c>
      <c r="C299" s="40" t="s">
        <v>550</v>
      </c>
      <c r="D299" s="47">
        <v>40710</v>
      </c>
      <c r="E299" s="49">
        <v>40724</v>
      </c>
      <c r="F299" s="49"/>
      <c r="G299" s="50">
        <v>0.54166666666666663</v>
      </c>
      <c r="H299" s="50">
        <v>0.75</v>
      </c>
      <c r="I299" s="44">
        <v>2011858908018</v>
      </c>
      <c r="J299" s="45" t="s">
        <v>523</v>
      </c>
      <c r="K299" s="45" t="s">
        <v>705</v>
      </c>
      <c r="L299" s="46"/>
      <c r="M299" s="47" t="s">
        <v>331</v>
      </c>
      <c r="N299" s="47"/>
    </row>
    <row r="300" spans="2:14" x14ac:dyDescent="0.2">
      <c r="B300" s="72"/>
      <c r="C300" s="40" t="s">
        <v>328</v>
      </c>
      <c r="D300" s="47">
        <v>40704</v>
      </c>
      <c r="E300" s="49">
        <v>40725</v>
      </c>
      <c r="F300" s="49"/>
      <c r="G300" s="50">
        <v>0.33333333333333331</v>
      </c>
      <c r="H300" s="50">
        <v>0.5</v>
      </c>
      <c r="I300" s="44">
        <v>2011808055776</v>
      </c>
      <c r="J300" s="45" t="s">
        <v>706</v>
      </c>
      <c r="K300" s="45" t="s">
        <v>573</v>
      </c>
      <c r="L300" s="46"/>
      <c r="M300" s="47" t="s">
        <v>331</v>
      </c>
      <c r="N300" s="47"/>
    </row>
    <row r="301" spans="2:14" x14ac:dyDescent="0.2">
      <c r="B301" s="72"/>
      <c r="C301" s="40" t="s">
        <v>550</v>
      </c>
      <c r="D301" s="47">
        <v>40707</v>
      </c>
      <c r="E301" s="49">
        <v>40725</v>
      </c>
      <c r="F301" s="49"/>
      <c r="G301" s="50">
        <v>0.58333333333333337</v>
      </c>
      <c r="H301" s="50">
        <v>0.75</v>
      </c>
      <c r="I301" s="44">
        <v>2011841702503</v>
      </c>
      <c r="J301" s="45" t="s">
        <v>545</v>
      </c>
      <c r="K301" s="45" t="s">
        <v>667</v>
      </c>
      <c r="L301" s="46"/>
      <c r="M301" s="47" t="s">
        <v>331</v>
      </c>
      <c r="N301" s="47"/>
    </row>
    <row r="302" spans="2:14" x14ac:dyDescent="0.2">
      <c r="B302" s="72" t="s">
        <v>707</v>
      </c>
      <c r="C302" s="40" t="s">
        <v>328</v>
      </c>
      <c r="D302" s="47">
        <v>40704</v>
      </c>
      <c r="E302" s="49">
        <v>40726</v>
      </c>
      <c r="F302" s="49"/>
      <c r="G302" s="50">
        <v>0.58333333333333337</v>
      </c>
      <c r="H302" s="50">
        <v>0.70833333333333337</v>
      </c>
      <c r="I302" s="44">
        <v>2010798985031</v>
      </c>
      <c r="J302" s="45" t="s">
        <v>381</v>
      </c>
      <c r="K302" s="45" t="s">
        <v>698</v>
      </c>
      <c r="L302" s="52"/>
      <c r="M302" s="47" t="s">
        <v>376</v>
      </c>
      <c r="N302" s="47" t="s">
        <v>708</v>
      </c>
    </row>
    <row r="303" spans="2:14" x14ac:dyDescent="0.2">
      <c r="B303" s="72"/>
      <c r="C303" s="40" t="s">
        <v>328</v>
      </c>
      <c r="D303" s="47">
        <v>40704</v>
      </c>
      <c r="E303" s="49">
        <v>40726</v>
      </c>
      <c r="F303" s="49"/>
      <c r="G303" s="50">
        <v>0.33333333333333331</v>
      </c>
      <c r="H303" s="50">
        <v>0.5</v>
      </c>
      <c r="I303" s="44">
        <v>2011850380108</v>
      </c>
      <c r="J303" s="45" t="s">
        <v>425</v>
      </c>
      <c r="K303" s="45" t="s">
        <v>388</v>
      </c>
      <c r="L303" s="46"/>
      <c r="M303" s="47" t="s">
        <v>331</v>
      </c>
      <c r="N303" s="47"/>
    </row>
    <row r="304" spans="2:14" x14ac:dyDescent="0.2">
      <c r="B304" s="72" t="s">
        <v>622</v>
      </c>
      <c r="C304" s="40" t="s">
        <v>328</v>
      </c>
      <c r="D304" s="47">
        <v>40715</v>
      </c>
      <c r="E304" s="49">
        <v>40726</v>
      </c>
      <c r="F304" s="49"/>
      <c r="G304" s="50">
        <v>0.5625</v>
      </c>
      <c r="H304" s="50">
        <v>0.77083333333333337</v>
      </c>
      <c r="I304" s="44">
        <v>2011849916629</v>
      </c>
      <c r="J304" s="45" t="s">
        <v>609</v>
      </c>
      <c r="K304" s="45" t="s">
        <v>709</v>
      </c>
      <c r="L304" s="46"/>
      <c r="M304" s="47" t="s">
        <v>331</v>
      </c>
      <c r="N304" s="47"/>
    </row>
    <row r="305" spans="2:14" x14ac:dyDescent="0.2">
      <c r="B305" s="72" t="s">
        <v>622</v>
      </c>
      <c r="C305" s="40" t="s">
        <v>328</v>
      </c>
      <c r="D305" s="47">
        <v>40715</v>
      </c>
      <c r="E305" s="49">
        <v>40726</v>
      </c>
      <c r="F305" s="49"/>
      <c r="G305" s="50">
        <v>0.33333333333333331</v>
      </c>
      <c r="H305" s="50">
        <v>0.54166666666666663</v>
      </c>
      <c r="I305" s="44">
        <v>2011849916629</v>
      </c>
      <c r="J305" s="45" t="s">
        <v>609</v>
      </c>
      <c r="K305" s="45" t="s">
        <v>709</v>
      </c>
      <c r="L305" s="46"/>
      <c r="M305" s="47" t="s">
        <v>331</v>
      </c>
      <c r="N305" s="47"/>
    </row>
    <row r="306" spans="2:14" x14ac:dyDescent="0.2">
      <c r="B306" s="72"/>
      <c r="C306" s="40" t="s">
        <v>550</v>
      </c>
      <c r="D306" s="47">
        <v>40707</v>
      </c>
      <c r="E306" s="49">
        <v>40726</v>
      </c>
      <c r="F306" s="49"/>
      <c r="G306" s="50">
        <v>0.58333333333333337</v>
      </c>
      <c r="H306" s="50">
        <v>0.70833333333333337</v>
      </c>
      <c r="I306" s="44">
        <v>2011806664192</v>
      </c>
      <c r="J306" s="45" t="s">
        <v>710</v>
      </c>
      <c r="K306" s="45" t="s">
        <v>711</v>
      </c>
      <c r="L306" s="46"/>
      <c r="M306" s="47" t="s">
        <v>331</v>
      </c>
      <c r="N306" s="47"/>
    </row>
    <row r="307" spans="2:14" x14ac:dyDescent="0.2">
      <c r="B307" s="72"/>
      <c r="C307" s="40" t="s">
        <v>328</v>
      </c>
      <c r="D307" s="47">
        <v>40715</v>
      </c>
      <c r="E307" s="49">
        <v>40727</v>
      </c>
      <c r="F307" s="49"/>
      <c r="G307" s="50">
        <v>0.33333333333333331</v>
      </c>
      <c r="H307" s="50">
        <v>0.54166666666666663</v>
      </c>
      <c r="I307" s="44">
        <v>2011849916629</v>
      </c>
      <c r="J307" s="45" t="s">
        <v>609</v>
      </c>
      <c r="K307" s="45" t="s">
        <v>709</v>
      </c>
      <c r="L307" s="46"/>
      <c r="M307" s="47" t="s">
        <v>331</v>
      </c>
      <c r="N307" s="47"/>
    </row>
    <row r="308" spans="2:14" x14ac:dyDescent="0.2">
      <c r="B308" s="72"/>
      <c r="C308" s="40" t="s">
        <v>550</v>
      </c>
      <c r="D308" s="47">
        <v>40707</v>
      </c>
      <c r="E308" s="49">
        <v>40727</v>
      </c>
      <c r="F308" s="49"/>
      <c r="G308" s="50">
        <v>0.33333333333333331</v>
      </c>
      <c r="H308" s="50">
        <v>0.5</v>
      </c>
      <c r="I308" s="44">
        <v>2010778018822</v>
      </c>
      <c r="J308" s="45" t="s">
        <v>712</v>
      </c>
      <c r="K308" s="45" t="s">
        <v>352</v>
      </c>
      <c r="L308" s="46"/>
      <c r="M308" s="47" t="s">
        <v>331</v>
      </c>
      <c r="N308" s="47"/>
    </row>
    <row r="309" spans="2:14" x14ac:dyDescent="0.2">
      <c r="B309" s="72" t="s">
        <v>713</v>
      </c>
      <c r="C309" s="40" t="s">
        <v>328</v>
      </c>
      <c r="D309" s="47">
        <v>40704</v>
      </c>
      <c r="E309" s="49">
        <v>40728</v>
      </c>
      <c r="F309" s="49"/>
      <c r="G309" s="50">
        <v>0.33333333333333331</v>
      </c>
      <c r="H309" s="50">
        <v>0.45833333333333331</v>
      </c>
      <c r="I309" s="44">
        <v>2011829284063</v>
      </c>
      <c r="J309" s="45" t="s">
        <v>355</v>
      </c>
      <c r="K309" s="45" t="s">
        <v>714</v>
      </c>
      <c r="L309" s="46"/>
      <c r="M309" s="47" t="s">
        <v>331</v>
      </c>
      <c r="N309" s="47"/>
    </row>
    <row r="310" spans="2:14" x14ac:dyDescent="0.2">
      <c r="B310" s="72"/>
      <c r="C310" s="40" t="s">
        <v>328</v>
      </c>
      <c r="D310" s="47">
        <v>40715</v>
      </c>
      <c r="E310" s="49">
        <v>40728</v>
      </c>
      <c r="F310" s="49"/>
      <c r="G310" s="50">
        <v>0.5625</v>
      </c>
      <c r="H310" s="50">
        <v>0.77083333333333337</v>
      </c>
      <c r="I310" s="44">
        <v>2011861709225</v>
      </c>
      <c r="J310" s="45" t="s">
        <v>715</v>
      </c>
      <c r="K310" s="45" t="s">
        <v>684</v>
      </c>
      <c r="L310" s="46"/>
      <c r="M310" s="47" t="s">
        <v>331</v>
      </c>
      <c r="N310" s="47"/>
    </row>
    <row r="311" spans="2:14" x14ac:dyDescent="0.2">
      <c r="B311" s="72"/>
      <c r="C311" s="40" t="s">
        <v>328</v>
      </c>
      <c r="D311" s="47">
        <v>40715</v>
      </c>
      <c r="E311" s="49">
        <v>40728</v>
      </c>
      <c r="F311" s="49"/>
      <c r="G311" s="50">
        <v>0.33333333333333331</v>
      </c>
      <c r="H311" s="50">
        <v>0.45833333333333331</v>
      </c>
      <c r="I311" s="44">
        <v>2011840747777</v>
      </c>
      <c r="J311" s="45" t="s">
        <v>639</v>
      </c>
      <c r="K311" s="45" t="s">
        <v>716</v>
      </c>
      <c r="L311" s="46"/>
      <c r="M311" s="47" t="s">
        <v>331</v>
      </c>
      <c r="N311" s="47"/>
    </row>
    <row r="312" spans="2:14" x14ac:dyDescent="0.2">
      <c r="B312" s="72"/>
      <c r="C312" s="40" t="s">
        <v>550</v>
      </c>
      <c r="D312" s="47">
        <v>40712</v>
      </c>
      <c r="E312" s="49">
        <v>40729</v>
      </c>
      <c r="F312" s="49"/>
      <c r="G312" s="50">
        <v>0.58333333333333337</v>
      </c>
      <c r="H312" s="50">
        <v>0.75</v>
      </c>
      <c r="I312" s="44">
        <v>2010776105075</v>
      </c>
      <c r="J312" s="45" t="s">
        <v>717</v>
      </c>
      <c r="K312" s="45" t="s">
        <v>450</v>
      </c>
      <c r="L312" s="46"/>
      <c r="M312" s="47" t="s">
        <v>331</v>
      </c>
      <c r="N312" s="47"/>
    </row>
    <row r="313" spans="2:14" x14ac:dyDescent="0.2">
      <c r="B313" s="72"/>
      <c r="C313" s="40" t="s">
        <v>550</v>
      </c>
      <c r="D313" s="47">
        <v>40710</v>
      </c>
      <c r="E313" s="49">
        <v>40729</v>
      </c>
      <c r="F313" s="49"/>
      <c r="G313" s="50">
        <v>0.54166666666666663</v>
      </c>
      <c r="H313" s="50">
        <v>0.75</v>
      </c>
      <c r="I313" s="44">
        <v>2010782150974</v>
      </c>
      <c r="J313" s="45" t="s">
        <v>386</v>
      </c>
      <c r="K313" s="45" t="s">
        <v>667</v>
      </c>
      <c r="L313" s="46"/>
      <c r="M313" s="47" t="s">
        <v>331</v>
      </c>
      <c r="N313" s="47"/>
    </row>
    <row r="314" spans="2:14" x14ac:dyDescent="0.2">
      <c r="B314" s="72" t="s">
        <v>718</v>
      </c>
      <c r="C314" s="40" t="s">
        <v>328</v>
      </c>
      <c r="D314" s="47">
        <v>40715</v>
      </c>
      <c r="E314" s="49">
        <v>40729</v>
      </c>
      <c r="F314" s="49"/>
      <c r="G314" s="50">
        <v>0.33333333333333331</v>
      </c>
      <c r="H314" s="50">
        <v>0.45833333333333331</v>
      </c>
      <c r="I314" s="44">
        <v>2011859462189</v>
      </c>
      <c r="J314" s="45" t="s">
        <v>403</v>
      </c>
      <c r="K314" s="45" t="s">
        <v>573</v>
      </c>
      <c r="L314" s="46"/>
      <c r="M314" s="47" t="s">
        <v>331</v>
      </c>
      <c r="N314" s="47"/>
    </row>
    <row r="315" spans="2:14" x14ac:dyDescent="0.2">
      <c r="B315" s="72"/>
      <c r="C315" s="40" t="s">
        <v>328</v>
      </c>
      <c r="D315" s="47">
        <v>40704</v>
      </c>
      <c r="E315" s="49">
        <v>40728</v>
      </c>
      <c r="F315" s="49"/>
      <c r="G315" s="50">
        <v>0.58333333333333337</v>
      </c>
      <c r="H315" s="50">
        <v>0.75</v>
      </c>
      <c r="I315" s="44">
        <v>2011860887871</v>
      </c>
      <c r="J315" s="45" t="s">
        <v>588</v>
      </c>
      <c r="K315" s="45" t="s">
        <v>573</v>
      </c>
      <c r="L315" s="46"/>
      <c r="M315" s="47" t="s">
        <v>331</v>
      </c>
      <c r="N315" s="47"/>
    </row>
    <row r="316" spans="2:14" x14ac:dyDescent="0.2">
      <c r="B316" s="72" t="s">
        <v>622</v>
      </c>
      <c r="C316" s="40" t="s">
        <v>328</v>
      </c>
      <c r="D316" s="47">
        <v>40728</v>
      </c>
      <c r="E316" s="49">
        <v>40731</v>
      </c>
      <c r="F316" s="49"/>
      <c r="G316" s="50">
        <v>0.375</v>
      </c>
      <c r="H316" s="50">
        <v>0.45833333333333331</v>
      </c>
      <c r="I316" s="44">
        <v>2011844124935</v>
      </c>
      <c r="J316" s="45" t="s">
        <v>719</v>
      </c>
      <c r="K316" s="45" t="s">
        <v>720</v>
      </c>
      <c r="L316" s="46"/>
      <c r="M316" s="47" t="s">
        <v>331</v>
      </c>
      <c r="N316" s="47"/>
    </row>
    <row r="317" spans="2:14" x14ac:dyDescent="0.2">
      <c r="B317" s="72" t="s">
        <v>721</v>
      </c>
      <c r="C317" s="40" t="s">
        <v>328</v>
      </c>
      <c r="D317" s="47">
        <v>40723</v>
      </c>
      <c r="E317" s="49">
        <v>40732</v>
      </c>
      <c r="F317" s="49"/>
      <c r="G317" s="50">
        <v>0.54166666666666663</v>
      </c>
      <c r="H317" s="50">
        <v>0.75</v>
      </c>
      <c r="I317" s="44">
        <v>2011863410689</v>
      </c>
      <c r="J317" s="45" t="s">
        <v>580</v>
      </c>
      <c r="K317" s="45" t="s">
        <v>722</v>
      </c>
      <c r="L317" s="52"/>
      <c r="M317" s="47" t="s">
        <v>47</v>
      </c>
      <c r="N317" s="47" t="s">
        <v>723</v>
      </c>
    </row>
    <row r="318" spans="2:14" x14ac:dyDescent="0.2">
      <c r="B318" s="72"/>
      <c r="C318" s="40" t="s">
        <v>328</v>
      </c>
      <c r="D318" s="47">
        <v>40704</v>
      </c>
      <c r="E318" s="49">
        <v>40733</v>
      </c>
      <c r="F318" s="49"/>
      <c r="G318" s="50">
        <v>0.5625</v>
      </c>
      <c r="H318" s="50">
        <v>0.72916666666666663</v>
      </c>
      <c r="I318" s="44">
        <v>2010800042099</v>
      </c>
      <c r="J318" s="45" t="s">
        <v>724</v>
      </c>
      <c r="K318" s="45" t="s">
        <v>388</v>
      </c>
      <c r="L318" s="46"/>
      <c r="M318" s="47" t="s">
        <v>331</v>
      </c>
      <c r="N318" s="47"/>
    </row>
    <row r="319" spans="2:14" x14ac:dyDescent="0.2">
      <c r="B319" s="72"/>
      <c r="C319" s="40" t="s">
        <v>328</v>
      </c>
      <c r="D319" s="47">
        <v>40724</v>
      </c>
      <c r="E319" s="49">
        <v>40733</v>
      </c>
      <c r="F319" s="49"/>
      <c r="G319" s="50">
        <v>0.54166666666666663</v>
      </c>
      <c r="H319" s="50">
        <v>0.75</v>
      </c>
      <c r="I319" s="44">
        <v>2011849916629</v>
      </c>
      <c r="J319" s="45" t="s">
        <v>396</v>
      </c>
      <c r="K319" s="45" t="s">
        <v>725</v>
      </c>
      <c r="L319" s="46"/>
      <c r="M319" s="47" t="s">
        <v>331</v>
      </c>
      <c r="N319" s="47"/>
    </row>
    <row r="320" spans="2:14" x14ac:dyDescent="0.2">
      <c r="B320" s="72"/>
      <c r="C320" s="40" t="s">
        <v>328</v>
      </c>
      <c r="D320" s="47">
        <v>40724</v>
      </c>
      <c r="E320" s="49">
        <v>40734</v>
      </c>
      <c r="F320" s="49"/>
      <c r="G320" s="50">
        <v>0.33333333333333331</v>
      </c>
      <c r="H320" s="50">
        <v>0.54166666666666663</v>
      </c>
      <c r="I320" s="44">
        <v>2011849916629</v>
      </c>
      <c r="J320" s="45" t="s">
        <v>396</v>
      </c>
      <c r="K320" s="45" t="s">
        <v>725</v>
      </c>
      <c r="L320" s="46"/>
      <c r="M320" s="47" t="s">
        <v>331</v>
      </c>
      <c r="N320" s="47"/>
    </row>
    <row r="321" spans="2:14" x14ac:dyDescent="0.2">
      <c r="B321" s="72"/>
      <c r="C321" s="40" t="s">
        <v>328</v>
      </c>
      <c r="D321" s="47">
        <v>40715</v>
      </c>
      <c r="E321" s="49">
        <v>40735</v>
      </c>
      <c r="F321" s="49"/>
      <c r="G321" s="50">
        <v>0.54166666666666663</v>
      </c>
      <c r="H321" s="50">
        <v>0.75</v>
      </c>
      <c r="I321" s="44">
        <v>2011851262926</v>
      </c>
      <c r="J321" s="45" t="s">
        <v>726</v>
      </c>
      <c r="K321" s="45" t="s">
        <v>727</v>
      </c>
      <c r="L321" s="46"/>
      <c r="M321" s="47" t="s">
        <v>331</v>
      </c>
      <c r="N321" s="47"/>
    </row>
    <row r="322" spans="2:14" x14ac:dyDescent="0.2">
      <c r="B322" s="72"/>
      <c r="C322" s="40" t="s">
        <v>328</v>
      </c>
      <c r="D322" s="47">
        <v>40724</v>
      </c>
      <c r="E322" s="49">
        <v>40736</v>
      </c>
      <c r="F322" s="49"/>
      <c r="G322" s="50">
        <v>0.54166666666666663</v>
      </c>
      <c r="H322" s="50">
        <v>0.75</v>
      </c>
      <c r="I322" s="44">
        <v>2011864750245</v>
      </c>
      <c r="J322" s="45" t="s">
        <v>728</v>
      </c>
      <c r="K322" s="45" t="s">
        <v>714</v>
      </c>
      <c r="L322" s="46"/>
      <c r="M322" s="47" t="s">
        <v>331</v>
      </c>
      <c r="N322" s="47"/>
    </row>
    <row r="323" spans="2:14" x14ac:dyDescent="0.2">
      <c r="B323" s="72" t="s">
        <v>622</v>
      </c>
      <c r="C323" s="40" t="s">
        <v>328</v>
      </c>
      <c r="D323" s="47">
        <v>40728</v>
      </c>
      <c r="E323" s="49">
        <v>40736</v>
      </c>
      <c r="F323" s="49"/>
      <c r="G323" s="50">
        <v>0.33333333333333331</v>
      </c>
      <c r="H323" s="50">
        <v>0.5</v>
      </c>
      <c r="I323" s="44">
        <v>2010800042099</v>
      </c>
      <c r="J323" s="45" t="s">
        <v>724</v>
      </c>
      <c r="K323" s="45" t="s">
        <v>546</v>
      </c>
      <c r="L323" s="46"/>
      <c r="M323" s="47" t="s">
        <v>331</v>
      </c>
      <c r="N323" s="47"/>
    </row>
    <row r="324" spans="2:14" x14ac:dyDescent="0.2">
      <c r="B324" s="72" t="s">
        <v>622</v>
      </c>
      <c r="C324" s="40" t="s">
        <v>328</v>
      </c>
      <c r="D324" s="47">
        <v>37084</v>
      </c>
      <c r="E324" s="49">
        <v>40737</v>
      </c>
      <c r="F324" s="49"/>
      <c r="G324" s="50">
        <v>0.54166666666666663</v>
      </c>
      <c r="H324" s="50">
        <v>0.75</v>
      </c>
      <c r="I324" s="44">
        <v>2011863410689</v>
      </c>
      <c r="J324" s="45" t="s">
        <v>729</v>
      </c>
      <c r="K324" s="45" t="s">
        <v>730</v>
      </c>
      <c r="L324" s="46"/>
      <c r="M324" s="47" t="s">
        <v>331</v>
      </c>
      <c r="N324" s="47"/>
    </row>
    <row r="325" spans="2:14" x14ac:dyDescent="0.2">
      <c r="B325" s="72"/>
      <c r="C325" s="40" t="s">
        <v>328</v>
      </c>
      <c r="D325" s="47">
        <v>40715</v>
      </c>
      <c r="E325" s="49">
        <v>40737</v>
      </c>
      <c r="F325" s="49"/>
      <c r="G325" s="50">
        <v>0.33333333333333331</v>
      </c>
      <c r="H325" s="50">
        <v>0.45833333333333331</v>
      </c>
      <c r="I325" s="44">
        <v>2011850380108</v>
      </c>
      <c r="J325" s="45" t="s">
        <v>425</v>
      </c>
      <c r="K325" s="45" t="s">
        <v>388</v>
      </c>
      <c r="L325" s="46"/>
      <c r="M325" s="47" t="s">
        <v>331</v>
      </c>
      <c r="N325" s="47"/>
    </row>
    <row r="326" spans="2:14" x14ac:dyDescent="0.2">
      <c r="B326" s="72"/>
      <c r="C326" s="40" t="s">
        <v>328</v>
      </c>
      <c r="D326" s="47">
        <v>40724</v>
      </c>
      <c r="E326" s="49">
        <v>40738</v>
      </c>
      <c r="F326" s="49"/>
      <c r="G326" s="50">
        <v>0.33333333333333331</v>
      </c>
      <c r="H326" s="50">
        <v>0.54166666666666663</v>
      </c>
      <c r="I326" s="44">
        <v>2011854296323</v>
      </c>
      <c r="J326" s="45" t="s">
        <v>731</v>
      </c>
      <c r="K326" s="45" t="s">
        <v>667</v>
      </c>
      <c r="L326" s="46"/>
      <c r="M326" s="47" t="s">
        <v>331</v>
      </c>
      <c r="N326" s="47"/>
    </row>
    <row r="327" spans="2:14" x14ac:dyDescent="0.2">
      <c r="B327" s="72"/>
      <c r="C327" s="40" t="s">
        <v>328</v>
      </c>
      <c r="D327" s="47">
        <v>40715</v>
      </c>
      <c r="E327" s="49">
        <v>40738</v>
      </c>
      <c r="F327" s="49"/>
      <c r="G327" s="50">
        <v>0.5625</v>
      </c>
      <c r="H327" s="50">
        <v>0.75</v>
      </c>
      <c r="I327" s="44">
        <v>2011849589438</v>
      </c>
      <c r="J327" s="45" t="s">
        <v>717</v>
      </c>
      <c r="K327" s="45" t="s">
        <v>554</v>
      </c>
      <c r="L327" s="46"/>
      <c r="M327" s="47" t="s">
        <v>331</v>
      </c>
      <c r="N327" s="47"/>
    </row>
    <row r="328" spans="2:14" x14ac:dyDescent="0.2">
      <c r="B328" s="72"/>
      <c r="C328" s="40" t="s">
        <v>328</v>
      </c>
      <c r="D328" s="47">
        <v>40729</v>
      </c>
      <c r="E328" s="49">
        <v>40739</v>
      </c>
      <c r="F328" s="49"/>
      <c r="G328" s="50">
        <v>0.33333333333333331</v>
      </c>
      <c r="H328" s="50">
        <v>0.52083333333333337</v>
      </c>
      <c r="I328" s="44">
        <v>2011849916629</v>
      </c>
      <c r="J328" s="45" t="s">
        <v>596</v>
      </c>
      <c r="K328" s="45" t="s">
        <v>365</v>
      </c>
      <c r="L328" s="46"/>
      <c r="M328" s="47" t="s">
        <v>331</v>
      </c>
      <c r="N328" s="47"/>
    </row>
    <row r="329" spans="2:14" x14ac:dyDescent="0.2">
      <c r="B329" s="72" t="s">
        <v>732</v>
      </c>
      <c r="C329" s="40" t="s">
        <v>328</v>
      </c>
      <c r="D329" s="47">
        <v>40729</v>
      </c>
      <c r="E329" s="49">
        <v>40740</v>
      </c>
      <c r="F329" s="49"/>
      <c r="G329" s="50">
        <v>0.58333333333333337</v>
      </c>
      <c r="H329" s="50">
        <v>0.70833333333333337</v>
      </c>
      <c r="I329" s="44">
        <v>2011822517913</v>
      </c>
      <c r="J329" s="45" t="s">
        <v>421</v>
      </c>
      <c r="K329" s="45" t="s">
        <v>486</v>
      </c>
      <c r="L329" s="52"/>
      <c r="M329" s="47" t="s">
        <v>376</v>
      </c>
      <c r="N329" s="47" t="s">
        <v>733</v>
      </c>
    </row>
    <row r="330" spans="2:14" x14ac:dyDescent="0.2">
      <c r="B330" s="72"/>
      <c r="C330" s="40" t="s">
        <v>328</v>
      </c>
      <c r="D330" s="47">
        <v>40730</v>
      </c>
      <c r="E330" s="49">
        <v>40740</v>
      </c>
      <c r="F330" s="49"/>
      <c r="G330" s="50">
        <v>0.54166666666666663</v>
      </c>
      <c r="H330" s="50">
        <v>0.75</v>
      </c>
      <c r="I330" s="44">
        <v>2011849916629</v>
      </c>
      <c r="J330" s="45" t="s">
        <v>396</v>
      </c>
      <c r="K330" s="45" t="s">
        <v>734</v>
      </c>
      <c r="L330" s="46"/>
      <c r="M330" s="47" t="s">
        <v>331</v>
      </c>
      <c r="N330" s="47"/>
    </row>
    <row r="331" spans="2:14" x14ac:dyDescent="0.2">
      <c r="B331" s="72"/>
      <c r="C331" s="40" t="s">
        <v>328</v>
      </c>
      <c r="D331" s="47">
        <v>40724</v>
      </c>
      <c r="E331" s="49">
        <v>40741</v>
      </c>
      <c r="F331" s="49"/>
      <c r="G331" s="50">
        <v>0.33333333333333331</v>
      </c>
      <c r="H331" s="50">
        <v>0.54166666666666663</v>
      </c>
      <c r="I331" s="44">
        <v>2011849917573</v>
      </c>
      <c r="J331" s="45" t="s">
        <v>735</v>
      </c>
      <c r="K331" s="45" t="s">
        <v>736</v>
      </c>
      <c r="L331" s="46"/>
      <c r="M331" s="47" t="s">
        <v>331</v>
      </c>
      <c r="N331" s="47"/>
    </row>
    <row r="332" spans="2:14" x14ac:dyDescent="0.2">
      <c r="B332" s="72"/>
      <c r="C332" s="40" t="s">
        <v>328</v>
      </c>
      <c r="D332" s="47">
        <v>40730</v>
      </c>
      <c r="E332" s="49">
        <v>40741</v>
      </c>
      <c r="F332" s="49"/>
      <c r="G332" s="50">
        <v>0.33333333333333331</v>
      </c>
      <c r="H332" s="50">
        <v>0.54166666666666663</v>
      </c>
      <c r="I332" s="44">
        <v>2011849916629</v>
      </c>
      <c r="J332" s="45" t="s">
        <v>396</v>
      </c>
      <c r="K332" s="45" t="s">
        <v>734</v>
      </c>
      <c r="L332" s="46"/>
      <c r="M332" s="47" t="s">
        <v>331</v>
      </c>
      <c r="N332" s="47"/>
    </row>
    <row r="333" spans="2:14" x14ac:dyDescent="0.2">
      <c r="B333" s="72" t="s">
        <v>622</v>
      </c>
      <c r="C333" s="40" t="s">
        <v>328</v>
      </c>
      <c r="D333" s="47">
        <v>40722</v>
      </c>
      <c r="E333" s="49">
        <v>40742</v>
      </c>
      <c r="F333" s="49"/>
      <c r="G333" s="50">
        <v>0.58333333333333337</v>
      </c>
      <c r="H333" s="50">
        <v>0.72916666666666663</v>
      </c>
      <c r="I333" s="44">
        <v>2011858496882</v>
      </c>
      <c r="J333" s="45" t="s">
        <v>737</v>
      </c>
      <c r="K333" s="45" t="s">
        <v>546</v>
      </c>
      <c r="L333" s="46"/>
      <c r="M333" s="47" t="s">
        <v>331</v>
      </c>
      <c r="N333" s="47"/>
    </row>
    <row r="334" spans="2:14" x14ac:dyDescent="0.2">
      <c r="B334" s="72" t="s">
        <v>622</v>
      </c>
      <c r="C334" s="40" t="s">
        <v>328</v>
      </c>
      <c r="D334" s="47">
        <v>40728</v>
      </c>
      <c r="E334" s="49">
        <v>40742</v>
      </c>
      <c r="F334" s="49"/>
      <c r="G334" s="50">
        <v>0.33333333333333331</v>
      </c>
      <c r="H334" s="50">
        <v>0.45833333333333331</v>
      </c>
      <c r="I334" s="44">
        <v>2011864730691</v>
      </c>
      <c r="J334" s="45" t="s">
        <v>738</v>
      </c>
      <c r="K334" s="45" t="s">
        <v>739</v>
      </c>
      <c r="L334" s="46"/>
      <c r="M334" s="47" t="s">
        <v>331</v>
      </c>
      <c r="N334" s="47"/>
    </row>
    <row r="335" spans="2:14" x14ac:dyDescent="0.2">
      <c r="B335" s="72"/>
      <c r="C335" s="40" t="s">
        <v>328</v>
      </c>
      <c r="D335" s="47">
        <v>40731</v>
      </c>
      <c r="E335" s="49">
        <v>40743</v>
      </c>
      <c r="F335" s="49"/>
      <c r="G335" s="50">
        <v>0.33333333333333331</v>
      </c>
      <c r="H335" s="50">
        <v>0.54166666666666663</v>
      </c>
      <c r="I335" s="44">
        <v>2011864517004</v>
      </c>
      <c r="J335" s="45" t="s">
        <v>545</v>
      </c>
      <c r="K335" s="45" t="s">
        <v>740</v>
      </c>
      <c r="L335" s="46"/>
      <c r="M335" s="47" t="s">
        <v>331</v>
      </c>
      <c r="N335" s="47"/>
    </row>
    <row r="336" spans="2:14" x14ac:dyDescent="0.2">
      <c r="B336" s="72"/>
      <c r="C336" s="40" t="s">
        <v>328</v>
      </c>
      <c r="D336" s="47">
        <v>40730</v>
      </c>
      <c r="E336" s="49">
        <v>40743</v>
      </c>
      <c r="F336" s="49"/>
      <c r="G336" s="50">
        <v>0.375</v>
      </c>
      <c r="H336" s="50">
        <v>0.54166666666666663</v>
      </c>
      <c r="I336" s="44">
        <v>2011850497408</v>
      </c>
      <c r="J336" s="45" t="s">
        <v>741</v>
      </c>
      <c r="K336" s="45" t="s">
        <v>742</v>
      </c>
      <c r="L336" s="46"/>
      <c r="M336" s="47" t="s">
        <v>331</v>
      </c>
      <c r="N336" s="47"/>
    </row>
    <row r="337" spans="2:14" x14ac:dyDescent="0.2">
      <c r="B337" s="72"/>
      <c r="C337" s="40" t="s">
        <v>550</v>
      </c>
      <c r="D337" s="47">
        <v>40710</v>
      </c>
      <c r="E337" s="49">
        <v>40744</v>
      </c>
      <c r="F337" s="49"/>
      <c r="G337" s="50">
        <v>0.58333333333333337</v>
      </c>
      <c r="H337" s="50">
        <v>0.75</v>
      </c>
      <c r="I337" s="44">
        <v>2011851262926</v>
      </c>
      <c r="J337" s="45" t="s">
        <v>743</v>
      </c>
      <c r="K337" s="45" t="s">
        <v>499</v>
      </c>
      <c r="L337" s="46"/>
      <c r="M337" s="47" t="s">
        <v>331</v>
      </c>
      <c r="N337" s="47"/>
    </row>
    <row r="338" spans="2:14" x14ac:dyDescent="0.2">
      <c r="B338" s="72"/>
      <c r="C338" s="40" t="s">
        <v>328</v>
      </c>
      <c r="D338" s="47">
        <v>40735</v>
      </c>
      <c r="E338" s="49">
        <v>40745</v>
      </c>
      <c r="F338" s="49"/>
      <c r="G338" s="50">
        <v>0.54166666666666663</v>
      </c>
      <c r="H338" s="50">
        <v>0.75</v>
      </c>
      <c r="I338" s="44">
        <v>2011865795157</v>
      </c>
      <c r="J338" s="45" t="s">
        <v>744</v>
      </c>
      <c r="K338" s="45" t="s">
        <v>365</v>
      </c>
      <c r="L338" s="46"/>
      <c r="M338" s="47" t="s">
        <v>331</v>
      </c>
      <c r="N338" s="47"/>
    </row>
    <row r="339" spans="2:14" x14ac:dyDescent="0.2">
      <c r="B339" s="72"/>
      <c r="C339" s="40" t="s">
        <v>328</v>
      </c>
      <c r="D339" s="47">
        <v>40745</v>
      </c>
      <c r="E339" s="49">
        <v>40746</v>
      </c>
      <c r="F339" s="49"/>
      <c r="G339" s="50">
        <v>0.33333333333333331</v>
      </c>
      <c r="H339" s="50">
        <v>0.45833333333333331</v>
      </c>
      <c r="I339" s="44">
        <v>2010783717955</v>
      </c>
      <c r="J339" s="45" t="s">
        <v>565</v>
      </c>
      <c r="K339" s="45" t="s">
        <v>745</v>
      </c>
      <c r="L339" s="46"/>
      <c r="M339" s="47" t="s">
        <v>331</v>
      </c>
      <c r="N339" s="47"/>
    </row>
    <row r="340" spans="2:14" x14ac:dyDescent="0.2">
      <c r="B340" s="72"/>
      <c r="C340" s="40" t="s">
        <v>328</v>
      </c>
      <c r="D340" s="47">
        <v>40742</v>
      </c>
      <c r="E340" s="49">
        <v>40747</v>
      </c>
      <c r="F340" s="49"/>
      <c r="G340" s="50">
        <v>0.58333333333333337</v>
      </c>
      <c r="H340" s="50">
        <v>0.70833333333333337</v>
      </c>
      <c r="I340" s="44">
        <v>2011822517913</v>
      </c>
      <c r="J340" s="45" t="s">
        <v>421</v>
      </c>
      <c r="K340" s="45" t="s">
        <v>667</v>
      </c>
      <c r="L340" s="46"/>
      <c r="M340" s="47" t="s">
        <v>331</v>
      </c>
      <c r="N340" s="47"/>
    </row>
    <row r="341" spans="2:14" x14ac:dyDescent="0.2">
      <c r="B341" s="72"/>
      <c r="C341" s="40" t="s">
        <v>328</v>
      </c>
      <c r="D341" s="47">
        <v>40725</v>
      </c>
      <c r="E341" s="49">
        <v>40747</v>
      </c>
      <c r="F341" s="49"/>
      <c r="G341" s="50">
        <v>0.5625</v>
      </c>
      <c r="H341" s="50">
        <v>0.77083333333333337</v>
      </c>
      <c r="I341" s="44">
        <v>2011855238678</v>
      </c>
      <c r="J341" s="45" t="s">
        <v>382</v>
      </c>
      <c r="K341" s="45" t="s">
        <v>388</v>
      </c>
      <c r="L341" s="74"/>
      <c r="M341" s="47" t="s">
        <v>346</v>
      </c>
      <c r="N341" s="47" t="s">
        <v>746</v>
      </c>
    </row>
    <row r="342" spans="2:14" x14ac:dyDescent="0.2">
      <c r="B342" s="72"/>
      <c r="C342" s="40" t="s">
        <v>550</v>
      </c>
      <c r="D342" s="47">
        <v>40728</v>
      </c>
      <c r="E342" s="49">
        <v>40747</v>
      </c>
      <c r="F342" s="49"/>
      <c r="G342" s="50">
        <v>0.33333333333333331</v>
      </c>
      <c r="H342" s="50">
        <v>0.5</v>
      </c>
      <c r="I342" s="44">
        <v>2011823391505</v>
      </c>
      <c r="J342" s="45" t="s">
        <v>747</v>
      </c>
      <c r="K342" s="45" t="s">
        <v>667</v>
      </c>
      <c r="L342" s="46"/>
      <c r="M342" s="47" t="s">
        <v>331</v>
      </c>
      <c r="N342" s="47"/>
    </row>
    <row r="343" spans="2:14" x14ac:dyDescent="0.2">
      <c r="B343" s="72" t="s">
        <v>748</v>
      </c>
      <c r="C343" s="40" t="s">
        <v>328</v>
      </c>
      <c r="D343" s="47">
        <v>40736</v>
      </c>
      <c r="E343" s="49">
        <v>40747</v>
      </c>
      <c r="F343" s="49"/>
      <c r="G343" s="50">
        <v>0.54166666666666663</v>
      </c>
      <c r="H343" s="50">
        <v>0.72916666666666663</v>
      </c>
      <c r="I343" s="44">
        <v>2011866223540</v>
      </c>
      <c r="J343" s="45" t="s">
        <v>749</v>
      </c>
      <c r="K343" s="45" t="s">
        <v>167</v>
      </c>
      <c r="L343" s="46"/>
      <c r="M343" s="47" t="s">
        <v>331</v>
      </c>
      <c r="N343" s="47"/>
    </row>
    <row r="344" spans="2:14" x14ac:dyDescent="0.2">
      <c r="B344" s="72"/>
      <c r="C344" s="40" t="s">
        <v>328</v>
      </c>
      <c r="D344" s="47">
        <v>40730</v>
      </c>
      <c r="E344" s="49">
        <v>40748</v>
      </c>
      <c r="F344" s="49"/>
      <c r="G344" s="50">
        <v>0.33333333333333331</v>
      </c>
      <c r="H344" s="50">
        <v>0.54166666666666663</v>
      </c>
      <c r="I344" s="44">
        <v>2011849917573</v>
      </c>
      <c r="J344" s="45" t="s">
        <v>735</v>
      </c>
      <c r="K344" s="45" t="s">
        <v>736</v>
      </c>
      <c r="L344" s="46"/>
      <c r="M344" s="47" t="s">
        <v>331</v>
      </c>
      <c r="N344" s="47"/>
    </row>
    <row r="345" spans="2:14" x14ac:dyDescent="0.2">
      <c r="B345" s="72"/>
      <c r="C345" s="40" t="s">
        <v>550</v>
      </c>
      <c r="D345" s="47">
        <v>40729</v>
      </c>
      <c r="E345" s="49">
        <v>40748</v>
      </c>
      <c r="F345" s="49"/>
      <c r="G345" s="50">
        <v>0.54166666666666663</v>
      </c>
      <c r="H345" s="50">
        <v>0.70833333333333337</v>
      </c>
      <c r="I345" s="44">
        <v>2010798985031</v>
      </c>
      <c r="J345" s="45" t="s">
        <v>381</v>
      </c>
      <c r="K345" s="45" t="s">
        <v>750</v>
      </c>
      <c r="L345" s="46"/>
      <c r="M345" s="47" t="s">
        <v>331</v>
      </c>
      <c r="N345" s="47"/>
    </row>
    <row r="346" spans="2:14" x14ac:dyDescent="0.2">
      <c r="B346" s="72"/>
      <c r="C346" s="40" t="s">
        <v>550</v>
      </c>
      <c r="D346" s="47">
        <v>40728</v>
      </c>
      <c r="E346" s="49">
        <v>40748</v>
      </c>
      <c r="F346" s="49"/>
      <c r="G346" s="50">
        <v>0.33333333333333331</v>
      </c>
      <c r="H346" s="50">
        <v>0.5</v>
      </c>
      <c r="I346" s="44">
        <v>2011815441496</v>
      </c>
      <c r="J346" s="45" t="s">
        <v>751</v>
      </c>
      <c r="K346" s="45" t="s">
        <v>750</v>
      </c>
      <c r="L346" s="46"/>
      <c r="M346" s="47" t="s">
        <v>376</v>
      </c>
      <c r="N346" s="47" t="s">
        <v>752</v>
      </c>
    </row>
    <row r="347" spans="2:14" x14ac:dyDescent="0.2">
      <c r="B347" s="72"/>
      <c r="C347" s="40" t="s">
        <v>550</v>
      </c>
      <c r="D347" s="47">
        <v>40728</v>
      </c>
      <c r="E347" s="49">
        <v>40749</v>
      </c>
      <c r="F347" s="49"/>
      <c r="G347" s="50">
        <v>0.33333333333333331</v>
      </c>
      <c r="H347" s="50">
        <v>0.5</v>
      </c>
      <c r="I347" s="44">
        <v>2011815746237</v>
      </c>
      <c r="J347" s="45" t="s">
        <v>384</v>
      </c>
      <c r="K347" s="45" t="s">
        <v>667</v>
      </c>
      <c r="L347" s="46"/>
      <c r="M347" s="47" t="s">
        <v>331</v>
      </c>
      <c r="N347" s="47"/>
    </row>
    <row r="348" spans="2:14" x14ac:dyDescent="0.2">
      <c r="B348" s="72" t="s">
        <v>753</v>
      </c>
      <c r="C348" s="40" t="s">
        <v>328</v>
      </c>
      <c r="D348" s="47">
        <v>40731</v>
      </c>
      <c r="E348" s="47">
        <v>40749</v>
      </c>
      <c r="F348" s="47"/>
      <c r="G348" s="50">
        <v>0.54166666666666663</v>
      </c>
      <c r="H348" s="50">
        <v>0.75</v>
      </c>
      <c r="I348" s="44">
        <v>2011866931665</v>
      </c>
      <c r="J348" s="45" t="s">
        <v>754</v>
      </c>
      <c r="K348" s="45" t="s">
        <v>755</v>
      </c>
      <c r="L348" s="51"/>
      <c r="M348" s="47" t="s">
        <v>346</v>
      </c>
      <c r="N348" s="47"/>
    </row>
    <row r="349" spans="2:14" x14ac:dyDescent="0.2">
      <c r="B349" s="72"/>
      <c r="C349" s="40" t="s">
        <v>550</v>
      </c>
      <c r="D349" s="47">
        <v>40728</v>
      </c>
      <c r="E349" s="47">
        <v>40749</v>
      </c>
      <c r="F349" s="47"/>
      <c r="G349" s="50">
        <v>0.58333333333333337</v>
      </c>
      <c r="H349" s="50">
        <v>0.75</v>
      </c>
      <c r="I349" s="44">
        <v>2011818018178</v>
      </c>
      <c r="J349" s="45" t="s">
        <v>756</v>
      </c>
      <c r="K349" s="45" t="s">
        <v>757</v>
      </c>
      <c r="L349" s="51"/>
      <c r="M349" s="47" t="s">
        <v>331</v>
      </c>
      <c r="N349" s="47"/>
    </row>
    <row r="350" spans="2:14" x14ac:dyDescent="0.2">
      <c r="B350" s="72" t="s">
        <v>507</v>
      </c>
      <c r="C350" s="40" t="s">
        <v>550</v>
      </c>
      <c r="D350" s="47">
        <v>40728</v>
      </c>
      <c r="E350" s="47">
        <v>40750</v>
      </c>
      <c r="F350" s="47"/>
      <c r="G350" s="50">
        <v>0.33333333333333331</v>
      </c>
      <c r="H350" s="50">
        <v>0.54166666666666663</v>
      </c>
      <c r="I350" s="44">
        <v>2011826224495</v>
      </c>
      <c r="J350" s="45" t="s">
        <v>758</v>
      </c>
      <c r="K350" s="45" t="s">
        <v>698</v>
      </c>
      <c r="L350" s="51"/>
      <c r="M350" s="47" t="s">
        <v>346</v>
      </c>
      <c r="N350" s="47" t="s">
        <v>759</v>
      </c>
    </row>
    <row r="351" spans="2:14" x14ac:dyDescent="0.2">
      <c r="B351" s="72" t="s">
        <v>760</v>
      </c>
      <c r="C351" s="40" t="s">
        <v>550</v>
      </c>
      <c r="D351" s="47">
        <v>40728</v>
      </c>
      <c r="E351" s="47">
        <v>40750</v>
      </c>
      <c r="F351" s="47"/>
      <c r="G351" s="50">
        <v>0.58333333333333337</v>
      </c>
      <c r="H351" s="50">
        <v>0.75</v>
      </c>
      <c r="I351" s="44">
        <v>2011825857610</v>
      </c>
      <c r="J351" s="45" t="s">
        <v>761</v>
      </c>
      <c r="K351" s="45" t="s">
        <v>667</v>
      </c>
      <c r="L351" s="51"/>
      <c r="M351" s="47" t="s">
        <v>346</v>
      </c>
      <c r="N351" s="47"/>
    </row>
    <row r="352" spans="2:14" x14ac:dyDescent="0.2">
      <c r="B352" s="72"/>
      <c r="C352" s="40" t="s">
        <v>328</v>
      </c>
      <c r="D352" s="47">
        <v>40737</v>
      </c>
      <c r="E352" s="47">
        <v>40750</v>
      </c>
      <c r="F352" s="47"/>
      <c r="G352" s="50">
        <v>0.33333333333333331</v>
      </c>
      <c r="H352" s="50">
        <v>0.5</v>
      </c>
      <c r="I352" s="44">
        <v>2011850014543</v>
      </c>
      <c r="J352" s="45" t="s">
        <v>762</v>
      </c>
      <c r="K352" s="45" t="s">
        <v>763</v>
      </c>
      <c r="L352" s="51"/>
      <c r="M352" s="47" t="s">
        <v>764</v>
      </c>
      <c r="N352" s="47"/>
    </row>
    <row r="353" spans="2:14" x14ac:dyDescent="0.2">
      <c r="B353" s="72" t="s">
        <v>765</v>
      </c>
      <c r="C353" s="40" t="s">
        <v>328</v>
      </c>
      <c r="D353" s="47">
        <v>40742</v>
      </c>
      <c r="E353" s="47">
        <v>40750</v>
      </c>
      <c r="F353" s="47"/>
      <c r="G353" s="50">
        <v>0.33333333333333331</v>
      </c>
      <c r="H353" s="50">
        <v>0.5</v>
      </c>
      <c r="I353" s="44">
        <v>2011867370516</v>
      </c>
      <c r="J353" s="45" t="s">
        <v>627</v>
      </c>
      <c r="K353" s="45" t="s">
        <v>766</v>
      </c>
      <c r="L353" s="51"/>
      <c r="M353" s="47" t="s">
        <v>346</v>
      </c>
      <c r="N353" s="47"/>
    </row>
    <row r="354" spans="2:14" x14ac:dyDescent="0.2">
      <c r="B354" s="72" t="s">
        <v>507</v>
      </c>
      <c r="C354" s="40" t="s">
        <v>328</v>
      </c>
      <c r="D354" s="47">
        <v>40735</v>
      </c>
      <c r="E354" s="49">
        <v>40750</v>
      </c>
      <c r="F354" s="49"/>
      <c r="G354" s="50">
        <v>0.54166666666666663</v>
      </c>
      <c r="H354" s="50">
        <v>0.75</v>
      </c>
      <c r="I354" s="44">
        <v>2011868594877</v>
      </c>
      <c r="J354" s="45" t="s">
        <v>767</v>
      </c>
      <c r="K354" s="45" t="s">
        <v>365</v>
      </c>
      <c r="L354" s="74"/>
      <c r="M354" s="47" t="s">
        <v>346</v>
      </c>
      <c r="N354" s="47" t="s">
        <v>768</v>
      </c>
    </row>
    <row r="355" spans="2:14" x14ac:dyDescent="0.2">
      <c r="B355" s="72" t="s">
        <v>769</v>
      </c>
      <c r="C355" s="40" t="s">
        <v>328</v>
      </c>
      <c r="D355" s="47">
        <v>40736</v>
      </c>
      <c r="E355" s="49">
        <v>40750</v>
      </c>
      <c r="F355" s="49"/>
      <c r="G355" s="50">
        <v>0.375</v>
      </c>
      <c r="H355" s="50">
        <v>0.54166666666666663</v>
      </c>
      <c r="I355" s="44">
        <v>2011868490741</v>
      </c>
      <c r="J355" s="45" t="s">
        <v>770</v>
      </c>
      <c r="K355" s="45" t="s">
        <v>771</v>
      </c>
      <c r="L355" s="46"/>
      <c r="M355" s="47" t="s">
        <v>376</v>
      </c>
      <c r="N355" s="47"/>
    </row>
    <row r="356" spans="2:14" x14ac:dyDescent="0.2">
      <c r="B356" s="72" t="s">
        <v>772</v>
      </c>
      <c r="C356" s="40" t="s">
        <v>550</v>
      </c>
      <c r="D356" s="47">
        <v>40728</v>
      </c>
      <c r="E356" s="49">
        <v>40751</v>
      </c>
      <c r="F356" s="49"/>
      <c r="G356" s="50">
        <v>0.33333333333333331</v>
      </c>
      <c r="H356" s="50">
        <v>0.5</v>
      </c>
      <c r="I356" s="44">
        <v>2011820345017</v>
      </c>
      <c r="J356" s="45" t="s">
        <v>773</v>
      </c>
      <c r="K356" s="45" t="s">
        <v>352</v>
      </c>
      <c r="L356" s="52"/>
      <c r="M356" s="47" t="s">
        <v>376</v>
      </c>
      <c r="N356" s="47" t="s">
        <v>772</v>
      </c>
    </row>
    <row r="357" spans="2:14" x14ac:dyDescent="0.2">
      <c r="B357" s="72" t="s">
        <v>765</v>
      </c>
      <c r="C357" s="40" t="s">
        <v>328</v>
      </c>
      <c r="D357" s="47">
        <v>40736</v>
      </c>
      <c r="E357" s="49">
        <v>40751</v>
      </c>
      <c r="F357" s="49"/>
      <c r="G357" s="50">
        <v>0.54166666666666663</v>
      </c>
      <c r="H357" s="50">
        <v>0.75</v>
      </c>
      <c r="I357" s="44">
        <v>2011868199222</v>
      </c>
      <c r="J357" s="45" t="s">
        <v>774</v>
      </c>
      <c r="K357" s="45" t="s">
        <v>365</v>
      </c>
      <c r="L357" s="51"/>
      <c r="M357" s="47" t="s">
        <v>346</v>
      </c>
      <c r="N357" s="47"/>
    </row>
    <row r="358" spans="2:14" x14ac:dyDescent="0.2">
      <c r="B358" s="72" t="s">
        <v>622</v>
      </c>
      <c r="C358" s="40" t="s">
        <v>328</v>
      </c>
      <c r="D358" s="47">
        <v>40750</v>
      </c>
      <c r="E358" s="49">
        <v>40751</v>
      </c>
      <c r="F358" s="49"/>
      <c r="G358" s="50">
        <v>0.375</v>
      </c>
      <c r="H358" s="50">
        <v>0.54166666666666663</v>
      </c>
      <c r="I358" s="44">
        <v>2011868490741</v>
      </c>
      <c r="J358" s="45" t="s">
        <v>770</v>
      </c>
      <c r="K358" s="45" t="s">
        <v>771</v>
      </c>
      <c r="L358" s="46"/>
      <c r="M358" s="47" t="s">
        <v>331</v>
      </c>
      <c r="N358" s="47"/>
    </row>
    <row r="359" spans="2:14" x14ac:dyDescent="0.2">
      <c r="B359" s="72" t="s">
        <v>772</v>
      </c>
      <c r="C359" s="40" t="s">
        <v>550</v>
      </c>
      <c r="D359" s="47">
        <v>40728</v>
      </c>
      <c r="E359" s="49">
        <v>40751</v>
      </c>
      <c r="F359" s="49"/>
      <c r="G359" s="50">
        <v>0.58333333333333337</v>
      </c>
      <c r="H359" s="50">
        <v>0.72916666666666663</v>
      </c>
      <c r="I359" s="44">
        <v>2010796562489</v>
      </c>
      <c r="J359" s="45" t="s">
        <v>421</v>
      </c>
      <c r="K359" s="45" t="s">
        <v>571</v>
      </c>
      <c r="L359" s="51"/>
      <c r="M359" s="47" t="s">
        <v>376</v>
      </c>
      <c r="N359" s="47" t="s">
        <v>772</v>
      </c>
    </row>
    <row r="360" spans="2:14" x14ac:dyDescent="0.2">
      <c r="B360" s="72"/>
      <c r="C360" s="40" t="s">
        <v>550</v>
      </c>
      <c r="D360" s="47">
        <v>40728</v>
      </c>
      <c r="E360" s="49">
        <v>40752</v>
      </c>
      <c r="F360" s="49"/>
      <c r="G360" s="50">
        <v>0.58333333333333337</v>
      </c>
      <c r="H360" s="50">
        <v>0.75</v>
      </c>
      <c r="I360" s="44">
        <v>2011817170443</v>
      </c>
      <c r="J360" s="45" t="s">
        <v>775</v>
      </c>
      <c r="K360" s="45" t="s">
        <v>667</v>
      </c>
      <c r="L360" s="46"/>
      <c r="M360" s="47" t="s">
        <v>331</v>
      </c>
      <c r="N360" s="47"/>
    </row>
    <row r="361" spans="2:14" x14ac:dyDescent="0.2">
      <c r="B361" s="72" t="s">
        <v>536</v>
      </c>
      <c r="C361" s="40" t="s">
        <v>550</v>
      </c>
      <c r="D361" s="47">
        <v>40728</v>
      </c>
      <c r="E361" s="49">
        <v>40752</v>
      </c>
      <c r="F361" s="49"/>
      <c r="G361" s="50">
        <v>0.33333333333333331</v>
      </c>
      <c r="H361" s="50">
        <v>0.5</v>
      </c>
      <c r="I361" s="44">
        <v>2011830323088</v>
      </c>
      <c r="J361" s="45" t="s">
        <v>407</v>
      </c>
      <c r="K361" s="45" t="s">
        <v>520</v>
      </c>
      <c r="L361" s="52"/>
      <c r="M361" s="47" t="s">
        <v>376</v>
      </c>
      <c r="N361" s="47" t="s">
        <v>536</v>
      </c>
    </row>
    <row r="362" spans="2:14" x14ac:dyDescent="0.2">
      <c r="B362" s="72" t="s">
        <v>346</v>
      </c>
      <c r="C362" s="40" t="s">
        <v>328</v>
      </c>
      <c r="D362" s="47">
        <v>40728</v>
      </c>
      <c r="E362" s="49">
        <v>40752</v>
      </c>
      <c r="F362" s="49"/>
      <c r="G362" s="50">
        <v>0.33333333333333331</v>
      </c>
      <c r="H362" s="50">
        <v>0.5</v>
      </c>
      <c r="I362" s="44">
        <v>2011858073902</v>
      </c>
      <c r="J362" s="45" t="s">
        <v>776</v>
      </c>
      <c r="K362" s="45" t="s">
        <v>546</v>
      </c>
      <c r="L362" s="51"/>
      <c r="M362" s="47" t="s">
        <v>346</v>
      </c>
      <c r="N362" s="47" t="s">
        <v>777</v>
      </c>
    </row>
    <row r="363" spans="2:14" x14ac:dyDescent="0.2">
      <c r="B363" s="72"/>
      <c r="C363" s="40" t="s">
        <v>328</v>
      </c>
      <c r="D363" s="47">
        <v>40752</v>
      </c>
      <c r="E363" s="49">
        <v>40753</v>
      </c>
      <c r="F363" s="49"/>
      <c r="G363" s="50">
        <v>0.54166666666666663</v>
      </c>
      <c r="H363" s="50">
        <v>0.75</v>
      </c>
      <c r="I363" s="44">
        <v>2011868594877</v>
      </c>
      <c r="J363" s="45" t="s">
        <v>767</v>
      </c>
      <c r="K363" s="45" t="s">
        <v>167</v>
      </c>
      <c r="L363" s="46"/>
      <c r="M363" s="47" t="s">
        <v>331</v>
      </c>
      <c r="N363" s="47"/>
    </row>
    <row r="364" spans="2:14" x14ac:dyDescent="0.2">
      <c r="B364" s="72"/>
      <c r="C364" s="40" t="s">
        <v>328</v>
      </c>
      <c r="D364" s="47">
        <v>40752</v>
      </c>
      <c r="E364" s="49">
        <v>40753</v>
      </c>
      <c r="F364" s="49"/>
      <c r="G364" s="50">
        <v>0.33333333333333331</v>
      </c>
      <c r="H364" s="50">
        <v>0.5</v>
      </c>
      <c r="I364" s="44">
        <v>2011867370516</v>
      </c>
      <c r="J364" s="45" t="s">
        <v>627</v>
      </c>
      <c r="K364" s="45" t="s">
        <v>766</v>
      </c>
      <c r="L364" s="46"/>
      <c r="M364" s="47" t="s">
        <v>331</v>
      </c>
      <c r="N364" s="47"/>
    </row>
    <row r="365" spans="2:14" x14ac:dyDescent="0.2">
      <c r="B365" s="72"/>
      <c r="C365" s="40" t="s">
        <v>328</v>
      </c>
      <c r="D365" s="47">
        <v>40752</v>
      </c>
      <c r="E365" s="49">
        <v>40753</v>
      </c>
      <c r="F365" s="49"/>
      <c r="G365" s="50">
        <v>0.54166666666666663</v>
      </c>
      <c r="H365" s="50">
        <v>0.75</v>
      </c>
      <c r="I365" s="44">
        <v>2011868199222</v>
      </c>
      <c r="J365" s="45" t="s">
        <v>774</v>
      </c>
      <c r="K365" s="45" t="s">
        <v>365</v>
      </c>
      <c r="L365" s="46"/>
      <c r="M365" s="47" t="s">
        <v>331</v>
      </c>
      <c r="N365" s="47"/>
    </row>
    <row r="366" spans="2:14" x14ac:dyDescent="0.2">
      <c r="B366" s="72" t="s">
        <v>507</v>
      </c>
      <c r="C366" s="40" t="s">
        <v>550</v>
      </c>
      <c r="D366" s="47">
        <v>40728</v>
      </c>
      <c r="E366" s="49">
        <v>40753</v>
      </c>
      <c r="F366" s="49"/>
      <c r="G366" s="50">
        <v>0.58333333333333337</v>
      </c>
      <c r="H366" s="50">
        <v>0.75</v>
      </c>
      <c r="I366" s="44">
        <v>2011837974522</v>
      </c>
      <c r="J366" s="45" t="s">
        <v>778</v>
      </c>
      <c r="K366" s="45" t="s">
        <v>667</v>
      </c>
      <c r="L366" s="51"/>
      <c r="M366" s="47"/>
      <c r="N366" s="47"/>
    </row>
    <row r="367" spans="2:14" x14ac:dyDescent="0.2">
      <c r="B367" s="72"/>
      <c r="C367" s="40" t="s">
        <v>328</v>
      </c>
      <c r="D367" s="47">
        <v>40731</v>
      </c>
      <c r="E367" s="49">
        <v>40753</v>
      </c>
      <c r="F367" s="49"/>
      <c r="G367" s="50">
        <v>0.58333333333333337</v>
      </c>
      <c r="H367" s="50">
        <v>0.75</v>
      </c>
      <c r="I367" s="44">
        <v>2010783717955</v>
      </c>
      <c r="J367" s="45" t="s">
        <v>779</v>
      </c>
      <c r="K367" s="45" t="s">
        <v>573</v>
      </c>
      <c r="L367" s="46"/>
      <c r="M367" s="47" t="s">
        <v>331</v>
      </c>
      <c r="N367" s="47"/>
    </row>
    <row r="368" spans="2:14" x14ac:dyDescent="0.2">
      <c r="B368" s="72" t="s">
        <v>507</v>
      </c>
      <c r="C368" s="40" t="s">
        <v>328</v>
      </c>
      <c r="D368" s="47">
        <v>40731</v>
      </c>
      <c r="E368" s="49">
        <v>40753</v>
      </c>
      <c r="F368" s="49"/>
      <c r="G368" s="50">
        <v>0.33333333333333331</v>
      </c>
      <c r="H368" s="50">
        <v>0.5</v>
      </c>
      <c r="I368" s="44">
        <v>2011836354135</v>
      </c>
      <c r="J368" s="45" t="s">
        <v>538</v>
      </c>
      <c r="K368" s="45" t="s">
        <v>667</v>
      </c>
      <c r="L368" s="51"/>
      <c r="M368" s="47"/>
      <c r="N368" s="47"/>
    </row>
    <row r="369" spans="2:14" x14ac:dyDescent="0.2">
      <c r="B369" s="72" t="s">
        <v>507</v>
      </c>
      <c r="C369" s="40" t="s">
        <v>550</v>
      </c>
      <c r="D369" s="47">
        <v>40728</v>
      </c>
      <c r="E369" s="49">
        <v>40754</v>
      </c>
      <c r="F369" s="49"/>
      <c r="G369" s="50">
        <v>0.33333333333333331</v>
      </c>
      <c r="H369" s="50">
        <v>0.5</v>
      </c>
      <c r="I369" s="44">
        <v>2011839364572</v>
      </c>
      <c r="J369" s="45" t="s">
        <v>572</v>
      </c>
      <c r="K369" s="45" t="s">
        <v>757</v>
      </c>
      <c r="L369" s="51"/>
      <c r="M369" s="47"/>
      <c r="N369" s="47"/>
    </row>
    <row r="370" spans="2:14" x14ac:dyDescent="0.2">
      <c r="B370" s="72"/>
      <c r="C370" s="40" t="s">
        <v>328</v>
      </c>
      <c r="D370" s="47">
        <v>40749</v>
      </c>
      <c r="E370" s="49">
        <v>40754</v>
      </c>
      <c r="F370" s="49"/>
      <c r="G370" s="50">
        <v>0.54166666666666663</v>
      </c>
      <c r="H370" s="50">
        <v>0.75</v>
      </c>
      <c r="I370" s="44">
        <v>2011849917573</v>
      </c>
      <c r="J370" s="45" t="s">
        <v>780</v>
      </c>
      <c r="K370" s="45" t="s">
        <v>780</v>
      </c>
      <c r="L370" s="46"/>
      <c r="M370" s="47" t="s">
        <v>331</v>
      </c>
      <c r="N370" s="47"/>
    </row>
    <row r="371" spans="2:14" x14ac:dyDescent="0.2">
      <c r="B371" s="72"/>
      <c r="C371" s="40" t="s">
        <v>550</v>
      </c>
      <c r="D371" s="47">
        <v>40728</v>
      </c>
      <c r="E371" s="49">
        <v>40754</v>
      </c>
      <c r="F371" s="49"/>
      <c r="G371" s="50">
        <v>0.58333333333333337</v>
      </c>
      <c r="H371" s="50">
        <v>0.75</v>
      </c>
      <c r="I371" s="44">
        <v>2011844781403</v>
      </c>
      <c r="J371" s="45" t="s">
        <v>781</v>
      </c>
      <c r="K371" s="45" t="s">
        <v>667</v>
      </c>
      <c r="L371" s="46"/>
      <c r="M371" s="47"/>
      <c r="N371" s="47"/>
    </row>
    <row r="372" spans="2:14" x14ac:dyDescent="0.2">
      <c r="B372" s="72" t="s">
        <v>507</v>
      </c>
      <c r="C372" s="40" t="s">
        <v>550</v>
      </c>
      <c r="D372" s="47">
        <v>40728</v>
      </c>
      <c r="E372" s="49">
        <v>40755</v>
      </c>
      <c r="F372" s="49"/>
      <c r="G372" s="50">
        <v>0.33333333333333331</v>
      </c>
      <c r="H372" s="50">
        <v>0.5</v>
      </c>
      <c r="I372" s="44">
        <v>2011845388815</v>
      </c>
      <c r="J372" s="45" t="s">
        <v>630</v>
      </c>
      <c r="K372" s="45" t="s">
        <v>667</v>
      </c>
      <c r="L372" s="74"/>
      <c r="M372" s="47"/>
      <c r="N372" s="47"/>
    </row>
    <row r="373" spans="2:14" x14ac:dyDescent="0.2">
      <c r="B373" s="72"/>
      <c r="C373" s="40" t="s">
        <v>550</v>
      </c>
      <c r="D373" s="47">
        <v>40728</v>
      </c>
      <c r="E373" s="49">
        <v>40756</v>
      </c>
      <c r="F373" s="49"/>
      <c r="G373" s="50">
        <v>0.33333333333333331</v>
      </c>
      <c r="H373" s="50">
        <v>0.5</v>
      </c>
      <c r="I373" s="44">
        <v>2011846430248</v>
      </c>
      <c r="J373" s="45" t="s">
        <v>782</v>
      </c>
      <c r="K373" s="45" t="s">
        <v>667</v>
      </c>
      <c r="L373" s="46"/>
      <c r="M373" s="47" t="s">
        <v>331</v>
      </c>
      <c r="N373" s="47"/>
    </row>
    <row r="374" spans="2:14" x14ac:dyDescent="0.2">
      <c r="B374" s="72"/>
      <c r="C374" s="40" t="s">
        <v>328</v>
      </c>
      <c r="D374" s="47">
        <v>40749</v>
      </c>
      <c r="E374" s="49">
        <v>40756</v>
      </c>
      <c r="F374" s="49"/>
      <c r="G374" s="50">
        <v>0.58333333333333337</v>
      </c>
      <c r="H374" s="50">
        <v>0.70833333333333337</v>
      </c>
      <c r="I374" s="44">
        <v>2011865795157</v>
      </c>
      <c r="J374" s="45" t="s">
        <v>710</v>
      </c>
      <c r="K374" s="45" t="s">
        <v>783</v>
      </c>
      <c r="L374" s="46"/>
      <c r="M374" s="47" t="s">
        <v>331</v>
      </c>
      <c r="N374" s="47"/>
    </row>
    <row r="375" spans="2:14" x14ac:dyDescent="0.2">
      <c r="B375" s="72"/>
      <c r="C375" s="40" t="s">
        <v>550</v>
      </c>
      <c r="D375" s="47">
        <v>40728</v>
      </c>
      <c r="E375" s="49">
        <v>40756</v>
      </c>
      <c r="F375" s="49"/>
      <c r="G375" s="50">
        <v>0.58333333333333337</v>
      </c>
      <c r="H375" s="50">
        <v>0.75</v>
      </c>
      <c r="I375" s="44">
        <v>2011846803288</v>
      </c>
      <c r="J375" s="45" t="s">
        <v>508</v>
      </c>
      <c r="K375" s="45" t="s">
        <v>784</v>
      </c>
      <c r="L375" s="46"/>
      <c r="M375" s="47" t="s">
        <v>331</v>
      </c>
      <c r="N375" s="47"/>
    </row>
    <row r="376" spans="2:14" x14ac:dyDescent="0.2">
      <c r="B376" s="72"/>
      <c r="C376" s="40" t="s">
        <v>328</v>
      </c>
      <c r="D376" s="47">
        <v>40745</v>
      </c>
      <c r="E376" s="49">
        <v>40756</v>
      </c>
      <c r="F376" s="49"/>
      <c r="G376" s="50">
        <v>0.58333333333333337</v>
      </c>
      <c r="H376" s="50">
        <v>0.75</v>
      </c>
      <c r="I376" s="44">
        <v>2011869770401</v>
      </c>
      <c r="J376" s="45" t="s">
        <v>785</v>
      </c>
      <c r="K376" s="45" t="s">
        <v>786</v>
      </c>
      <c r="L376" s="46"/>
      <c r="M376" s="47" t="s">
        <v>331</v>
      </c>
      <c r="N376" s="47"/>
    </row>
    <row r="377" spans="2:14" x14ac:dyDescent="0.2">
      <c r="B377" s="72"/>
      <c r="C377" s="40" t="s">
        <v>328</v>
      </c>
      <c r="D377" s="47">
        <v>40751</v>
      </c>
      <c r="E377" s="49">
        <v>40756</v>
      </c>
      <c r="F377" s="49"/>
      <c r="G377" s="50">
        <v>0.54166666666666663</v>
      </c>
      <c r="H377" s="50">
        <v>0.75</v>
      </c>
      <c r="I377" s="44">
        <v>2011868594877</v>
      </c>
      <c r="J377" s="45" t="s">
        <v>767</v>
      </c>
      <c r="K377" s="45" t="s">
        <v>365</v>
      </c>
      <c r="L377" s="46"/>
      <c r="M377" s="47" t="s">
        <v>331</v>
      </c>
      <c r="N377" s="47"/>
    </row>
    <row r="378" spans="2:14" x14ac:dyDescent="0.2">
      <c r="B378" s="72"/>
      <c r="C378" s="40" t="s">
        <v>328</v>
      </c>
      <c r="D378" s="47">
        <v>40745</v>
      </c>
      <c r="E378" s="49">
        <v>40757</v>
      </c>
      <c r="F378" s="49"/>
      <c r="G378" s="50">
        <v>0.58333333333333337</v>
      </c>
      <c r="H378" s="50">
        <v>0.75</v>
      </c>
      <c r="I378" s="44">
        <v>2011869001920</v>
      </c>
      <c r="J378" s="45" t="s">
        <v>787</v>
      </c>
      <c r="K378" s="45" t="s">
        <v>788</v>
      </c>
      <c r="L378" s="46"/>
      <c r="M378" s="47" t="s">
        <v>331</v>
      </c>
      <c r="N378" s="47"/>
    </row>
    <row r="379" spans="2:14" x14ac:dyDescent="0.2">
      <c r="B379" s="72" t="s">
        <v>507</v>
      </c>
      <c r="C379" s="40" t="s">
        <v>550</v>
      </c>
      <c r="D379" s="47">
        <v>40728</v>
      </c>
      <c r="E379" s="49">
        <v>40757</v>
      </c>
      <c r="F379" s="49"/>
      <c r="G379" s="50">
        <v>0.33333333333333331</v>
      </c>
      <c r="H379" s="50">
        <v>0.5</v>
      </c>
      <c r="I379" s="44">
        <v>2011826556968</v>
      </c>
      <c r="J379" s="45" t="s">
        <v>382</v>
      </c>
      <c r="K379" s="45" t="s">
        <v>667</v>
      </c>
      <c r="L379" s="74"/>
      <c r="M379" s="47"/>
      <c r="N379" s="47"/>
    </row>
    <row r="380" spans="2:14" x14ac:dyDescent="0.2">
      <c r="B380" s="72"/>
      <c r="C380" s="40" t="s">
        <v>550</v>
      </c>
      <c r="D380" s="47">
        <v>40728</v>
      </c>
      <c r="E380" s="49">
        <v>40757</v>
      </c>
      <c r="F380" s="49"/>
      <c r="G380" s="50">
        <v>0.58333333333333337</v>
      </c>
      <c r="H380" s="50">
        <v>0.75</v>
      </c>
      <c r="I380" s="44">
        <v>2011811543742</v>
      </c>
      <c r="J380" s="45" t="s">
        <v>789</v>
      </c>
      <c r="K380" s="45" t="s">
        <v>571</v>
      </c>
      <c r="L380" s="46"/>
      <c r="M380" s="47" t="s">
        <v>331</v>
      </c>
      <c r="N380" s="47"/>
    </row>
    <row r="381" spans="2:14" x14ac:dyDescent="0.2">
      <c r="B381" s="72"/>
      <c r="C381" s="40" t="s">
        <v>550</v>
      </c>
      <c r="D381" s="47">
        <v>40728</v>
      </c>
      <c r="E381" s="49">
        <v>40758</v>
      </c>
      <c r="F381" s="49"/>
      <c r="G381" s="50">
        <v>0.33333333333333331</v>
      </c>
      <c r="H381" s="50">
        <v>0.5</v>
      </c>
      <c r="I381" s="44">
        <v>201181548708</v>
      </c>
      <c r="J381" s="45" t="s">
        <v>790</v>
      </c>
      <c r="K381" s="45" t="s">
        <v>558</v>
      </c>
      <c r="L381" s="46"/>
      <c r="M381" s="47" t="s">
        <v>331</v>
      </c>
      <c r="N381" s="47"/>
    </row>
    <row r="382" spans="2:14" x14ac:dyDescent="0.2">
      <c r="B382" s="72"/>
      <c r="C382" s="40" t="s">
        <v>550</v>
      </c>
      <c r="D382" s="47">
        <v>40728</v>
      </c>
      <c r="E382" s="49">
        <v>40758</v>
      </c>
      <c r="F382" s="49"/>
      <c r="G382" s="50">
        <v>0.58333333333333337</v>
      </c>
      <c r="H382" s="50">
        <v>0.75</v>
      </c>
      <c r="I382" s="44">
        <v>2011829294142</v>
      </c>
      <c r="J382" s="45" t="s">
        <v>791</v>
      </c>
      <c r="K382" s="45" t="s">
        <v>667</v>
      </c>
      <c r="L382" s="46"/>
      <c r="M382" s="47" t="s">
        <v>331</v>
      </c>
      <c r="N382" s="47"/>
    </row>
    <row r="383" spans="2:14" x14ac:dyDescent="0.2">
      <c r="B383" s="72"/>
      <c r="C383" s="40" t="s">
        <v>550</v>
      </c>
      <c r="D383" s="47">
        <v>40728</v>
      </c>
      <c r="E383" s="49">
        <v>40759</v>
      </c>
      <c r="F383" s="49"/>
      <c r="G383" s="50">
        <v>0.33333333333333331</v>
      </c>
      <c r="H383" s="50">
        <v>0.5</v>
      </c>
      <c r="I383" s="44">
        <v>2011829944236</v>
      </c>
      <c r="J383" s="45" t="s">
        <v>773</v>
      </c>
      <c r="K383" s="45" t="s">
        <v>792</v>
      </c>
      <c r="L383" s="46"/>
      <c r="M383" s="47"/>
      <c r="N383" s="47"/>
    </row>
    <row r="384" spans="2:14" x14ac:dyDescent="0.2">
      <c r="B384" s="72"/>
      <c r="C384" s="40" t="s">
        <v>550</v>
      </c>
      <c r="D384" s="47">
        <v>40728</v>
      </c>
      <c r="E384" s="49">
        <v>40759</v>
      </c>
      <c r="F384" s="49"/>
      <c r="G384" s="50">
        <v>0.58333333333333337</v>
      </c>
      <c r="H384" s="50">
        <v>0.75</v>
      </c>
      <c r="I384" s="44">
        <v>2011830318043</v>
      </c>
      <c r="J384" s="45" t="s">
        <v>623</v>
      </c>
      <c r="K384" s="45" t="s">
        <v>793</v>
      </c>
      <c r="L384" s="46"/>
      <c r="M384" s="47"/>
      <c r="N384" s="47"/>
    </row>
    <row r="385" spans="2:14" x14ac:dyDescent="0.2">
      <c r="B385" s="72" t="s">
        <v>794</v>
      </c>
      <c r="C385" s="40" t="s">
        <v>328</v>
      </c>
      <c r="D385" s="47">
        <v>40739</v>
      </c>
      <c r="E385" s="49">
        <v>40760</v>
      </c>
      <c r="F385" s="49"/>
      <c r="G385" s="50">
        <v>0.54166666666666663</v>
      </c>
      <c r="H385" s="50">
        <v>0.75</v>
      </c>
      <c r="I385" s="44">
        <v>2011865628605</v>
      </c>
      <c r="J385" s="45" t="s">
        <v>795</v>
      </c>
      <c r="K385" s="45" t="s">
        <v>745</v>
      </c>
      <c r="L385" s="52"/>
      <c r="M385" s="47"/>
      <c r="N385" s="47"/>
    </row>
    <row r="386" spans="2:14" x14ac:dyDescent="0.2">
      <c r="B386" s="72"/>
      <c r="C386" s="40" t="s">
        <v>328</v>
      </c>
      <c r="D386" s="47">
        <v>40745</v>
      </c>
      <c r="E386" s="49">
        <v>40760</v>
      </c>
      <c r="F386" s="49"/>
      <c r="G386" s="50">
        <v>0.33333333333333331</v>
      </c>
      <c r="H386" s="50">
        <v>0.45833333333333331</v>
      </c>
      <c r="I386" s="44">
        <v>2011867728244</v>
      </c>
      <c r="J386" s="45" t="s">
        <v>706</v>
      </c>
      <c r="K386" s="45" t="s">
        <v>796</v>
      </c>
      <c r="L386" s="46"/>
      <c r="M386" s="47" t="s">
        <v>331</v>
      </c>
      <c r="N386" s="47"/>
    </row>
    <row r="387" spans="2:14" x14ac:dyDescent="0.2">
      <c r="B387" s="72"/>
      <c r="C387" s="40" t="s">
        <v>328</v>
      </c>
      <c r="D387" s="47">
        <v>40739</v>
      </c>
      <c r="E387" s="49">
        <v>40761</v>
      </c>
      <c r="F387" s="49"/>
      <c r="G387" s="50">
        <v>0.54166666666666663</v>
      </c>
      <c r="H387" s="50">
        <v>0.75</v>
      </c>
      <c r="I387" s="44">
        <v>2011849916629</v>
      </c>
      <c r="J387" s="45" t="s">
        <v>396</v>
      </c>
      <c r="K387" s="45" t="s">
        <v>797</v>
      </c>
      <c r="L387" s="46"/>
      <c r="M387" s="47"/>
      <c r="N387" s="47"/>
    </row>
    <row r="388" spans="2:14" x14ac:dyDescent="0.2">
      <c r="B388" s="72"/>
      <c r="C388" s="40" t="s">
        <v>328</v>
      </c>
      <c r="D388" s="47">
        <v>40749</v>
      </c>
      <c r="E388" s="49">
        <v>40761</v>
      </c>
      <c r="F388" s="49"/>
      <c r="G388" s="50">
        <v>0.33333333333333331</v>
      </c>
      <c r="H388" s="50">
        <v>0.54166666666666663</v>
      </c>
      <c r="I388" s="44">
        <v>2011871223735</v>
      </c>
      <c r="J388" s="45" t="s">
        <v>798</v>
      </c>
      <c r="K388" s="45" t="s">
        <v>799</v>
      </c>
      <c r="L388" s="46"/>
      <c r="M388" s="47" t="s">
        <v>764</v>
      </c>
      <c r="N388" s="47" t="s">
        <v>347</v>
      </c>
    </row>
    <row r="389" spans="2:14" x14ac:dyDescent="0.2">
      <c r="B389" s="72"/>
      <c r="C389" s="40" t="s">
        <v>328</v>
      </c>
      <c r="D389" s="47">
        <v>40750</v>
      </c>
      <c r="E389" s="49">
        <v>40761</v>
      </c>
      <c r="F389" s="49"/>
      <c r="G389" s="50">
        <v>0.33333333333333331</v>
      </c>
      <c r="H389" s="50">
        <v>0.54166666666666663</v>
      </c>
      <c r="I389" s="44">
        <v>2011863435479</v>
      </c>
      <c r="J389" s="45" t="s">
        <v>800</v>
      </c>
      <c r="K389" s="45" t="s">
        <v>365</v>
      </c>
      <c r="L389" s="46"/>
      <c r="M389" s="47"/>
      <c r="N389" s="47"/>
    </row>
    <row r="390" spans="2:14" x14ac:dyDescent="0.2">
      <c r="B390" s="72"/>
      <c r="C390" s="40" t="s">
        <v>328</v>
      </c>
      <c r="D390" s="47">
        <v>40754</v>
      </c>
      <c r="E390" s="49">
        <v>40761</v>
      </c>
      <c r="F390" s="49"/>
      <c r="G390" s="50">
        <v>0.54166666666666663</v>
      </c>
      <c r="H390" s="50">
        <v>0.75</v>
      </c>
      <c r="I390" s="44">
        <v>2011849917573</v>
      </c>
      <c r="J390" s="45" t="s">
        <v>735</v>
      </c>
      <c r="K390" s="45" t="s">
        <v>780</v>
      </c>
      <c r="L390" s="46"/>
      <c r="M390" s="47"/>
      <c r="N390" s="47"/>
    </row>
    <row r="391" spans="2:14" x14ac:dyDescent="0.2">
      <c r="B391" s="72"/>
      <c r="C391" s="40" t="s">
        <v>328</v>
      </c>
      <c r="D391" s="47">
        <v>40739</v>
      </c>
      <c r="E391" s="49">
        <v>40762</v>
      </c>
      <c r="F391" s="49"/>
      <c r="G391" s="50">
        <v>0.54166666666666663</v>
      </c>
      <c r="H391" s="50">
        <v>0.75</v>
      </c>
      <c r="I391" s="44">
        <v>2011849916629</v>
      </c>
      <c r="J391" s="45" t="s">
        <v>396</v>
      </c>
      <c r="K391" s="45" t="s">
        <v>797</v>
      </c>
      <c r="L391" s="46"/>
      <c r="M391" s="47"/>
      <c r="N391" s="47"/>
    </row>
    <row r="392" spans="2:14" x14ac:dyDescent="0.2">
      <c r="B392" s="72" t="s">
        <v>622</v>
      </c>
      <c r="C392" s="40" t="s">
        <v>328</v>
      </c>
      <c r="D392" s="47">
        <v>40753</v>
      </c>
      <c r="E392" s="49">
        <v>40762</v>
      </c>
      <c r="F392" s="49"/>
      <c r="G392" s="50">
        <v>0.33333333333333331</v>
      </c>
      <c r="H392" s="50">
        <v>0.54166666666666663</v>
      </c>
      <c r="I392" s="44">
        <v>2011849916629</v>
      </c>
      <c r="J392" s="45" t="s">
        <v>396</v>
      </c>
      <c r="K392" s="45" t="s">
        <v>797</v>
      </c>
      <c r="L392" s="46"/>
      <c r="M392" s="47"/>
      <c r="N392" s="47"/>
    </row>
    <row r="393" spans="2:14" x14ac:dyDescent="0.2">
      <c r="B393" s="72"/>
      <c r="C393" s="40" t="s">
        <v>328</v>
      </c>
      <c r="D393" s="47">
        <v>40752</v>
      </c>
      <c r="E393" s="49">
        <v>40763</v>
      </c>
      <c r="F393" s="49"/>
      <c r="G393" s="50">
        <v>0.54166666666666663</v>
      </c>
      <c r="H393" s="50">
        <v>0.75</v>
      </c>
      <c r="I393" s="44">
        <v>2011871610939</v>
      </c>
      <c r="J393" s="45" t="s">
        <v>690</v>
      </c>
      <c r="K393" s="45" t="s">
        <v>801</v>
      </c>
      <c r="L393" s="46"/>
      <c r="M393" s="47" t="s">
        <v>764</v>
      </c>
      <c r="N393" s="47"/>
    </row>
    <row r="394" spans="2:14" x14ac:dyDescent="0.2">
      <c r="B394" s="72" t="s">
        <v>622</v>
      </c>
      <c r="C394" s="40" t="s">
        <v>693</v>
      </c>
      <c r="D394" s="47">
        <v>40759</v>
      </c>
      <c r="E394" s="49">
        <v>40764</v>
      </c>
      <c r="F394" s="49"/>
      <c r="G394" s="50">
        <v>0.33333333333333331</v>
      </c>
      <c r="H394" s="50">
        <v>0.5</v>
      </c>
      <c r="I394" s="44">
        <v>2011857074117</v>
      </c>
      <c r="J394" s="45" t="s">
        <v>802</v>
      </c>
      <c r="K394" s="45" t="s">
        <v>167</v>
      </c>
      <c r="L394" s="46"/>
      <c r="M394" s="47" t="s">
        <v>764</v>
      </c>
      <c r="N394" s="47"/>
    </row>
    <row r="395" spans="2:14" x14ac:dyDescent="0.2">
      <c r="B395" s="72"/>
      <c r="C395" s="40" t="s">
        <v>693</v>
      </c>
      <c r="D395" s="47">
        <v>40760</v>
      </c>
      <c r="E395" s="49">
        <v>40764</v>
      </c>
      <c r="F395" s="49"/>
      <c r="G395" s="50">
        <v>0.33333333333333331</v>
      </c>
      <c r="H395" s="50">
        <v>0.5</v>
      </c>
      <c r="I395" s="44">
        <v>2011872088702</v>
      </c>
      <c r="J395" s="45" t="s">
        <v>803</v>
      </c>
      <c r="K395" s="45" t="s">
        <v>804</v>
      </c>
      <c r="L395" s="46"/>
      <c r="M395" s="47" t="s">
        <v>764</v>
      </c>
      <c r="N395" s="47"/>
    </row>
    <row r="396" spans="2:14" x14ac:dyDescent="0.2">
      <c r="B396" s="72"/>
      <c r="C396" s="40" t="s">
        <v>550</v>
      </c>
      <c r="D396" s="47">
        <v>40751</v>
      </c>
      <c r="E396" s="49">
        <v>40765</v>
      </c>
      <c r="F396" s="49"/>
      <c r="G396" s="50">
        <v>0.58333333333333337</v>
      </c>
      <c r="H396" s="50">
        <v>0.75</v>
      </c>
      <c r="I396" s="44">
        <v>2011825857610</v>
      </c>
      <c r="J396" s="45" t="s">
        <v>761</v>
      </c>
      <c r="K396" s="45" t="s">
        <v>667</v>
      </c>
      <c r="L396" s="46"/>
      <c r="M396" s="47" t="s">
        <v>764</v>
      </c>
      <c r="N396" s="47"/>
    </row>
    <row r="397" spans="2:14" x14ac:dyDescent="0.2">
      <c r="B397" s="72"/>
      <c r="C397" s="40" t="s">
        <v>328</v>
      </c>
      <c r="D397" s="47">
        <v>40754</v>
      </c>
      <c r="E397" s="49">
        <v>40765</v>
      </c>
      <c r="F397" s="49"/>
      <c r="G397" s="50">
        <v>0.58333333333333337</v>
      </c>
      <c r="H397" s="50">
        <v>0.66666666666666663</v>
      </c>
      <c r="I397" s="44">
        <v>2011859478101</v>
      </c>
      <c r="J397" s="45" t="s">
        <v>464</v>
      </c>
      <c r="K397" s="45" t="s">
        <v>805</v>
      </c>
      <c r="L397" s="46"/>
      <c r="M397" s="47" t="s">
        <v>764</v>
      </c>
      <c r="N397" s="47"/>
    </row>
    <row r="398" spans="2:14" x14ac:dyDescent="0.2">
      <c r="B398" s="72"/>
      <c r="C398" s="40" t="s">
        <v>328</v>
      </c>
      <c r="D398" s="47">
        <v>40753</v>
      </c>
      <c r="E398" s="49">
        <v>40765</v>
      </c>
      <c r="F398" s="49"/>
      <c r="G398" s="50">
        <v>0.375</v>
      </c>
      <c r="H398" s="50">
        <v>0.54166666666666663</v>
      </c>
      <c r="I398" s="44">
        <v>2011871968117</v>
      </c>
      <c r="J398" s="45" t="s">
        <v>806</v>
      </c>
      <c r="K398" s="45" t="s">
        <v>807</v>
      </c>
      <c r="L398" s="46"/>
      <c r="M398" s="47" t="s">
        <v>764</v>
      </c>
      <c r="N398" s="47"/>
    </row>
    <row r="399" spans="2:14" x14ac:dyDescent="0.2">
      <c r="B399" s="72" t="s">
        <v>808</v>
      </c>
      <c r="C399" s="40" t="s">
        <v>550</v>
      </c>
      <c r="D399" s="47">
        <v>40751</v>
      </c>
      <c r="E399" s="49">
        <v>40765</v>
      </c>
      <c r="F399" s="49"/>
      <c r="G399" s="50">
        <v>0.3125</v>
      </c>
      <c r="H399" s="50">
        <v>0.39583333333333331</v>
      </c>
      <c r="I399" s="44">
        <v>2011815441496</v>
      </c>
      <c r="J399" s="45" t="s">
        <v>751</v>
      </c>
      <c r="K399" s="45" t="s">
        <v>750</v>
      </c>
      <c r="L399" s="74"/>
      <c r="M399" s="47"/>
      <c r="N399" s="47"/>
    </row>
    <row r="400" spans="2:14" x14ac:dyDescent="0.2">
      <c r="B400" s="72" t="s">
        <v>809</v>
      </c>
      <c r="C400" s="40" t="s">
        <v>328</v>
      </c>
      <c r="D400" s="47">
        <v>40749</v>
      </c>
      <c r="E400" s="49">
        <v>40766</v>
      </c>
      <c r="F400" s="49"/>
      <c r="G400" s="50">
        <v>0.33333333333333331</v>
      </c>
      <c r="H400" s="50">
        <v>0.45833333333333331</v>
      </c>
      <c r="I400" s="44">
        <v>2011870483228</v>
      </c>
      <c r="J400" s="45" t="s">
        <v>706</v>
      </c>
      <c r="K400" s="45" t="s">
        <v>714</v>
      </c>
      <c r="L400" s="74"/>
      <c r="M400" s="47"/>
      <c r="N400" s="47"/>
    </row>
    <row r="401" spans="2:14" x14ac:dyDescent="0.2">
      <c r="B401" s="72"/>
      <c r="C401" s="40" t="s">
        <v>328</v>
      </c>
      <c r="D401" s="47">
        <v>40751</v>
      </c>
      <c r="E401" s="49">
        <v>40766</v>
      </c>
      <c r="F401" s="49"/>
      <c r="G401" s="50">
        <v>0.54166666666666663</v>
      </c>
      <c r="H401" s="50">
        <v>0.75</v>
      </c>
      <c r="I401" s="44">
        <v>2011855238678</v>
      </c>
      <c r="J401" s="45" t="s">
        <v>382</v>
      </c>
      <c r="K401" s="45" t="s">
        <v>388</v>
      </c>
      <c r="L401" s="46"/>
      <c r="M401" s="47" t="s">
        <v>331</v>
      </c>
      <c r="N401" s="47"/>
    </row>
    <row r="402" spans="2:14" x14ac:dyDescent="0.2">
      <c r="B402" s="72" t="s">
        <v>810</v>
      </c>
      <c r="C402" s="40" t="s">
        <v>550</v>
      </c>
      <c r="D402" s="47">
        <v>40751</v>
      </c>
      <c r="E402" s="49">
        <v>40767</v>
      </c>
      <c r="F402" s="49"/>
      <c r="G402" s="50">
        <v>0.33333333333333331</v>
      </c>
      <c r="H402" s="50">
        <v>0.54166666666666663</v>
      </c>
      <c r="I402" s="44">
        <v>2011826224495</v>
      </c>
      <c r="J402" s="45" t="s">
        <v>758</v>
      </c>
      <c r="K402" s="45" t="s">
        <v>698</v>
      </c>
      <c r="L402" s="74"/>
      <c r="M402" s="47"/>
      <c r="N402" s="47"/>
    </row>
    <row r="403" spans="2:14" x14ac:dyDescent="0.2">
      <c r="B403" s="72" t="s">
        <v>507</v>
      </c>
      <c r="C403" s="40" t="s">
        <v>550</v>
      </c>
      <c r="D403" s="47">
        <v>40751</v>
      </c>
      <c r="E403" s="49">
        <v>40767</v>
      </c>
      <c r="F403" s="49"/>
      <c r="G403" s="50">
        <v>0.58333333333333337</v>
      </c>
      <c r="H403" s="50">
        <v>0.75</v>
      </c>
      <c r="I403" s="44">
        <v>2011854521420</v>
      </c>
      <c r="J403" s="45" t="s">
        <v>811</v>
      </c>
      <c r="K403" s="45" t="s">
        <v>667</v>
      </c>
      <c r="L403" s="51"/>
      <c r="M403" s="47"/>
      <c r="N403" s="47"/>
    </row>
    <row r="404" spans="2:14" x14ac:dyDescent="0.2">
      <c r="B404" s="72" t="s">
        <v>812</v>
      </c>
      <c r="C404" s="40" t="s">
        <v>693</v>
      </c>
      <c r="D404" s="47">
        <v>40739</v>
      </c>
      <c r="E404" s="49">
        <v>40767</v>
      </c>
      <c r="F404" s="49"/>
      <c r="G404" s="50">
        <v>0.29166666666666669</v>
      </c>
      <c r="H404" s="50">
        <v>0.5</v>
      </c>
      <c r="I404" s="44">
        <v>2011865628605</v>
      </c>
      <c r="J404" s="45" t="s">
        <v>795</v>
      </c>
      <c r="K404" s="45" t="s">
        <v>745</v>
      </c>
      <c r="L404" s="74"/>
      <c r="M404" s="47"/>
      <c r="N404" s="47"/>
    </row>
    <row r="405" spans="2:14" x14ac:dyDescent="0.2">
      <c r="B405" s="72" t="s">
        <v>813</v>
      </c>
      <c r="C405" s="40" t="s">
        <v>328</v>
      </c>
      <c r="D405" s="47">
        <v>40753</v>
      </c>
      <c r="E405" s="47">
        <v>40768</v>
      </c>
      <c r="F405" s="47"/>
      <c r="G405" s="50">
        <v>0.54166666666666663</v>
      </c>
      <c r="H405" s="50">
        <v>0.75</v>
      </c>
      <c r="I405" s="44">
        <v>2011845923136</v>
      </c>
      <c r="J405" s="45" t="s">
        <v>814</v>
      </c>
      <c r="K405" s="45" t="s">
        <v>815</v>
      </c>
      <c r="L405" s="52"/>
      <c r="M405" s="47"/>
      <c r="N405" s="47"/>
    </row>
    <row r="406" spans="2:14" x14ac:dyDescent="0.2">
      <c r="B406" s="72" t="s">
        <v>813</v>
      </c>
      <c r="C406" s="40" t="s">
        <v>550</v>
      </c>
      <c r="D406" s="47">
        <v>40751</v>
      </c>
      <c r="E406" s="47">
        <v>40768</v>
      </c>
      <c r="F406" s="47"/>
      <c r="G406" s="50">
        <v>0.33333333333333331</v>
      </c>
      <c r="H406" s="50">
        <v>0.5</v>
      </c>
      <c r="I406" s="44">
        <v>2011823418338</v>
      </c>
      <c r="J406" s="45" t="s">
        <v>816</v>
      </c>
      <c r="K406" s="45" t="s">
        <v>817</v>
      </c>
      <c r="L406" s="52"/>
      <c r="M406" s="47"/>
      <c r="N406" s="47"/>
    </row>
    <row r="407" spans="2:14" x14ac:dyDescent="0.2">
      <c r="B407" s="72" t="s">
        <v>818</v>
      </c>
      <c r="C407" s="40" t="s">
        <v>550</v>
      </c>
      <c r="D407" s="47">
        <v>40751</v>
      </c>
      <c r="E407" s="47">
        <v>40768</v>
      </c>
      <c r="F407" s="47"/>
      <c r="G407" s="50">
        <v>0.58333333333333337</v>
      </c>
      <c r="H407" s="50">
        <v>0.75</v>
      </c>
      <c r="I407" s="44">
        <v>2011825735283</v>
      </c>
      <c r="J407" s="45" t="s">
        <v>819</v>
      </c>
      <c r="K407" s="45" t="s">
        <v>571</v>
      </c>
      <c r="L407" s="52"/>
      <c r="M407" s="47"/>
      <c r="N407" s="47"/>
    </row>
    <row r="408" spans="2:14" x14ac:dyDescent="0.2">
      <c r="B408" s="72" t="s">
        <v>820</v>
      </c>
      <c r="C408" s="40" t="s">
        <v>328</v>
      </c>
      <c r="D408" s="47">
        <v>40753</v>
      </c>
      <c r="E408" s="47">
        <v>40769</v>
      </c>
      <c r="F408" s="47"/>
      <c r="G408" s="50">
        <v>0</v>
      </c>
      <c r="H408" s="50">
        <v>0</v>
      </c>
      <c r="I408" s="44">
        <v>2011849916629</v>
      </c>
      <c r="J408" s="45" t="s">
        <v>396</v>
      </c>
      <c r="K408" s="45" t="s">
        <v>821</v>
      </c>
      <c r="L408" s="52"/>
      <c r="M408" s="47"/>
      <c r="N408" s="47"/>
    </row>
    <row r="409" spans="2:14" x14ac:dyDescent="0.2">
      <c r="B409" s="72" t="s">
        <v>818</v>
      </c>
      <c r="C409" s="40" t="s">
        <v>550</v>
      </c>
      <c r="D409" s="47">
        <v>40751</v>
      </c>
      <c r="E409" s="47">
        <v>40770</v>
      </c>
      <c r="F409" s="47"/>
      <c r="G409" s="50">
        <v>0.33333333333333331</v>
      </c>
      <c r="H409" s="50">
        <v>0.5</v>
      </c>
      <c r="I409" s="44">
        <v>201079313347</v>
      </c>
      <c r="J409" s="45" t="s">
        <v>822</v>
      </c>
      <c r="K409" s="45" t="s">
        <v>817</v>
      </c>
      <c r="L409" s="52"/>
      <c r="M409" s="47"/>
      <c r="N409" s="47"/>
    </row>
    <row r="410" spans="2:14" x14ac:dyDescent="0.2">
      <c r="B410" s="72"/>
      <c r="C410" s="40" t="s">
        <v>550</v>
      </c>
      <c r="D410" s="47">
        <v>40751</v>
      </c>
      <c r="E410" s="49">
        <v>40770</v>
      </c>
      <c r="F410" s="49"/>
      <c r="G410" s="50">
        <v>0.58333333333333337</v>
      </c>
      <c r="H410" s="50">
        <v>0.75</v>
      </c>
      <c r="I410" s="44">
        <v>2011833392980</v>
      </c>
      <c r="J410" s="45" t="s">
        <v>823</v>
      </c>
      <c r="K410" s="45" t="s">
        <v>742</v>
      </c>
      <c r="L410" s="46"/>
      <c r="M410" s="47" t="s">
        <v>331</v>
      </c>
      <c r="N410" s="47"/>
    </row>
    <row r="411" spans="2:14" x14ac:dyDescent="0.2">
      <c r="B411" s="72" t="s">
        <v>718</v>
      </c>
      <c r="C411" s="40" t="s">
        <v>550</v>
      </c>
      <c r="D411" s="47">
        <v>40754</v>
      </c>
      <c r="E411" s="49">
        <v>40770</v>
      </c>
      <c r="F411" s="49"/>
      <c r="G411" s="50">
        <v>0.58333333333333337</v>
      </c>
      <c r="H411" s="50">
        <v>0.75</v>
      </c>
      <c r="I411" s="44">
        <v>2011866931665</v>
      </c>
      <c r="J411" s="45" t="s">
        <v>553</v>
      </c>
      <c r="K411" s="45" t="s">
        <v>824</v>
      </c>
      <c r="L411" s="46"/>
      <c r="M411" s="47" t="s">
        <v>331</v>
      </c>
      <c r="N411" s="47"/>
    </row>
    <row r="412" spans="2:14" x14ac:dyDescent="0.2">
      <c r="B412" s="72"/>
      <c r="C412" s="40" t="s">
        <v>550</v>
      </c>
      <c r="D412" s="47">
        <v>40751</v>
      </c>
      <c r="E412" s="49">
        <v>40771</v>
      </c>
      <c r="F412" s="49"/>
      <c r="G412" s="50">
        <v>0.33333333333333331</v>
      </c>
      <c r="H412" s="50">
        <v>0.5</v>
      </c>
      <c r="I412" s="44">
        <v>2011825772807</v>
      </c>
      <c r="J412" s="45" t="s">
        <v>825</v>
      </c>
      <c r="K412" s="45" t="s">
        <v>714</v>
      </c>
      <c r="L412" s="46"/>
      <c r="M412" s="47" t="s">
        <v>331</v>
      </c>
      <c r="N412" s="47"/>
    </row>
    <row r="413" spans="2:14" x14ac:dyDescent="0.2">
      <c r="B413" s="72" t="s">
        <v>507</v>
      </c>
      <c r="C413" s="40" t="s">
        <v>550</v>
      </c>
      <c r="D413" s="47">
        <v>40751</v>
      </c>
      <c r="E413" s="49">
        <v>40771</v>
      </c>
      <c r="F413" s="49"/>
      <c r="G413" s="50">
        <v>0.58333333333333337</v>
      </c>
      <c r="H413" s="50">
        <v>0.75</v>
      </c>
      <c r="I413" s="44">
        <v>2011830338976</v>
      </c>
      <c r="J413" s="45" t="s">
        <v>826</v>
      </c>
      <c r="K413" s="45" t="s">
        <v>667</v>
      </c>
      <c r="L413" s="51"/>
      <c r="M413" s="47"/>
      <c r="N413" s="47"/>
    </row>
    <row r="414" spans="2:14" x14ac:dyDescent="0.2">
      <c r="B414" s="72"/>
      <c r="C414" s="40" t="s">
        <v>550</v>
      </c>
      <c r="D414" s="47">
        <v>40751</v>
      </c>
      <c r="E414" s="49">
        <v>40772</v>
      </c>
      <c r="F414" s="49"/>
      <c r="G414" s="50">
        <v>0.33333333333333331</v>
      </c>
      <c r="H414" s="50">
        <v>0.5</v>
      </c>
      <c r="I414" s="44">
        <v>2011806668194</v>
      </c>
      <c r="J414" s="45" t="s">
        <v>751</v>
      </c>
      <c r="K414" s="45" t="s">
        <v>542</v>
      </c>
      <c r="L414" s="46"/>
      <c r="M414" s="47" t="s">
        <v>764</v>
      </c>
      <c r="N414" s="47"/>
    </row>
    <row r="415" spans="2:14" x14ac:dyDescent="0.2">
      <c r="B415" s="72"/>
      <c r="C415" s="40" t="s">
        <v>550</v>
      </c>
      <c r="D415" s="47">
        <v>40751</v>
      </c>
      <c r="E415" s="49">
        <v>40772</v>
      </c>
      <c r="F415" s="49"/>
      <c r="G415" s="50">
        <v>0.58333333333333337</v>
      </c>
      <c r="H415" s="50">
        <v>0.75</v>
      </c>
      <c r="I415" s="44">
        <v>2011827434145</v>
      </c>
      <c r="J415" s="45" t="s">
        <v>403</v>
      </c>
      <c r="K415" s="45" t="s">
        <v>571</v>
      </c>
      <c r="L415" s="46"/>
      <c r="M415" s="47" t="s">
        <v>764</v>
      </c>
      <c r="N415" s="47"/>
    </row>
    <row r="416" spans="2:14" x14ac:dyDescent="0.2">
      <c r="B416" s="72"/>
      <c r="C416" s="40" t="s">
        <v>693</v>
      </c>
      <c r="D416" s="47">
        <v>40759</v>
      </c>
      <c r="E416" s="49">
        <v>40773</v>
      </c>
      <c r="F416" s="49"/>
      <c r="G416" s="50">
        <v>0.33333333333333331</v>
      </c>
      <c r="H416" s="50">
        <v>0.5</v>
      </c>
      <c r="I416" s="44">
        <v>2011867643991</v>
      </c>
      <c r="J416" s="45" t="s">
        <v>827</v>
      </c>
      <c r="K416" s="45" t="s">
        <v>167</v>
      </c>
      <c r="L416" s="46"/>
      <c r="M416" s="47" t="s">
        <v>331</v>
      </c>
      <c r="N416" s="47"/>
    </row>
    <row r="417" spans="2:14" x14ac:dyDescent="0.2">
      <c r="B417" s="72"/>
      <c r="C417" s="40" t="s">
        <v>550</v>
      </c>
      <c r="D417" s="47">
        <v>40759</v>
      </c>
      <c r="E417" s="49">
        <v>40774</v>
      </c>
      <c r="F417" s="49"/>
      <c r="G417" s="50">
        <v>0.58333333333333337</v>
      </c>
      <c r="H417" s="50">
        <v>0.75</v>
      </c>
      <c r="I417" s="44">
        <v>2011852728090</v>
      </c>
      <c r="J417" s="45" t="s">
        <v>828</v>
      </c>
      <c r="K417" s="45" t="s">
        <v>667</v>
      </c>
      <c r="L417" s="46"/>
      <c r="M417" s="47" t="s">
        <v>331</v>
      </c>
      <c r="N417" s="47"/>
    </row>
    <row r="418" spans="2:14" x14ac:dyDescent="0.2">
      <c r="B418" s="72"/>
      <c r="C418" s="40" t="s">
        <v>693</v>
      </c>
      <c r="D418" s="47">
        <v>40764</v>
      </c>
      <c r="E418" s="49">
        <v>40775</v>
      </c>
      <c r="F418" s="49"/>
      <c r="G418" s="50">
        <v>0.54166666666666663</v>
      </c>
      <c r="H418" s="50">
        <v>0.75</v>
      </c>
      <c r="I418" s="44">
        <v>2011849916629</v>
      </c>
      <c r="J418" s="45" t="s">
        <v>396</v>
      </c>
      <c r="K418" s="45" t="s">
        <v>821</v>
      </c>
      <c r="L418" s="46"/>
      <c r="M418" s="47" t="s">
        <v>331</v>
      </c>
      <c r="N418" s="47"/>
    </row>
    <row r="419" spans="2:14" x14ac:dyDescent="0.2">
      <c r="B419" s="72"/>
      <c r="C419" s="40" t="s">
        <v>328</v>
      </c>
      <c r="D419" s="47">
        <v>40772</v>
      </c>
      <c r="E419" s="49">
        <v>40775</v>
      </c>
      <c r="F419" s="49"/>
      <c r="G419" s="50">
        <v>0.54166666666666663</v>
      </c>
      <c r="H419" s="50">
        <v>0.75</v>
      </c>
      <c r="I419" s="44">
        <v>2011849916629</v>
      </c>
      <c r="J419" s="45" t="s">
        <v>396</v>
      </c>
      <c r="K419" s="45" t="s">
        <v>821</v>
      </c>
      <c r="L419" s="46"/>
      <c r="M419" s="47" t="s">
        <v>331</v>
      </c>
      <c r="N419" s="47"/>
    </row>
    <row r="420" spans="2:14" x14ac:dyDescent="0.2">
      <c r="B420" s="72"/>
      <c r="C420" s="40" t="s">
        <v>693</v>
      </c>
      <c r="D420" s="47">
        <v>40764</v>
      </c>
      <c r="E420" s="49">
        <v>40776</v>
      </c>
      <c r="F420" s="49"/>
      <c r="G420" s="50">
        <v>0.29166666666666669</v>
      </c>
      <c r="H420" s="50">
        <v>0.5</v>
      </c>
      <c r="I420" s="44">
        <v>2011845923136</v>
      </c>
      <c r="J420" s="45" t="s">
        <v>814</v>
      </c>
      <c r="K420" s="45" t="s">
        <v>815</v>
      </c>
      <c r="L420" s="46"/>
      <c r="M420" s="47" t="s">
        <v>331</v>
      </c>
      <c r="N420" s="47"/>
    </row>
    <row r="421" spans="2:14" x14ac:dyDescent="0.2">
      <c r="B421" s="72"/>
      <c r="C421" s="40" t="s">
        <v>693</v>
      </c>
      <c r="D421" s="47">
        <v>40767</v>
      </c>
      <c r="E421" s="49">
        <v>40776</v>
      </c>
      <c r="F421" s="49"/>
      <c r="G421" s="50">
        <v>0.29166666666666669</v>
      </c>
      <c r="H421" s="50">
        <v>0.5</v>
      </c>
      <c r="I421" s="44">
        <v>2011865628605</v>
      </c>
      <c r="J421" s="45" t="s">
        <v>795</v>
      </c>
      <c r="K421" s="45" t="s">
        <v>745</v>
      </c>
      <c r="L421" s="46"/>
      <c r="M421" s="47" t="s">
        <v>331</v>
      </c>
      <c r="N421" s="47"/>
    </row>
    <row r="422" spans="2:14" x14ac:dyDescent="0.2">
      <c r="B422" s="72"/>
      <c r="C422" s="40" t="s">
        <v>693</v>
      </c>
      <c r="D422" s="47">
        <v>40764</v>
      </c>
      <c r="E422" s="49">
        <v>40776</v>
      </c>
      <c r="F422" s="49"/>
      <c r="G422" s="50">
        <v>0.29166666666666669</v>
      </c>
      <c r="H422" s="50">
        <v>0.5</v>
      </c>
      <c r="I422" s="44">
        <v>2011849916629</v>
      </c>
      <c r="J422" s="45" t="s">
        <v>396</v>
      </c>
      <c r="K422" s="45" t="s">
        <v>821</v>
      </c>
      <c r="L422" s="46"/>
      <c r="M422" s="47" t="s">
        <v>331</v>
      </c>
      <c r="N422" s="47"/>
    </row>
    <row r="423" spans="2:14" x14ac:dyDescent="0.2">
      <c r="B423" s="72"/>
      <c r="C423" s="40" t="s">
        <v>693</v>
      </c>
      <c r="D423" s="47">
        <v>40764</v>
      </c>
      <c r="E423" s="49">
        <v>40777</v>
      </c>
      <c r="F423" s="49"/>
      <c r="G423" s="50">
        <v>0.58333333333333337</v>
      </c>
      <c r="H423" s="50">
        <v>0.75</v>
      </c>
      <c r="I423" s="44">
        <v>2011875044144</v>
      </c>
      <c r="J423" s="45" t="s">
        <v>829</v>
      </c>
      <c r="K423" s="45" t="s">
        <v>830</v>
      </c>
      <c r="L423" s="46"/>
      <c r="M423" s="47" t="s">
        <v>331</v>
      </c>
      <c r="N423" s="47"/>
    </row>
    <row r="424" spans="2:14" x14ac:dyDescent="0.2">
      <c r="B424" s="72" t="s">
        <v>507</v>
      </c>
      <c r="C424" s="40" t="s">
        <v>328</v>
      </c>
      <c r="D424" s="47">
        <v>40753</v>
      </c>
      <c r="E424" s="49">
        <v>40777</v>
      </c>
      <c r="F424" s="49"/>
      <c r="G424" s="50">
        <v>0.54166666666666663</v>
      </c>
      <c r="H424" s="50">
        <v>0.75</v>
      </c>
      <c r="I424" s="44">
        <v>2011860572511</v>
      </c>
      <c r="J424" s="45" t="s">
        <v>831</v>
      </c>
      <c r="K424" s="45" t="s">
        <v>684</v>
      </c>
      <c r="L424" s="51"/>
      <c r="M424" s="47"/>
      <c r="N424" s="47"/>
    </row>
    <row r="425" spans="2:14" x14ac:dyDescent="0.2">
      <c r="B425" s="72" t="s">
        <v>832</v>
      </c>
      <c r="C425" s="40" t="s">
        <v>328</v>
      </c>
      <c r="D425" s="47">
        <v>40754</v>
      </c>
      <c r="E425" s="49">
        <v>40778</v>
      </c>
      <c r="F425" s="49"/>
      <c r="G425" s="50">
        <v>0.33333333333333331</v>
      </c>
      <c r="H425" s="50">
        <v>0.5</v>
      </c>
      <c r="I425" s="44">
        <v>2011877215796</v>
      </c>
      <c r="J425" s="45" t="s">
        <v>833</v>
      </c>
      <c r="K425" s="45" t="s">
        <v>834</v>
      </c>
      <c r="L425" s="51"/>
      <c r="M425" s="47" t="s">
        <v>331</v>
      </c>
      <c r="N425" s="47"/>
    </row>
    <row r="426" spans="2:14" x14ac:dyDescent="0.2">
      <c r="B426" s="72" t="s">
        <v>622</v>
      </c>
      <c r="C426" s="40" t="s">
        <v>328</v>
      </c>
      <c r="D426" s="47">
        <v>40753</v>
      </c>
      <c r="E426" s="49">
        <v>40778</v>
      </c>
      <c r="F426" s="49"/>
      <c r="G426" s="50">
        <v>0.33333333333333331</v>
      </c>
      <c r="H426" s="50">
        <v>0.54166666666666663</v>
      </c>
      <c r="I426" s="44">
        <v>2011859478101</v>
      </c>
      <c r="J426" s="45" t="s">
        <v>523</v>
      </c>
      <c r="K426" s="45" t="s">
        <v>801</v>
      </c>
      <c r="L426" s="51"/>
      <c r="M426" s="47" t="s">
        <v>331</v>
      </c>
      <c r="N426" s="47"/>
    </row>
    <row r="427" spans="2:14" x14ac:dyDescent="0.2">
      <c r="B427" s="72" t="s">
        <v>507</v>
      </c>
      <c r="C427" s="40" t="s">
        <v>693</v>
      </c>
      <c r="D427" s="47">
        <v>40759</v>
      </c>
      <c r="E427" s="49">
        <v>40779</v>
      </c>
      <c r="F427" s="49"/>
      <c r="G427" s="50">
        <v>0.58333333333333337</v>
      </c>
      <c r="H427" s="50">
        <v>0.66666666666666663</v>
      </c>
      <c r="I427" s="44">
        <v>2011868521763</v>
      </c>
      <c r="J427" s="45" t="s">
        <v>835</v>
      </c>
      <c r="K427" s="45" t="s">
        <v>167</v>
      </c>
      <c r="L427" s="46"/>
      <c r="M427" s="47"/>
      <c r="N427" s="47"/>
    </row>
    <row r="428" spans="2:14" x14ac:dyDescent="0.2">
      <c r="B428" s="72"/>
      <c r="C428" s="40" t="s">
        <v>328</v>
      </c>
      <c r="D428" s="47">
        <v>40753</v>
      </c>
      <c r="E428" s="49">
        <v>40779</v>
      </c>
      <c r="F428" s="49"/>
      <c r="G428" s="50">
        <v>0.33333333333333331</v>
      </c>
      <c r="H428" s="50">
        <v>0.54166666666666663</v>
      </c>
      <c r="I428" s="44">
        <v>2011860561691</v>
      </c>
      <c r="J428" s="45" t="s">
        <v>836</v>
      </c>
      <c r="K428" s="45" t="s">
        <v>684</v>
      </c>
      <c r="L428" s="51"/>
      <c r="M428" s="47" t="s">
        <v>331</v>
      </c>
      <c r="N428" s="47"/>
    </row>
    <row r="429" spans="2:14" x14ac:dyDescent="0.2">
      <c r="B429" s="72"/>
      <c r="C429" s="40" t="s">
        <v>328</v>
      </c>
      <c r="D429" s="47">
        <v>40751</v>
      </c>
      <c r="E429" s="49">
        <v>40780</v>
      </c>
      <c r="F429" s="49"/>
      <c r="G429" s="50">
        <v>0.33333333333333331</v>
      </c>
      <c r="H429" s="50">
        <v>0.5</v>
      </c>
      <c r="I429" s="44">
        <v>2011861232797</v>
      </c>
      <c r="J429" s="45" t="s">
        <v>837</v>
      </c>
      <c r="K429" s="45" t="s">
        <v>546</v>
      </c>
      <c r="L429" s="51"/>
      <c r="M429" s="47" t="s">
        <v>331</v>
      </c>
      <c r="N429" s="47"/>
    </row>
    <row r="430" spans="2:14" x14ac:dyDescent="0.2">
      <c r="B430" s="72" t="s">
        <v>838</v>
      </c>
      <c r="C430" s="40" t="s">
        <v>328</v>
      </c>
      <c r="D430" s="47">
        <v>40753</v>
      </c>
      <c r="E430" s="49">
        <v>40780</v>
      </c>
      <c r="F430" s="49"/>
      <c r="G430" s="50">
        <v>0.54166666666666663</v>
      </c>
      <c r="H430" s="50">
        <v>0.75</v>
      </c>
      <c r="I430" s="44">
        <v>2011859862843</v>
      </c>
      <c r="J430" s="45" t="s">
        <v>839</v>
      </c>
      <c r="K430" s="45" t="s">
        <v>684</v>
      </c>
      <c r="L430" s="51"/>
      <c r="M430" s="47"/>
      <c r="N430" s="47" t="s">
        <v>840</v>
      </c>
    </row>
    <row r="431" spans="2:14" x14ac:dyDescent="0.2">
      <c r="B431" s="72"/>
      <c r="C431" s="40" t="s">
        <v>328</v>
      </c>
      <c r="D431" s="47">
        <v>40754</v>
      </c>
      <c r="E431" s="49">
        <v>40780</v>
      </c>
      <c r="F431" s="49"/>
      <c r="G431" s="50">
        <v>0.60416666666666663</v>
      </c>
      <c r="H431" s="50">
        <v>0.72916666666666663</v>
      </c>
      <c r="I431" s="44">
        <v>2011864146983</v>
      </c>
      <c r="J431" s="45" t="s">
        <v>841</v>
      </c>
      <c r="K431" s="45" t="s">
        <v>842</v>
      </c>
      <c r="L431" s="51"/>
      <c r="M431" s="47" t="s">
        <v>331</v>
      </c>
      <c r="N431" s="47"/>
    </row>
    <row r="432" spans="2:14" x14ac:dyDescent="0.2">
      <c r="B432" s="72" t="s">
        <v>507</v>
      </c>
      <c r="C432" s="40" t="s">
        <v>550</v>
      </c>
      <c r="D432" s="47">
        <v>40754</v>
      </c>
      <c r="E432" s="49">
        <v>40781</v>
      </c>
      <c r="F432" s="49"/>
      <c r="G432" s="50">
        <v>0.33333333333333331</v>
      </c>
      <c r="H432" s="50">
        <v>0.5</v>
      </c>
      <c r="I432" s="44">
        <v>2011836354135</v>
      </c>
      <c r="J432" s="45" t="s">
        <v>538</v>
      </c>
      <c r="K432" s="45" t="s">
        <v>667</v>
      </c>
      <c r="L432" s="51"/>
      <c r="M432" s="47"/>
      <c r="N432" s="47"/>
    </row>
    <row r="433" spans="2:14" x14ac:dyDescent="0.2">
      <c r="B433" s="72"/>
      <c r="C433" s="40" t="s">
        <v>550</v>
      </c>
      <c r="D433" s="47">
        <v>40765</v>
      </c>
      <c r="E433" s="49">
        <v>40781</v>
      </c>
      <c r="F433" s="49"/>
      <c r="G433" s="50">
        <v>0.3125</v>
      </c>
      <c r="H433" s="50">
        <v>0.39583333333333331</v>
      </c>
      <c r="I433" s="44">
        <v>2011815441496</v>
      </c>
      <c r="J433" s="45" t="s">
        <v>751</v>
      </c>
      <c r="K433" s="45" t="s">
        <v>750</v>
      </c>
      <c r="L433" s="51"/>
      <c r="M433" s="47"/>
      <c r="N433" s="47"/>
    </row>
    <row r="434" spans="2:14" x14ac:dyDescent="0.2">
      <c r="B434" s="72"/>
      <c r="C434" s="40" t="s">
        <v>550</v>
      </c>
      <c r="D434" s="47">
        <v>40754</v>
      </c>
      <c r="E434" s="49">
        <v>40781</v>
      </c>
      <c r="F434" s="49"/>
      <c r="G434" s="50">
        <v>0.58333333333333337</v>
      </c>
      <c r="H434" s="50">
        <v>0.75</v>
      </c>
      <c r="I434" s="44">
        <v>2011837974522</v>
      </c>
      <c r="J434" s="45" t="s">
        <v>778</v>
      </c>
      <c r="K434" s="45" t="s">
        <v>667</v>
      </c>
      <c r="L434" s="51"/>
      <c r="M434" s="47" t="s">
        <v>331</v>
      </c>
      <c r="N434" s="47"/>
    </row>
    <row r="435" spans="2:14" x14ac:dyDescent="0.2">
      <c r="B435" s="72" t="s">
        <v>507</v>
      </c>
      <c r="C435" s="40" t="s">
        <v>693</v>
      </c>
      <c r="D435" s="47">
        <v>40765</v>
      </c>
      <c r="E435" s="49">
        <v>40781</v>
      </c>
      <c r="F435" s="49"/>
      <c r="G435" s="50">
        <v>0.54166666666666663</v>
      </c>
      <c r="H435" s="50">
        <v>0.75</v>
      </c>
      <c r="I435" s="44">
        <v>2011826224495</v>
      </c>
      <c r="J435" s="45" t="s">
        <v>758</v>
      </c>
      <c r="K435" s="45" t="s">
        <v>698</v>
      </c>
      <c r="L435" s="51"/>
      <c r="M435" s="47"/>
      <c r="N435" s="47"/>
    </row>
    <row r="436" spans="2:14" x14ac:dyDescent="0.2">
      <c r="B436" s="72" t="s">
        <v>507</v>
      </c>
      <c r="C436" s="40" t="s">
        <v>550</v>
      </c>
      <c r="D436" s="47">
        <v>40765</v>
      </c>
      <c r="E436" s="49">
        <v>40781</v>
      </c>
      <c r="F436" s="49"/>
      <c r="G436" s="50">
        <v>0.3125</v>
      </c>
      <c r="H436" s="50">
        <v>0.39583333333333331</v>
      </c>
      <c r="I436" s="44">
        <v>2011815441496</v>
      </c>
      <c r="J436" s="45" t="s">
        <v>751</v>
      </c>
      <c r="K436" s="45" t="s">
        <v>750</v>
      </c>
      <c r="L436" s="51"/>
      <c r="M436" s="47"/>
      <c r="N436" s="47"/>
    </row>
    <row r="437" spans="2:14" x14ac:dyDescent="0.2">
      <c r="B437" s="72"/>
      <c r="C437" s="40" t="s">
        <v>550</v>
      </c>
      <c r="D437" s="47">
        <v>40754</v>
      </c>
      <c r="E437" s="49">
        <v>40782</v>
      </c>
      <c r="F437" s="49"/>
      <c r="G437" s="50">
        <v>0.33333333333333331</v>
      </c>
      <c r="H437" s="50">
        <v>0.5</v>
      </c>
      <c r="I437" s="44">
        <v>2011839364572</v>
      </c>
      <c r="J437" s="45" t="s">
        <v>572</v>
      </c>
      <c r="K437" s="45" t="s">
        <v>667</v>
      </c>
      <c r="L437" s="46"/>
      <c r="M437" s="47" t="s">
        <v>331</v>
      </c>
      <c r="N437" s="47"/>
    </row>
    <row r="438" spans="2:14" x14ac:dyDescent="0.2">
      <c r="B438" s="72" t="s">
        <v>718</v>
      </c>
      <c r="C438" s="40" t="s">
        <v>550</v>
      </c>
      <c r="D438" s="47">
        <v>40754</v>
      </c>
      <c r="E438" s="49">
        <v>40782</v>
      </c>
      <c r="F438" s="49"/>
      <c r="G438" s="50">
        <v>0.54166666666666663</v>
      </c>
      <c r="H438" s="50">
        <v>0.75</v>
      </c>
      <c r="I438" s="44">
        <v>2011868594877</v>
      </c>
      <c r="J438" s="45" t="s">
        <v>843</v>
      </c>
      <c r="K438" s="45" t="s">
        <v>844</v>
      </c>
      <c r="L438" s="52"/>
      <c r="M438" s="47" t="s">
        <v>507</v>
      </c>
      <c r="N438" s="47" t="s">
        <v>357</v>
      </c>
    </row>
    <row r="439" spans="2:14" x14ac:dyDescent="0.2">
      <c r="B439" s="72"/>
      <c r="C439" s="40" t="s">
        <v>693</v>
      </c>
      <c r="D439" s="47">
        <v>40760</v>
      </c>
      <c r="E439" s="49">
        <v>40782</v>
      </c>
      <c r="F439" s="49"/>
      <c r="G439" s="50">
        <v>0.33333333333333331</v>
      </c>
      <c r="H439" s="50">
        <v>0.5</v>
      </c>
      <c r="I439" s="44">
        <v>2011825735283</v>
      </c>
      <c r="J439" s="45" t="s">
        <v>819</v>
      </c>
      <c r="K439" s="45" t="s">
        <v>571</v>
      </c>
      <c r="L439" s="46"/>
      <c r="M439" s="47" t="s">
        <v>331</v>
      </c>
      <c r="N439" s="47"/>
    </row>
    <row r="440" spans="2:14" x14ac:dyDescent="0.2">
      <c r="B440" s="72"/>
      <c r="C440" s="40" t="s">
        <v>693</v>
      </c>
      <c r="D440" s="47">
        <v>40760</v>
      </c>
      <c r="E440" s="47">
        <v>40782</v>
      </c>
      <c r="F440" s="47"/>
      <c r="G440" s="50">
        <v>0.58333333333333337</v>
      </c>
      <c r="H440" s="50">
        <v>0.75</v>
      </c>
      <c r="I440" s="44">
        <v>2010793013347</v>
      </c>
      <c r="J440" s="45" t="s">
        <v>822</v>
      </c>
      <c r="K440" s="45" t="s">
        <v>817</v>
      </c>
      <c r="L440" s="51"/>
      <c r="M440" s="47" t="s">
        <v>346</v>
      </c>
      <c r="N440" s="47" t="s">
        <v>845</v>
      </c>
    </row>
    <row r="441" spans="2:14" x14ac:dyDescent="0.2">
      <c r="B441" s="72"/>
      <c r="C441" s="40" t="s">
        <v>693</v>
      </c>
      <c r="D441" s="47">
        <v>40760</v>
      </c>
      <c r="E441" s="49">
        <v>40783</v>
      </c>
      <c r="F441" s="49"/>
      <c r="G441" s="50">
        <v>0.33333333333333331</v>
      </c>
      <c r="H441" s="50">
        <v>0.5</v>
      </c>
      <c r="I441" s="44">
        <v>2011849916629</v>
      </c>
      <c r="J441" s="45" t="s">
        <v>396</v>
      </c>
      <c r="K441" s="45" t="s">
        <v>821</v>
      </c>
      <c r="L441" s="46"/>
      <c r="M441" s="47" t="s">
        <v>331</v>
      </c>
      <c r="N441" s="47"/>
    </row>
    <row r="442" spans="2:14" x14ac:dyDescent="0.2">
      <c r="B442" s="72"/>
      <c r="C442" s="40" t="s">
        <v>693</v>
      </c>
      <c r="D442" s="47">
        <v>40764</v>
      </c>
      <c r="E442" s="49">
        <v>40783</v>
      </c>
      <c r="F442" s="49"/>
      <c r="G442" s="50">
        <v>0.29166666666666669</v>
      </c>
      <c r="H442" s="50">
        <v>0.54166666666666663</v>
      </c>
      <c r="I442" s="44"/>
      <c r="J442" s="45" t="s">
        <v>846</v>
      </c>
      <c r="K442" s="45" t="s">
        <v>847</v>
      </c>
      <c r="L442" s="46"/>
      <c r="M442" s="47" t="s">
        <v>331</v>
      </c>
      <c r="N442" s="47"/>
    </row>
    <row r="443" spans="2:14" x14ac:dyDescent="0.2">
      <c r="B443" s="72"/>
      <c r="C443" s="40" t="s">
        <v>328</v>
      </c>
      <c r="D443" s="47">
        <v>40779</v>
      </c>
      <c r="E443" s="49">
        <v>40783</v>
      </c>
      <c r="F443" s="49"/>
      <c r="G443" s="50">
        <v>0.29166666666666669</v>
      </c>
      <c r="H443" s="50">
        <v>0.54166666666666663</v>
      </c>
      <c r="I443" s="44">
        <v>2011862731090</v>
      </c>
      <c r="J443" s="45" t="s">
        <v>848</v>
      </c>
      <c r="K443" s="45" t="s">
        <v>542</v>
      </c>
      <c r="L443" s="51"/>
      <c r="M443" s="47" t="s">
        <v>346</v>
      </c>
      <c r="N443" s="47" t="s">
        <v>849</v>
      </c>
    </row>
    <row r="444" spans="2:14" x14ac:dyDescent="0.2">
      <c r="B444" s="72" t="s">
        <v>622</v>
      </c>
      <c r="C444" s="40" t="s">
        <v>550</v>
      </c>
      <c r="D444" s="47">
        <v>40759</v>
      </c>
      <c r="E444" s="49">
        <v>40784</v>
      </c>
      <c r="F444" s="49"/>
      <c r="G444" s="50">
        <v>0.58333333333333337</v>
      </c>
      <c r="H444" s="50">
        <v>0.75</v>
      </c>
      <c r="I444" s="44">
        <v>2011858073902</v>
      </c>
      <c r="J444" s="45" t="s">
        <v>850</v>
      </c>
      <c r="K444" s="45" t="s">
        <v>851</v>
      </c>
      <c r="L444" s="46"/>
      <c r="M444" s="47" t="s">
        <v>331</v>
      </c>
      <c r="N444" s="47"/>
    </row>
    <row r="445" spans="2:14" x14ac:dyDescent="0.2">
      <c r="B445" s="72"/>
      <c r="C445" s="40" t="s">
        <v>693</v>
      </c>
      <c r="D445" s="47">
        <v>40760</v>
      </c>
      <c r="E445" s="49">
        <v>40784</v>
      </c>
      <c r="F445" s="49"/>
      <c r="G445" s="50">
        <v>0.54166666666666663</v>
      </c>
      <c r="H445" s="50">
        <v>0.70833333333333337</v>
      </c>
      <c r="I445" s="44">
        <v>2011864739846</v>
      </c>
      <c r="J445" s="45" t="s">
        <v>75</v>
      </c>
      <c r="K445" s="45" t="s">
        <v>852</v>
      </c>
      <c r="L445" s="46"/>
      <c r="M445" s="47" t="s">
        <v>331</v>
      </c>
      <c r="N445" s="47"/>
    </row>
    <row r="446" spans="2:14" x14ac:dyDescent="0.2">
      <c r="B446" s="72" t="s">
        <v>507</v>
      </c>
      <c r="C446" s="40" t="s">
        <v>550</v>
      </c>
      <c r="D446" s="47">
        <v>40759</v>
      </c>
      <c r="E446" s="49">
        <v>40785</v>
      </c>
      <c r="F446" s="49"/>
      <c r="G446" s="50">
        <v>0.33333333333333331</v>
      </c>
      <c r="H446" s="50">
        <v>0.5</v>
      </c>
      <c r="I446" s="44">
        <v>2011830323088</v>
      </c>
      <c r="J446" s="45" t="s">
        <v>853</v>
      </c>
      <c r="K446" s="45" t="s">
        <v>520</v>
      </c>
      <c r="L446" s="51"/>
      <c r="M446" s="47"/>
      <c r="N446" s="47"/>
    </row>
    <row r="447" spans="2:14" x14ac:dyDescent="0.2">
      <c r="B447" s="72" t="s">
        <v>622</v>
      </c>
      <c r="C447" s="40" t="s">
        <v>328</v>
      </c>
      <c r="D447" s="47">
        <v>40778</v>
      </c>
      <c r="E447" s="49">
        <v>40785</v>
      </c>
      <c r="F447" s="49"/>
      <c r="G447" s="50">
        <v>0.58333333333333337</v>
      </c>
      <c r="H447" s="50">
        <v>0.75</v>
      </c>
      <c r="I447" s="44">
        <v>2011845388815</v>
      </c>
      <c r="J447" s="45" t="s">
        <v>630</v>
      </c>
      <c r="K447" s="45" t="s">
        <v>750</v>
      </c>
      <c r="L447" s="46"/>
      <c r="M447" s="47" t="s">
        <v>331</v>
      </c>
      <c r="N447" s="47"/>
    </row>
    <row r="448" spans="2:14" x14ac:dyDescent="0.2">
      <c r="B448" s="72"/>
      <c r="C448" s="40" t="s">
        <v>550</v>
      </c>
      <c r="D448" s="47">
        <v>40759</v>
      </c>
      <c r="E448" s="49">
        <v>40785</v>
      </c>
      <c r="F448" s="49"/>
      <c r="G448" s="50">
        <v>0.58333333333333337</v>
      </c>
      <c r="H448" s="50">
        <v>0.75</v>
      </c>
      <c r="I448" s="44">
        <v>2011845388815</v>
      </c>
      <c r="J448" s="45" t="s">
        <v>854</v>
      </c>
      <c r="K448" s="45" t="s">
        <v>855</v>
      </c>
      <c r="L448" s="46"/>
      <c r="M448" s="47" t="s">
        <v>331</v>
      </c>
      <c r="N448" s="47"/>
    </row>
    <row r="449" spans="2:14" x14ac:dyDescent="0.2">
      <c r="B449" s="72"/>
      <c r="C449" s="40" t="s">
        <v>328</v>
      </c>
      <c r="D449" s="47">
        <v>40770</v>
      </c>
      <c r="E449" s="49">
        <v>40788</v>
      </c>
      <c r="F449" s="49"/>
      <c r="G449" s="50">
        <v>0.58333333333333337</v>
      </c>
      <c r="H449" s="50">
        <v>0.70833333333333337</v>
      </c>
      <c r="I449" s="44">
        <v>2011864146983</v>
      </c>
      <c r="J449" s="45" t="s">
        <v>856</v>
      </c>
      <c r="K449" s="45" t="s">
        <v>333</v>
      </c>
      <c r="L449" s="53"/>
      <c r="M449" s="47" t="s">
        <v>331</v>
      </c>
      <c r="N449" s="47" t="s">
        <v>857</v>
      </c>
    </row>
    <row r="450" spans="2:14" x14ac:dyDescent="0.2">
      <c r="B450" s="72"/>
      <c r="C450" s="40" t="s">
        <v>328</v>
      </c>
      <c r="D450" s="47">
        <v>40770</v>
      </c>
      <c r="E450" s="49">
        <v>40788</v>
      </c>
      <c r="F450" s="49"/>
      <c r="G450" s="50">
        <v>0.33333333333333331</v>
      </c>
      <c r="H450" s="50">
        <v>0.5</v>
      </c>
      <c r="I450" s="44">
        <v>2011866125816</v>
      </c>
      <c r="J450" s="45" t="s">
        <v>858</v>
      </c>
      <c r="K450" s="45" t="s">
        <v>542</v>
      </c>
      <c r="L450" s="53"/>
      <c r="M450" s="47" t="s">
        <v>331</v>
      </c>
      <c r="N450" s="47"/>
    </row>
    <row r="451" spans="2:14" x14ac:dyDescent="0.2">
      <c r="B451" s="72" t="s">
        <v>838</v>
      </c>
      <c r="C451" s="40" t="s">
        <v>328</v>
      </c>
      <c r="D451" s="47">
        <v>40770</v>
      </c>
      <c r="E451" s="49">
        <v>40789</v>
      </c>
      <c r="F451" s="49"/>
      <c r="G451" s="50">
        <v>0.54166666666666663</v>
      </c>
      <c r="H451" s="50">
        <v>0.75</v>
      </c>
      <c r="I451" s="44">
        <v>2011859862843</v>
      </c>
      <c r="J451" s="45" t="s">
        <v>839</v>
      </c>
      <c r="K451" s="45" t="s">
        <v>167</v>
      </c>
      <c r="L451" s="53"/>
      <c r="M451" s="47" t="s">
        <v>331</v>
      </c>
      <c r="N451" s="47"/>
    </row>
    <row r="452" spans="2:14" x14ac:dyDescent="0.2">
      <c r="B452" s="72"/>
      <c r="C452" s="40" t="s">
        <v>328</v>
      </c>
      <c r="D452" s="47">
        <v>40770</v>
      </c>
      <c r="E452" s="49">
        <v>40789</v>
      </c>
      <c r="F452" s="49"/>
      <c r="G452" s="50">
        <v>0.54166666666666663</v>
      </c>
      <c r="H452" s="50">
        <v>0.70833333333333337</v>
      </c>
      <c r="I452" s="44">
        <v>2011826556968</v>
      </c>
      <c r="J452" s="45" t="s">
        <v>382</v>
      </c>
      <c r="K452" s="45" t="s">
        <v>667</v>
      </c>
      <c r="L452" s="53"/>
      <c r="M452" s="47" t="s">
        <v>331</v>
      </c>
      <c r="N452" s="47"/>
    </row>
    <row r="453" spans="2:14" x14ac:dyDescent="0.2">
      <c r="B453" s="72"/>
      <c r="C453" s="40" t="s">
        <v>328</v>
      </c>
      <c r="D453" s="47">
        <v>40772</v>
      </c>
      <c r="E453" s="49">
        <v>40789</v>
      </c>
      <c r="F453" s="49"/>
      <c r="G453" s="50">
        <v>0.33333333333333331</v>
      </c>
      <c r="H453" s="50">
        <v>0.5</v>
      </c>
      <c r="I453" s="44">
        <v>2011868005472</v>
      </c>
      <c r="J453" s="45" t="s">
        <v>396</v>
      </c>
      <c r="K453" s="45" t="s">
        <v>167</v>
      </c>
      <c r="L453" s="53"/>
      <c r="M453" s="47" t="s">
        <v>331</v>
      </c>
      <c r="N453" s="47"/>
    </row>
    <row r="454" spans="2:14" x14ac:dyDescent="0.2">
      <c r="B454" s="72"/>
      <c r="C454" s="40" t="s">
        <v>328</v>
      </c>
      <c r="D454" s="47">
        <v>40785</v>
      </c>
      <c r="E454" s="49">
        <v>40790</v>
      </c>
      <c r="F454" s="49"/>
      <c r="G454" s="50">
        <v>0.33333333333333331</v>
      </c>
      <c r="H454" s="50">
        <v>0.52083333333333337</v>
      </c>
      <c r="I454" s="44">
        <v>2011861674009</v>
      </c>
      <c r="J454" s="45" t="s">
        <v>859</v>
      </c>
      <c r="K454" s="45" t="s">
        <v>520</v>
      </c>
      <c r="L454" s="53"/>
      <c r="M454" s="47" t="s">
        <v>331</v>
      </c>
      <c r="N454" s="47"/>
    </row>
    <row r="455" spans="2:14" x14ac:dyDescent="0.2">
      <c r="B455" s="72" t="s">
        <v>860</v>
      </c>
      <c r="C455" s="40" t="s">
        <v>328</v>
      </c>
      <c r="D455" s="47">
        <v>40786</v>
      </c>
      <c r="E455" s="49">
        <v>40790</v>
      </c>
      <c r="F455" s="49"/>
      <c r="G455" s="50">
        <v>0.33333333333333331</v>
      </c>
      <c r="H455" s="50">
        <v>0.5</v>
      </c>
      <c r="I455" s="44">
        <v>2011859862843</v>
      </c>
      <c r="J455" s="45" t="s">
        <v>861</v>
      </c>
      <c r="K455" s="45" t="s">
        <v>862</v>
      </c>
      <c r="L455" s="53"/>
      <c r="M455" s="47" t="s">
        <v>331</v>
      </c>
      <c r="N455" s="47"/>
    </row>
    <row r="456" spans="2:14" x14ac:dyDescent="0.2">
      <c r="B456" s="72"/>
      <c r="C456" s="40" t="s">
        <v>328</v>
      </c>
      <c r="D456" s="47">
        <v>40770</v>
      </c>
      <c r="E456" s="49">
        <v>40791</v>
      </c>
      <c r="F456" s="49"/>
      <c r="G456" s="50">
        <v>0.58333333333333337</v>
      </c>
      <c r="H456" s="50">
        <v>0.72916666666666663</v>
      </c>
      <c r="I456" s="44">
        <v>2011878479076</v>
      </c>
      <c r="J456" s="45" t="s">
        <v>863</v>
      </c>
      <c r="K456" s="45" t="s">
        <v>167</v>
      </c>
      <c r="L456" s="53"/>
      <c r="M456" s="47" t="s">
        <v>331</v>
      </c>
      <c r="N456" s="47"/>
    </row>
    <row r="457" spans="2:14" x14ac:dyDescent="0.2">
      <c r="B457" s="72"/>
      <c r="C457" s="40" t="s">
        <v>328</v>
      </c>
      <c r="D457" s="47">
        <v>40781</v>
      </c>
      <c r="E457" s="49">
        <v>40793</v>
      </c>
      <c r="F457" s="49"/>
      <c r="G457" s="50">
        <v>0.33333333333333331</v>
      </c>
      <c r="H457" s="50">
        <v>0.54166666666666663</v>
      </c>
      <c r="I457" s="44">
        <v>2011849916629</v>
      </c>
      <c r="J457" s="45" t="s">
        <v>396</v>
      </c>
      <c r="K457" s="45" t="s">
        <v>821</v>
      </c>
      <c r="L457" s="53"/>
      <c r="M457" s="47" t="s">
        <v>331</v>
      </c>
      <c r="N457" s="47"/>
    </row>
    <row r="458" spans="2:14" x14ac:dyDescent="0.2">
      <c r="B458" s="72" t="s">
        <v>622</v>
      </c>
      <c r="C458" s="40" t="s">
        <v>328</v>
      </c>
      <c r="D458" s="47">
        <v>40786</v>
      </c>
      <c r="E458" s="49">
        <v>40794</v>
      </c>
      <c r="F458" s="49"/>
      <c r="G458" s="50">
        <v>0.33333333333333331</v>
      </c>
      <c r="H458" s="50">
        <v>0.5</v>
      </c>
      <c r="I458" s="44">
        <v>2011860572511</v>
      </c>
      <c r="J458" s="45" t="s">
        <v>864</v>
      </c>
      <c r="K458" s="45" t="s">
        <v>167</v>
      </c>
      <c r="L458" s="53"/>
      <c r="M458" s="47" t="s">
        <v>331</v>
      </c>
      <c r="N458" s="47"/>
    </row>
    <row r="459" spans="2:14" x14ac:dyDescent="0.2">
      <c r="B459" s="72" t="s">
        <v>622</v>
      </c>
      <c r="C459" s="40" t="s">
        <v>328</v>
      </c>
      <c r="D459" s="47">
        <v>40770</v>
      </c>
      <c r="E459" s="49">
        <v>40795</v>
      </c>
      <c r="F459" s="49"/>
      <c r="G459" s="50">
        <v>0.33333333333333331</v>
      </c>
      <c r="H459" s="50">
        <v>0.41666666666666669</v>
      </c>
      <c r="I459" s="44">
        <v>2011873094939</v>
      </c>
      <c r="J459" s="45" t="s">
        <v>865</v>
      </c>
      <c r="K459" s="45" t="s">
        <v>804</v>
      </c>
      <c r="L459" s="53"/>
      <c r="M459" s="47" t="s">
        <v>331</v>
      </c>
      <c r="N459" s="47" t="s">
        <v>866</v>
      </c>
    </row>
    <row r="460" spans="2:14" x14ac:dyDescent="0.2">
      <c r="B460" s="72" t="s">
        <v>867</v>
      </c>
      <c r="C460" s="40" t="s">
        <v>328</v>
      </c>
      <c r="D460" s="47">
        <v>40786</v>
      </c>
      <c r="E460" s="49">
        <v>40797</v>
      </c>
      <c r="F460" s="49"/>
      <c r="G460" s="50">
        <v>0.33333333333333331</v>
      </c>
      <c r="H460" s="50">
        <v>0.5</v>
      </c>
      <c r="I460" s="44">
        <v>2011859862843</v>
      </c>
      <c r="J460" s="45" t="s">
        <v>868</v>
      </c>
      <c r="K460" s="45" t="s">
        <v>861</v>
      </c>
      <c r="L460" s="53"/>
      <c r="M460" s="47" t="s">
        <v>331</v>
      </c>
      <c r="N460" s="47"/>
    </row>
    <row r="461" spans="2:14" x14ac:dyDescent="0.2">
      <c r="B461" s="72" t="s">
        <v>869</v>
      </c>
      <c r="C461" s="40" t="s">
        <v>328</v>
      </c>
      <c r="D461" s="47">
        <v>40785</v>
      </c>
      <c r="E461" s="49">
        <v>40798</v>
      </c>
      <c r="F461" s="49"/>
      <c r="G461" s="50">
        <v>0.33333333333333331</v>
      </c>
      <c r="H461" s="50">
        <v>0.54166666666666663</v>
      </c>
      <c r="I461" s="44">
        <v>2011865218557</v>
      </c>
      <c r="J461" s="45" t="s">
        <v>781</v>
      </c>
      <c r="K461" s="45" t="s">
        <v>870</v>
      </c>
      <c r="L461" s="53"/>
      <c r="M461" s="47" t="s">
        <v>331</v>
      </c>
      <c r="N461" s="47"/>
    </row>
    <row r="462" spans="2:14" x14ac:dyDescent="0.2">
      <c r="B462" s="72"/>
      <c r="C462" s="40" t="s">
        <v>328</v>
      </c>
      <c r="D462" s="47">
        <v>40788</v>
      </c>
      <c r="E462" s="49">
        <v>40798</v>
      </c>
      <c r="F462" s="49"/>
      <c r="G462" s="50">
        <v>0.58333333333333337</v>
      </c>
      <c r="H462" s="50">
        <v>0.70833333333333337</v>
      </c>
      <c r="I462" s="44">
        <v>2011877248894</v>
      </c>
      <c r="J462" s="45" t="s">
        <v>871</v>
      </c>
      <c r="K462" s="45" t="s">
        <v>872</v>
      </c>
      <c r="L462" s="53"/>
      <c r="M462" s="47" t="s">
        <v>331</v>
      </c>
      <c r="N462" s="47"/>
    </row>
    <row r="463" spans="2:14" x14ac:dyDescent="0.2">
      <c r="B463" s="72"/>
      <c r="C463" s="40" t="s">
        <v>328</v>
      </c>
      <c r="D463" s="47">
        <v>40788</v>
      </c>
      <c r="E463" s="49">
        <v>40798</v>
      </c>
      <c r="F463" s="49"/>
      <c r="G463" s="50">
        <v>0.58333333333333337</v>
      </c>
      <c r="H463" s="50">
        <v>0.70833333333333337</v>
      </c>
      <c r="I463" s="44">
        <v>2011854570734</v>
      </c>
      <c r="J463" s="75" t="s">
        <v>873</v>
      </c>
      <c r="K463" s="75" t="s">
        <v>714</v>
      </c>
      <c r="L463" s="53"/>
      <c r="M463" s="47" t="s">
        <v>331</v>
      </c>
      <c r="N463" s="47"/>
    </row>
    <row r="464" spans="2:14" x14ac:dyDescent="0.2">
      <c r="B464" s="76" t="s">
        <v>874</v>
      </c>
      <c r="C464" s="77" t="s">
        <v>328</v>
      </c>
      <c r="D464" s="46">
        <v>40787</v>
      </c>
      <c r="E464" s="70">
        <v>40798</v>
      </c>
      <c r="F464" s="70"/>
      <c r="G464" s="78">
        <v>0.58333333333333337</v>
      </c>
      <c r="H464" s="78">
        <v>0.75</v>
      </c>
      <c r="I464" s="79">
        <v>2011854521420</v>
      </c>
      <c r="J464" s="80" t="s">
        <v>875</v>
      </c>
      <c r="K464" s="80" t="s">
        <v>876</v>
      </c>
      <c r="L464" s="46"/>
      <c r="M464" s="47"/>
      <c r="N464" s="47" t="s">
        <v>877</v>
      </c>
    </row>
    <row r="465" spans="2:14" x14ac:dyDescent="0.2">
      <c r="B465" s="76" t="s">
        <v>878</v>
      </c>
      <c r="C465" s="77" t="s">
        <v>328</v>
      </c>
      <c r="D465" s="46"/>
      <c r="E465" s="70">
        <v>40800</v>
      </c>
      <c r="F465" s="70"/>
      <c r="G465" s="78">
        <v>0.58333333333333337</v>
      </c>
      <c r="H465" s="78">
        <v>0.75</v>
      </c>
      <c r="I465" s="79">
        <v>2011806674688</v>
      </c>
      <c r="J465" s="80" t="s">
        <v>879</v>
      </c>
      <c r="K465" s="80" t="s">
        <v>714</v>
      </c>
      <c r="L465" s="46"/>
      <c r="M465" s="47" t="s">
        <v>331</v>
      </c>
      <c r="N465" s="47"/>
    </row>
    <row r="466" spans="2:14" x14ac:dyDescent="0.2">
      <c r="B466" s="76" t="s">
        <v>880</v>
      </c>
      <c r="C466" s="77" t="s">
        <v>550</v>
      </c>
      <c r="D466" s="46">
        <v>40785</v>
      </c>
      <c r="E466" s="70">
        <v>40799</v>
      </c>
      <c r="F466" s="70"/>
      <c r="G466" s="78">
        <v>0.58333333333333337</v>
      </c>
      <c r="H466" s="78">
        <v>0.75</v>
      </c>
      <c r="I466" s="79">
        <v>2011830338976</v>
      </c>
      <c r="J466" s="80" t="s">
        <v>881</v>
      </c>
      <c r="K466" s="80" t="s">
        <v>750</v>
      </c>
      <c r="L466" s="46"/>
      <c r="M466" s="47"/>
      <c r="N466" s="47"/>
    </row>
    <row r="467" spans="2:14" x14ac:dyDescent="0.2">
      <c r="B467" s="76" t="s">
        <v>882</v>
      </c>
      <c r="C467" s="77" t="s">
        <v>328</v>
      </c>
      <c r="D467" s="46">
        <v>40772</v>
      </c>
      <c r="E467" s="70">
        <v>40800</v>
      </c>
      <c r="F467" s="70"/>
      <c r="G467" s="78">
        <v>0.33333333333333331</v>
      </c>
      <c r="H467" s="78">
        <v>0.5</v>
      </c>
      <c r="I467" s="79">
        <v>2011868521763</v>
      </c>
      <c r="J467" s="80" t="s">
        <v>835</v>
      </c>
      <c r="K467" s="80" t="s">
        <v>167</v>
      </c>
      <c r="L467" s="46"/>
      <c r="M467" s="47" t="s">
        <v>331</v>
      </c>
      <c r="N467" s="47"/>
    </row>
    <row r="468" spans="2:14" x14ac:dyDescent="0.2">
      <c r="B468" s="76" t="s">
        <v>883</v>
      </c>
      <c r="C468" s="77" t="s">
        <v>550</v>
      </c>
      <c r="D468" s="46">
        <v>40785</v>
      </c>
      <c r="E468" s="70">
        <v>40800</v>
      </c>
      <c r="F468" s="70"/>
      <c r="G468" s="78">
        <v>0.33333333333333331</v>
      </c>
      <c r="H468" s="78">
        <v>0.5</v>
      </c>
      <c r="I468" s="79">
        <v>2011826224495</v>
      </c>
      <c r="J468" s="80" t="s">
        <v>758</v>
      </c>
      <c r="K468" s="80" t="s">
        <v>750</v>
      </c>
      <c r="L468" s="46"/>
      <c r="M468" s="47" t="s">
        <v>331</v>
      </c>
      <c r="N468" s="47"/>
    </row>
    <row r="469" spans="2:14" x14ac:dyDescent="0.2">
      <c r="B469" s="76" t="s">
        <v>884</v>
      </c>
      <c r="C469" s="77" t="s">
        <v>328</v>
      </c>
      <c r="D469" s="46">
        <v>40772</v>
      </c>
      <c r="E469" s="70">
        <v>40800</v>
      </c>
      <c r="F469" s="70"/>
      <c r="G469" s="78">
        <v>0.54166666666666663</v>
      </c>
      <c r="H469" s="78">
        <v>0.75</v>
      </c>
      <c r="I469" s="79">
        <v>2011870957460</v>
      </c>
      <c r="J469" s="80" t="s">
        <v>885</v>
      </c>
      <c r="K469" s="80" t="s">
        <v>167</v>
      </c>
      <c r="L469" s="46"/>
      <c r="M469" s="47" t="s">
        <v>346</v>
      </c>
      <c r="N469" s="47"/>
    </row>
    <row r="470" spans="2:14" x14ac:dyDescent="0.2">
      <c r="B470" s="76" t="s">
        <v>886</v>
      </c>
      <c r="C470" s="77" t="s">
        <v>328</v>
      </c>
      <c r="D470" s="46">
        <v>40772</v>
      </c>
      <c r="E470" s="70">
        <v>40800</v>
      </c>
      <c r="F470" s="70"/>
      <c r="G470" s="78">
        <v>0.41666666666666669</v>
      </c>
      <c r="H470" s="78">
        <v>0.5625</v>
      </c>
      <c r="I470" s="79">
        <v>2011864739846</v>
      </c>
      <c r="J470" s="80" t="s">
        <v>887</v>
      </c>
      <c r="K470" s="80" t="s">
        <v>852</v>
      </c>
      <c r="L470" s="46"/>
      <c r="M470" s="47" t="s">
        <v>331</v>
      </c>
      <c r="N470" s="47"/>
    </row>
    <row r="471" spans="2:14" x14ac:dyDescent="0.2">
      <c r="B471" s="76" t="s">
        <v>888</v>
      </c>
      <c r="C471" s="77" t="s">
        <v>550</v>
      </c>
      <c r="D471" s="46">
        <v>40785</v>
      </c>
      <c r="E471" s="70">
        <v>40801</v>
      </c>
      <c r="F471" s="70"/>
      <c r="G471" s="78">
        <v>0.33333333333333331</v>
      </c>
      <c r="H471" s="78">
        <v>0.75</v>
      </c>
      <c r="I471" s="79">
        <v>2011823418338</v>
      </c>
      <c r="J471" s="80" t="s">
        <v>816</v>
      </c>
      <c r="K471" s="80" t="s">
        <v>714</v>
      </c>
      <c r="L471" s="46"/>
      <c r="M471" s="47" t="s">
        <v>346</v>
      </c>
      <c r="N471" s="47"/>
    </row>
    <row r="472" spans="2:14" x14ac:dyDescent="0.2">
      <c r="B472" s="76" t="s">
        <v>889</v>
      </c>
      <c r="C472" s="77" t="s">
        <v>328</v>
      </c>
      <c r="D472" s="46">
        <v>40788</v>
      </c>
      <c r="E472" s="70">
        <v>40801</v>
      </c>
      <c r="F472" s="70"/>
      <c r="G472" s="78">
        <v>0.375</v>
      </c>
      <c r="H472" s="78">
        <v>0.54166666666666663</v>
      </c>
      <c r="I472" s="79">
        <v>2011882924734</v>
      </c>
      <c r="J472" s="80" t="s">
        <v>890</v>
      </c>
      <c r="K472" s="80" t="s">
        <v>891</v>
      </c>
      <c r="L472" s="46"/>
      <c r="M472" s="47" t="s">
        <v>48</v>
      </c>
      <c r="N472" s="47"/>
    </row>
    <row r="473" spans="2:14" x14ac:dyDescent="0.2">
      <c r="B473" s="76" t="s">
        <v>892</v>
      </c>
      <c r="C473" s="77" t="s">
        <v>550</v>
      </c>
      <c r="D473" s="46">
        <v>40785</v>
      </c>
      <c r="E473" s="70">
        <v>40801</v>
      </c>
      <c r="F473" s="70"/>
      <c r="G473" s="78">
        <v>0.58333333333333337</v>
      </c>
      <c r="H473" s="78">
        <v>0.75</v>
      </c>
      <c r="I473" s="79">
        <v>2011830323088</v>
      </c>
      <c r="J473" s="80" t="s">
        <v>623</v>
      </c>
      <c r="K473" s="80" t="s">
        <v>167</v>
      </c>
      <c r="L473" s="46"/>
      <c r="M473" s="47" t="s">
        <v>48</v>
      </c>
      <c r="N473" s="47"/>
    </row>
    <row r="474" spans="2:14" x14ac:dyDescent="0.2">
      <c r="B474" s="76" t="s">
        <v>893</v>
      </c>
      <c r="C474" s="77" t="s">
        <v>328</v>
      </c>
      <c r="D474" s="46">
        <v>40792</v>
      </c>
      <c r="E474" s="70">
        <v>40802</v>
      </c>
      <c r="F474" s="70"/>
      <c r="G474" s="78">
        <v>0.5625</v>
      </c>
      <c r="H474" s="78">
        <v>0.72916666666666663</v>
      </c>
      <c r="I474" s="79">
        <v>2011882945913</v>
      </c>
      <c r="J474" s="80" t="s">
        <v>894</v>
      </c>
      <c r="K474" s="80" t="s">
        <v>895</v>
      </c>
      <c r="L474" s="46"/>
      <c r="M474" s="47" t="s">
        <v>331</v>
      </c>
      <c r="N474" s="47"/>
    </row>
    <row r="475" spans="2:14" x14ac:dyDescent="0.2">
      <c r="B475" s="76" t="s">
        <v>896</v>
      </c>
      <c r="C475" s="77" t="s">
        <v>328</v>
      </c>
      <c r="D475" s="46">
        <v>40780</v>
      </c>
      <c r="E475" s="70">
        <v>40803</v>
      </c>
      <c r="F475" s="70"/>
      <c r="G475" s="78">
        <v>0.58333333333333337</v>
      </c>
      <c r="H475" s="78">
        <v>0.75</v>
      </c>
      <c r="I475" s="79">
        <v>2011865788463</v>
      </c>
      <c r="J475" s="80" t="s">
        <v>897</v>
      </c>
      <c r="K475" s="80" t="s">
        <v>167</v>
      </c>
      <c r="L475" s="46"/>
      <c r="M475" s="47" t="s">
        <v>331</v>
      </c>
      <c r="N475" s="47"/>
    </row>
    <row r="476" spans="2:14" x14ac:dyDescent="0.2">
      <c r="B476" s="76" t="s">
        <v>898</v>
      </c>
      <c r="C476" s="77" t="s">
        <v>328</v>
      </c>
      <c r="D476" s="46">
        <v>40789</v>
      </c>
      <c r="E476" s="70">
        <v>40803</v>
      </c>
      <c r="F476" s="70"/>
      <c r="G476" s="78">
        <v>0.35416666666666669</v>
      </c>
      <c r="H476" s="78">
        <v>0.52083333333333337</v>
      </c>
      <c r="I476" s="79">
        <v>2011871854745</v>
      </c>
      <c r="J476" s="80" t="s">
        <v>899</v>
      </c>
      <c r="K476" s="80" t="s">
        <v>900</v>
      </c>
      <c r="L476" s="46"/>
      <c r="M476" s="47" t="s">
        <v>331</v>
      </c>
      <c r="N476" s="47"/>
    </row>
    <row r="477" spans="2:14" x14ac:dyDescent="0.2">
      <c r="B477" s="76" t="s">
        <v>901</v>
      </c>
      <c r="C477" s="77" t="s">
        <v>328</v>
      </c>
      <c r="D477" s="46">
        <v>40788</v>
      </c>
      <c r="E477" s="70">
        <v>40803</v>
      </c>
      <c r="F477" s="70"/>
      <c r="G477" s="78">
        <v>0.5625</v>
      </c>
      <c r="H477" s="78">
        <v>0.75</v>
      </c>
      <c r="I477" s="79">
        <v>2011882427404</v>
      </c>
      <c r="J477" s="80" t="s">
        <v>902</v>
      </c>
      <c r="K477" s="80" t="s">
        <v>903</v>
      </c>
      <c r="L477" s="46"/>
      <c r="M477" s="47" t="s">
        <v>331</v>
      </c>
      <c r="N477" s="47"/>
    </row>
    <row r="478" spans="2:14" x14ac:dyDescent="0.2">
      <c r="B478" s="81" t="s">
        <v>904</v>
      </c>
      <c r="C478" s="82" t="s">
        <v>328</v>
      </c>
      <c r="D478" s="52">
        <v>40781</v>
      </c>
      <c r="E478" s="52">
        <v>40804</v>
      </c>
      <c r="F478" s="52"/>
      <c r="G478" s="83">
        <v>0.33333333333333331</v>
      </c>
      <c r="H478" s="83">
        <v>0.5</v>
      </c>
      <c r="I478" s="84">
        <v>2011882337166</v>
      </c>
      <c r="J478" s="85" t="s">
        <v>905</v>
      </c>
      <c r="K478" s="85" t="s">
        <v>906</v>
      </c>
      <c r="L478" s="52"/>
      <c r="M478" s="47"/>
      <c r="N478" s="47"/>
    </row>
    <row r="479" spans="2:14" x14ac:dyDescent="0.2">
      <c r="B479" s="76" t="s">
        <v>907</v>
      </c>
      <c r="C479" s="77" t="s">
        <v>693</v>
      </c>
      <c r="D479" s="46">
        <v>40796</v>
      </c>
      <c r="E479" s="70">
        <v>40804</v>
      </c>
      <c r="F479" s="70"/>
      <c r="G479" s="78">
        <v>0.33333333333333331</v>
      </c>
      <c r="H479" s="78">
        <v>0.5</v>
      </c>
      <c r="I479" s="79">
        <v>2011857779653</v>
      </c>
      <c r="J479" s="80" t="s">
        <v>908</v>
      </c>
      <c r="K479" s="80" t="s">
        <v>909</v>
      </c>
      <c r="L479" s="46"/>
      <c r="M479" s="47" t="s">
        <v>331</v>
      </c>
      <c r="N479" s="47"/>
    </row>
    <row r="480" spans="2:14" x14ac:dyDescent="0.2">
      <c r="B480" s="76" t="s">
        <v>910</v>
      </c>
      <c r="C480" s="77" t="s">
        <v>550</v>
      </c>
      <c r="D480" s="46">
        <v>40785</v>
      </c>
      <c r="E480" s="70">
        <v>40804</v>
      </c>
      <c r="F480" s="70"/>
      <c r="G480" s="78">
        <v>0.58333333333333337</v>
      </c>
      <c r="H480" s="78">
        <v>0.75</v>
      </c>
      <c r="I480" s="79">
        <v>2011836354135</v>
      </c>
      <c r="J480" s="80" t="s">
        <v>538</v>
      </c>
      <c r="K480" s="80" t="s">
        <v>167</v>
      </c>
      <c r="L480" s="46"/>
      <c r="M480" s="47" t="s">
        <v>331</v>
      </c>
      <c r="N480" s="47"/>
    </row>
    <row r="481" spans="2:14" x14ac:dyDescent="0.2">
      <c r="B481" s="76" t="s">
        <v>878</v>
      </c>
      <c r="C481" s="77" t="s">
        <v>328</v>
      </c>
      <c r="D481" s="46">
        <v>40792</v>
      </c>
      <c r="E481" s="70">
        <v>40805</v>
      </c>
      <c r="F481" s="70"/>
      <c r="G481" s="78">
        <v>0.5625</v>
      </c>
      <c r="H481" s="78">
        <v>0.72916666666666663</v>
      </c>
      <c r="I481" s="79">
        <v>2011881662114</v>
      </c>
      <c r="J481" s="80" t="s">
        <v>911</v>
      </c>
      <c r="K481" s="80" t="s">
        <v>903</v>
      </c>
      <c r="L481" s="46"/>
      <c r="M481" s="47" t="s">
        <v>331</v>
      </c>
      <c r="N481" s="47"/>
    </row>
    <row r="482" spans="2:14" x14ac:dyDescent="0.2">
      <c r="B482" s="76"/>
      <c r="C482" s="77" t="s">
        <v>328</v>
      </c>
      <c r="D482" s="46">
        <v>40774</v>
      </c>
      <c r="E482" s="70">
        <v>40806</v>
      </c>
      <c r="F482" s="70"/>
      <c r="G482" s="78">
        <v>0.27083333333333331</v>
      </c>
      <c r="H482" s="78">
        <v>0.29166666666666669</v>
      </c>
      <c r="I482" s="79">
        <v>2011878477603</v>
      </c>
      <c r="J482" s="80" t="s">
        <v>737</v>
      </c>
      <c r="K482" s="80" t="s">
        <v>912</v>
      </c>
      <c r="L482" s="46"/>
      <c r="M482" s="47" t="s">
        <v>331</v>
      </c>
      <c r="N482" s="47"/>
    </row>
    <row r="483" spans="2:14" x14ac:dyDescent="0.2">
      <c r="B483" s="76" t="s">
        <v>913</v>
      </c>
      <c r="C483" s="77" t="s">
        <v>328</v>
      </c>
      <c r="D483" s="46">
        <v>40788</v>
      </c>
      <c r="E483" s="70">
        <v>40807</v>
      </c>
      <c r="F483" s="70"/>
      <c r="G483" s="78">
        <v>0.58333333333333337</v>
      </c>
      <c r="H483" s="78">
        <v>0.75</v>
      </c>
      <c r="I483" s="79">
        <v>2011857779653</v>
      </c>
      <c r="J483" s="80" t="s">
        <v>914</v>
      </c>
      <c r="K483" s="80" t="s">
        <v>915</v>
      </c>
      <c r="L483" s="46"/>
      <c r="M483" s="47" t="s">
        <v>331</v>
      </c>
      <c r="N483" s="47"/>
    </row>
    <row r="484" spans="2:14" x14ac:dyDescent="0.2">
      <c r="B484" s="86" t="s">
        <v>916</v>
      </c>
      <c r="C484" s="87" t="s">
        <v>328</v>
      </c>
      <c r="D484" s="74">
        <v>40800</v>
      </c>
      <c r="E484" s="88">
        <v>40808</v>
      </c>
      <c r="F484" s="88"/>
      <c r="G484" s="89">
        <v>0.33333333333333331</v>
      </c>
      <c r="H484" s="89">
        <v>0.54166666666666663</v>
      </c>
      <c r="I484" s="90">
        <v>2011884112701</v>
      </c>
      <c r="J484" s="91" t="s">
        <v>917</v>
      </c>
      <c r="K484" s="91" t="s">
        <v>918</v>
      </c>
      <c r="L484" s="74"/>
      <c r="M484" s="47" t="s">
        <v>346</v>
      </c>
      <c r="N484" s="47"/>
    </row>
    <row r="485" spans="2:14" x14ac:dyDescent="0.2">
      <c r="B485" s="76" t="s">
        <v>622</v>
      </c>
      <c r="C485" s="77" t="s">
        <v>328</v>
      </c>
      <c r="D485" s="46">
        <v>40800</v>
      </c>
      <c r="E485" s="70">
        <v>40809</v>
      </c>
      <c r="F485" s="70"/>
      <c r="G485" s="78">
        <v>0.54166666666666663</v>
      </c>
      <c r="H485" s="78">
        <v>0.75</v>
      </c>
      <c r="I485" s="79">
        <v>2011882936729</v>
      </c>
      <c r="J485" s="80" t="s">
        <v>919</v>
      </c>
      <c r="K485" s="80" t="s">
        <v>920</v>
      </c>
      <c r="L485" s="46"/>
      <c r="M485" s="47" t="s">
        <v>331</v>
      </c>
      <c r="N485" s="47"/>
    </row>
    <row r="486" spans="2:14" x14ac:dyDescent="0.2">
      <c r="B486" s="76" t="s">
        <v>921</v>
      </c>
      <c r="C486" s="77" t="s">
        <v>328</v>
      </c>
      <c r="D486" s="46">
        <v>40807</v>
      </c>
      <c r="E486" s="70">
        <v>40816</v>
      </c>
      <c r="F486" s="70"/>
      <c r="G486" s="78">
        <v>0.33333333333333331</v>
      </c>
      <c r="H486" s="78">
        <v>0.5</v>
      </c>
      <c r="I486" s="79">
        <v>2011872065574</v>
      </c>
      <c r="J486" s="80" t="s">
        <v>922</v>
      </c>
      <c r="K486" s="80" t="s">
        <v>714</v>
      </c>
      <c r="L486" s="46"/>
      <c r="M486" s="47" t="s">
        <v>331</v>
      </c>
      <c r="N486" s="47"/>
    </row>
    <row r="487" spans="2:14" x14ac:dyDescent="0.2">
      <c r="B487" s="86" t="s">
        <v>916</v>
      </c>
      <c r="C487" s="87" t="s">
        <v>693</v>
      </c>
      <c r="D487" s="74">
        <v>40796</v>
      </c>
      <c r="E487" s="88">
        <v>40810</v>
      </c>
      <c r="F487" s="88"/>
      <c r="G487" s="89">
        <v>0.33333333333333331</v>
      </c>
      <c r="H487" s="89">
        <v>0.45833333333333331</v>
      </c>
      <c r="I487" s="90">
        <v>2011876863498</v>
      </c>
      <c r="J487" s="91" t="s">
        <v>923</v>
      </c>
      <c r="K487" s="91" t="s">
        <v>924</v>
      </c>
      <c r="L487" s="74"/>
      <c r="M487" s="47" t="s">
        <v>331</v>
      </c>
      <c r="N487" s="47"/>
    </row>
    <row r="488" spans="2:14" x14ac:dyDescent="0.2">
      <c r="B488" s="86" t="s">
        <v>916</v>
      </c>
      <c r="C488" s="87" t="s">
        <v>328</v>
      </c>
      <c r="D488" s="74">
        <v>40801</v>
      </c>
      <c r="E488" s="88">
        <v>40810</v>
      </c>
      <c r="F488" s="88"/>
      <c r="G488" s="89">
        <v>0.58333333333333337</v>
      </c>
      <c r="H488" s="89">
        <v>0.75</v>
      </c>
      <c r="I488" s="90">
        <v>2011885671047</v>
      </c>
      <c r="J488" s="91" t="s">
        <v>925</v>
      </c>
      <c r="K488" s="91" t="s">
        <v>926</v>
      </c>
      <c r="L488" s="74"/>
      <c r="M488" s="47" t="s">
        <v>331</v>
      </c>
      <c r="N488" s="47"/>
    </row>
    <row r="489" spans="2:14" x14ac:dyDescent="0.2">
      <c r="B489" s="86" t="s">
        <v>916</v>
      </c>
      <c r="C489" s="87" t="s">
        <v>328</v>
      </c>
      <c r="D489" s="74">
        <v>40800</v>
      </c>
      <c r="E489" s="88">
        <v>40811</v>
      </c>
      <c r="F489" s="88"/>
      <c r="G489" s="89">
        <v>0.33333333333333331</v>
      </c>
      <c r="H489" s="89">
        <v>0.5</v>
      </c>
      <c r="I489" s="90">
        <v>2011884507945</v>
      </c>
      <c r="J489" s="91" t="s">
        <v>381</v>
      </c>
      <c r="K489" s="91" t="s">
        <v>927</v>
      </c>
      <c r="L489" s="74"/>
      <c r="M489" s="47" t="s">
        <v>331</v>
      </c>
      <c r="N489" s="47"/>
    </row>
    <row r="490" spans="2:14" x14ac:dyDescent="0.2">
      <c r="B490" s="86" t="s">
        <v>928</v>
      </c>
      <c r="C490" s="87" t="s">
        <v>328</v>
      </c>
      <c r="D490" s="74">
        <v>40800</v>
      </c>
      <c r="E490" s="88">
        <v>40811</v>
      </c>
      <c r="F490" s="88"/>
      <c r="G490" s="89">
        <v>0.33333333333333331</v>
      </c>
      <c r="H490" s="89">
        <v>0.5</v>
      </c>
      <c r="I490" s="90">
        <v>2011877605974</v>
      </c>
      <c r="J490" s="91" t="s">
        <v>929</v>
      </c>
      <c r="K490" s="91" t="s">
        <v>930</v>
      </c>
      <c r="L490" s="74"/>
      <c r="M490" s="47"/>
      <c r="N490" s="47" t="s">
        <v>931</v>
      </c>
    </row>
    <row r="491" spans="2:14" x14ac:dyDescent="0.2">
      <c r="B491" s="86"/>
      <c r="C491" s="87" t="s">
        <v>328</v>
      </c>
      <c r="D491" s="74">
        <v>40803</v>
      </c>
      <c r="E491" s="88">
        <v>40811</v>
      </c>
      <c r="F491" s="88"/>
      <c r="G491" s="89">
        <v>0.33333333333333331</v>
      </c>
      <c r="H491" s="89">
        <v>0.54166666666666663</v>
      </c>
      <c r="I491" s="90">
        <v>2011849916629</v>
      </c>
      <c r="J491" s="91" t="s">
        <v>803</v>
      </c>
      <c r="K491" s="91" t="s">
        <v>932</v>
      </c>
      <c r="L491" s="74"/>
      <c r="M491" s="47"/>
      <c r="N491" s="47" t="s">
        <v>931</v>
      </c>
    </row>
    <row r="492" spans="2:14" x14ac:dyDescent="0.2">
      <c r="B492" s="86" t="s">
        <v>916</v>
      </c>
      <c r="C492" s="87" t="s">
        <v>328</v>
      </c>
      <c r="D492" s="74">
        <v>40786</v>
      </c>
      <c r="E492" s="88">
        <v>40811</v>
      </c>
      <c r="F492" s="88"/>
      <c r="G492" s="89">
        <v>0.54166666666666663</v>
      </c>
      <c r="H492" s="89">
        <v>0.75</v>
      </c>
      <c r="I492" s="90">
        <v>2011869429110</v>
      </c>
      <c r="J492" s="91" t="s">
        <v>933</v>
      </c>
      <c r="K492" s="91" t="s">
        <v>934</v>
      </c>
      <c r="L492" s="74"/>
      <c r="M492" s="47" t="s">
        <v>331</v>
      </c>
      <c r="N492" s="47"/>
    </row>
    <row r="493" spans="2:14" x14ac:dyDescent="0.2">
      <c r="B493" s="86" t="s">
        <v>935</v>
      </c>
      <c r="C493" s="87" t="s">
        <v>550</v>
      </c>
      <c r="D493" s="74">
        <v>40785</v>
      </c>
      <c r="E493" s="88">
        <v>40812</v>
      </c>
      <c r="F493" s="88"/>
      <c r="G493" s="89">
        <v>0.33333333333333331</v>
      </c>
      <c r="H493" s="89">
        <v>0.5</v>
      </c>
      <c r="I493" s="90">
        <v>2011815441496</v>
      </c>
      <c r="J493" s="91" t="s">
        <v>726</v>
      </c>
      <c r="K493" s="91" t="s">
        <v>667</v>
      </c>
      <c r="L493" s="74"/>
      <c r="M493" s="47" t="s">
        <v>331</v>
      </c>
      <c r="N493" s="47"/>
    </row>
    <row r="494" spans="2:14" x14ac:dyDescent="0.2">
      <c r="B494" s="86" t="s">
        <v>936</v>
      </c>
      <c r="C494" s="87" t="s">
        <v>328</v>
      </c>
      <c r="D494" s="74">
        <v>40786</v>
      </c>
      <c r="E494" s="88">
        <v>40812</v>
      </c>
      <c r="F494" s="88"/>
      <c r="G494" s="89">
        <v>0.58333333333333337</v>
      </c>
      <c r="H494" s="89">
        <v>0.75</v>
      </c>
      <c r="I494" s="90">
        <v>2011870124423</v>
      </c>
      <c r="J494" s="91" t="s">
        <v>382</v>
      </c>
      <c r="K494" s="91" t="s">
        <v>714</v>
      </c>
      <c r="L494" s="74"/>
      <c r="M494" s="47" t="s">
        <v>331</v>
      </c>
      <c r="N494" s="47"/>
    </row>
    <row r="495" spans="2:14" x14ac:dyDescent="0.2">
      <c r="B495" s="86" t="s">
        <v>916</v>
      </c>
      <c r="C495" s="87" t="s">
        <v>328</v>
      </c>
      <c r="D495" s="74">
        <v>40800</v>
      </c>
      <c r="E495" s="88">
        <v>40812</v>
      </c>
      <c r="F495" s="88"/>
      <c r="G495" s="89">
        <v>0.54166666666666663</v>
      </c>
      <c r="H495" s="89">
        <v>0.75</v>
      </c>
      <c r="I495" s="90">
        <v>2011883825041</v>
      </c>
      <c r="J495" s="91" t="s">
        <v>643</v>
      </c>
      <c r="K495" s="91" t="s">
        <v>920</v>
      </c>
      <c r="L495" s="74"/>
      <c r="M495" s="47" t="s">
        <v>331</v>
      </c>
      <c r="N495" s="47"/>
    </row>
    <row r="496" spans="2:14" x14ac:dyDescent="0.2">
      <c r="B496" s="86" t="s">
        <v>937</v>
      </c>
      <c r="C496" s="87" t="s">
        <v>328</v>
      </c>
      <c r="D496" s="74">
        <v>40786</v>
      </c>
      <c r="E496" s="88">
        <v>40813</v>
      </c>
      <c r="F496" s="88"/>
      <c r="G496" s="89">
        <v>0.58333333333333337</v>
      </c>
      <c r="H496" s="89">
        <v>0.75</v>
      </c>
      <c r="I496" s="90">
        <v>2011871575576</v>
      </c>
      <c r="J496" s="91" t="s">
        <v>938</v>
      </c>
      <c r="K496" s="91" t="s">
        <v>903</v>
      </c>
      <c r="L496" s="74"/>
      <c r="M496" s="47" t="s">
        <v>331</v>
      </c>
      <c r="N496" s="47"/>
    </row>
    <row r="497" spans="2:14" x14ac:dyDescent="0.2">
      <c r="B497" s="86" t="s">
        <v>928</v>
      </c>
      <c r="C497" s="87" t="s">
        <v>328</v>
      </c>
      <c r="D497" s="74">
        <v>40786</v>
      </c>
      <c r="E497" s="88">
        <v>40813</v>
      </c>
      <c r="F497" s="88"/>
      <c r="G497" s="89">
        <v>0.33333333333333331</v>
      </c>
      <c r="H497" s="89">
        <v>0.5</v>
      </c>
      <c r="I497" s="90">
        <v>2011873476009</v>
      </c>
      <c r="J497" s="91" t="s">
        <v>939</v>
      </c>
      <c r="K497" s="91" t="s">
        <v>940</v>
      </c>
      <c r="L497" s="74"/>
      <c r="M497" s="47" t="s">
        <v>331</v>
      </c>
      <c r="N497" s="47"/>
    </row>
    <row r="498" spans="2:14" x14ac:dyDescent="0.2">
      <c r="B498" s="86" t="s">
        <v>941</v>
      </c>
      <c r="C498" s="87" t="s">
        <v>328</v>
      </c>
      <c r="D498" s="74">
        <v>40786</v>
      </c>
      <c r="E498" s="88">
        <v>40814</v>
      </c>
      <c r="F498" s="88"/>
      <c r="G498" s="89">
        <v>0.5625</v>
      </c>
      <c r="H498" s="89">
        <v>0.75</v>
      </c>
      <c r="I498" s="90">
        <v>2011872634733</v>
      </c>
      <c r="J498" s="91" t="s">
        <v>942</v>
      </c>
      <c r="K498" s="91" t="s">
        <v>903</v>
      </c>
      <c r="L498" s="74"/>
      <c r="M498" s="47" t="s">
        <v>331</v>
      </c>
      <c r="N498" s="47"/>
    </row>
    <row r="499" spans="2:14" x14ac:dyDescent="0.2">
      <c r="B499" s="86" t="s">
        <v>907</v>
      </c>
      <c r="C499" s="87" t="s">
        <v>328</v>
      </c>
      <c r="D499" s="74">
        <v>40800</v>
      </c>
      <c r="E499" s="88">
        <v>40814</v>
      </c>
      <c r="F499" s="88"/>
      <c r="G499" s="89">
        <v>0.375</v>
      </c>
      <c r="H499" s="89">
        <v>0.5625</v>
      </c>
      <c r="I499" s="90">
        <v>2011885340511</v>
      </c>
      <c r="J499" s="91" t="s">
        <v>806</v>
      </c>
      <c r="K499" s="91" t="s">
        <v>920</v>
      </c>
      <c r="L499" s="74"/>
      <c r="M499" s="47" t="s">
        <v>331</v>
      </c>
      <c r="N499" s="47"/>
    </row>
    <row r="500" spans="2:14" x14ac:dyDescent="0.2">
      <c r="B500" s="76" t="s">
        <v>943</v>
      </c>
      <c r="C500" s="77" t="s">
        <v>328</v>
      </c>
      <c r="D500" s="46">
        <v>40801</v>
      </c>
      <c r="E500" s="70">
        <v>40814</v>
      </c>
      <c r="F500" s="70"/>
      <c r="G500" s="78">
        <v>0.54166666666666663</v>
      </c>
      <c r="H500" s="78">
        <v>0.75</v>
      </c>
      <c r="I500" s="79">
        <v>2011869028751</v>
      </c>
      <c r="J500" s="80" t="s">
        <v>944</v>
      </c>
      <c r="K500" s="80" t="s">
        <v>926</v>
      </c>
      <c r="L500" s="46"/>
      <c r="M500" s="47" t="s">
        <v>346</v>
      </c>
      <c r="N500" s="47"/>
    </row>
    <row r="501" spans="2:14" x14ac:dyDescent="0.2">
      <c r="B501" s="76" t="s">
        <v>941</v>
      </c>
      <c r="C501" s="77" t="s">
        <v>328</v>
      </c>
      <c r="D501" s="46">
        <v>40786</v>
      </c>
      <c r="E501" s="70">
        <v>40815</v>
      </c>
      <c r="F501" s="70"/>
      <c r="G501" s="78">
        <v>0.5625</v>
      </c>
      <c r="H501" s="78">
        <v>0.75</v>
      </c>
      <c r="I501" s="79">
        <v>2011873860698</v>
      </c>
      <c r="J501" s="80" t="s">
        <v>945</v>
      </c>
      <c r="K501" s="80" t="s">
        <v>903</v>
      </c>
      <c r="L501" s="46"/>
      <c r="M501" s="47" t="s">
        <v>331</v>
      </c>
      <c r="N501" s="47"/>
    </row>
    <row r="502" spans="2:14" x14ac:dyDescent="0.2">
      <c r="B502" s="76" t="s">
        <v>907</v>
      </c>
      <c r="C502" s="77" t="s">
        <v>328</v>
      </c>
      <c r="D502" s="46">
        <v>40806</v>
      </c>
      <c r="E502" s="70">
        <v>40816</v>
      </c>
      <c r="F502" s="70"/>
      <c r="G502" s="78">
        <v>0.54166666666666663</v>
      </c>
      <c r="H502" s="78">
        <v>0.75</v>
      </c>
      <c r="I502" s="79">
        <v>2011885684432</v>
      </c>
      <c r="J502" s="80" t="s">
        <v>457</v>
      </c>
      <c r="K502" s="80" t="s">
        <v>946</v>
      </c>
      <c r="L502" s="46"/>
      <c r="M502" s="47" t="s">
        <v>331</v>
      </c>
      <c r="N502" s="47"/>
    </row>
    <row r="503" spans="2:14" x14ac:dyDescent="0.2">
      <c r="B503" s="76" t="s">
        <v>947</v>
      </c>
      <c r="C503" s="77" t="s">
        <v>328</v>
      </c>
      <c r="D503" s="46">
        <v>40814</v>
      </c>
      <c r="E503" s="70">
        <v>40817</v>
      </c>
      <c r="F503" s="70"/>
      <c r="G503" s="78">
        <v>0.33333333333333331</v>
      </c>
      <c r="H503" s="78">
        <v>0.5</v>
      </c>
      <c r="I503" s="79">
        <v>2011849917573</v>
      </c>
      <c r="J503" s="80" t="s">
        <v>735</v>
      </c>
      <c r="K503" s="80" t="s">
        <v>948</v>
      </c>
      <c r="L503" s="46"/>
      <c r="M503" s="47"/>
      <c r="N503" s="47"/>
    </row>
    <row r="504" spans="2:14" x14ac:dyDescent="0.2">
      <c r="B504" s="76"/>
      <c r="C504" s="77" t="s">
        <v>328</v>
      </c>
      <c r="D504" s="46">
        <v>40816</v>
      </c>
      <c r="E504" s="70">
        <v>40817</v>
      </c>
      <c r="F504" s="70"/>
      <c r="G504" s="78">
        <v>0.5625</v>
      </c>
      <c r="H504" s="78">
        <v>0.64583333333333337</v>
      </c>
      <c r="I504" s="79">
        <v>2011849916629</v>
      </c>
      <c r="J504" s="80" t="s">
        <v>949</v>
      </c>
      <c r="K504" s="80" t="s">
        <v>950</v>
      </c>
      <c r="L504" s="46"/>
      <c r="M504" s="47"/>
      <c r="N504" s="47"/>
    </row>
    <row r="505" spans="2:14" x14ac:dyDescent="0.2">
      <c r="B505" s="86" t="s">
        <v>943</v>
      </c>
      <c r="C505" s="87" t="s">
        <v>328</v>
      </c>
      <c r="D505" s="74">
        <v>40805</v>
      </c>
      <c r="E505" s="88">
        <v>40818</v>
      </c>
      <c r="F505" s="88"/>
      <c r="G505" s="89">
        <v>0.5625</v>
      </c>
      <c r="H505" s="89">
        <v>0.75</v>
      </c>
      <c r="I505" s="90">
        <v>2011871159652</v>
      </c>
      <c r="J505" s="91" t="s">
        <v>517</v>
      </c>
      <c r="K505" s="91" t="s">
        <v>167</v>
      </c>
      <c r="L505" s="74"/>
      <c r="M505" s="47"/>
      <c r="N505" s="47" t="s">
        <v>951</v>
      </c>
    </row>
    <row r="506" spans="2:14" x14ac:dyDescent="0.2">
      <c r="B506" s="76" t="s">
        <v>952</v>
      </c>
      <c r="C506" s="77" t="s">
        <v>328</v>
      </c>
      <c r="D506" s="46">
        <v>40804</v>
      </c>
      <c r="E506" s="70">
        <v>40819</v>
      </c>
      <c r="F506" s="70"/>
      <c r="G506" s="78">
        <v>0.54166666666666663</v>
      </c>
      <c r="H506" s="78">
        <v>0.75</v>
      </c>
      <c r="I506" s="79">
        <v>2011873442015</v>
      </c>
      <c r="J506" s="80" t="s">
        <v>510</v>
      </c>
      <c r="K506" s="80" t="s">
        <v>953</v>
      </c>
      <c r="L506" s="46"/>
      <c r="M506" s="47" t="s">
        <v>331</v>
      </c>
      <c r="N506" s="47"/>
    </row>
    <row r="507" spans="2:14" x14ac:dyDescent="0.2">
      <c r="B507" s="76" t="s">
        <v>907</v>
      </c>
      <c r="C507" s="77" t="s">
        <v>328</v>
      </c>
      <c r="D507" s="46">
        <v>40813</v>
      </c>
      <c r="E507" s="70">
        <v>40819</v>
      </c>
      <c r="F507" s="70"/>
      <c r="G507" s="78">
        <v>0.33333333333333331</v>
      </c>
      <c r="H507" s="78">
        <v>0.54166666666666663</v>
      </c>
      <c r="I507" s="79">
        <v>2011886210065</v>
      </c>
      <c r="J507" s="80" t="s">
        <v>679</v>
      </c>
      <c r="K507" s="80" t="s">
        <v>167</v>
      </c>
      <c r="L507" s="46"/>
      <c r="M507" s="47" t="s">
        <v>331</v>
      </c>
      <c r="N507" s="47"/>
    </row>
    <row r="508" spans="2:14" x14ac:dyDescent="0.2">
      <c r="B508" s="76" t="s">
        <v>907</v>
      </c>
      <c r="C508" s="77" t="s">
        <v>328</v>
      </c>
      <c r="D508" s="46">
        <v>40800</v>
      </c>
      <c r="E508" s="70">
        <v>40819</v>
      </c>
      <c r="F508" s="70"/>
      <c r="G508" s="78">
        <v>0.5625</v>
      </c>
      <c r="H508" s="78">
        <v>0.75</v>
      </c>
      <c r="I508" s="79">
        <v>2011871854822</v>
      </c>
      <c r="J508" s="80" t="s">
        <v>488</v>
      </c>
      <c r="K508" s="80" t="s">
        <v>954</v>
      </c>
      <c r="L508" s="46"/>
      <c r="M508" s="47" t="s">
        <v>331</v>
      </c>
      <c r="N508" s="47"/>
    </row>
    <row r="509" spans="2:14" x14ac:dyDescent="0.2">
      <c r="B509" s="76" t="s">
        <v>955</v>
      </c>
      <c r="C509" s="77" t="s">
        <v>328</v>
      </c>
      <c r="D509" s="46">
        <v>40801</v>
      </c>
      <c r="E509" s="70">
        <v>40820</v>
      </c>
      <c r="F509" s="70"/>
      <c r="G509" s="78">
        <v>0.33333333333333331</v>
      </c>
      <c r="H509" s="78">
        <v>0.5</v>
      </c>
      <c r="I509" s="79">
        <v>2011876863498</v>
      </c>
      <c r="J509" s="80" t="s">
        <v>781</v>
      </c>
      <c r="K509" s="80" t="s">
        <v>956</v>
      </c>
      <c r="L509" s="46"/>
      <c r="M509" s="47" t="s">
        <v>331</v>
      </c>
      <c r="N509" s="47"/>
    </row>
    <row r="510" spans="2:14" x14ac:dyDescent="0.2">
      <c r="B510" s="86" t="s">
        <v>957</v>
      </c>
      <c r="C510" s="87" t="s">
        <v>328</v>
      </c>
      <c r="D510" s="74">
        <v>40801</v>
      </c>
      <c r="E510" s="88">
        <v>40821</v>
      </c>
      <c r="F510" s="88"/>
      <c r="G510" s="89">
        <v>0.33333333333333331</v>
      </c>
      <c r="H510" s="89">
        <v>0.52083333333333337</v>
      </c>
      <c r="I510" s="90">
        <v>2011872053088</v>
      </c>
      <c r="J510" s="91" t="s">
        <v>472</v>
      </c>
      <c r="K510" s="91" t="s">
        <v>926</v>
      </c>
      <c r="L510" s="74"/>
      <c r="M510" s="47" t="s">
        <v>346</v>
      </c>
      <c r="N510" s="47"/>
    </row>
    <row r="511" spans="2:14" x14ac:dyDescent="0.2">
      <c r="B511" s="76" t="s">
        <v>907</v>
      </c>
      <c r="C511" s="77" t="s">
        <v>328</v>
      </c>
      <c r="D511" s="46">
        <v>40812</v>
      </c>
      <c r="E511" s="70">
        <v>40821</v>
      </c>
      <c r="F511" s="70"/>
      <c r="G511" s="78">
        <v>0.54166666666666663</v>
      </c>
      <c r="H511" s="78">
        <v>0.75</v>
      </c>
      <c r="I511" s="79">
        <v>2011886236068</v>
      </c>
      <c r="J511" s="80" t="s">
        <v>607</v>
      </c>
      <c r="K511" s="80" t="s">
        <v>763</v>
      </c>
      <c r="L511" s="46"/>
      <c r="M511" s="47" t="s">
        <v>331</v>
      </c>
      <c r="N511" s="47"/>
    </row>
    <row r="512" spans="2:14" x14ac:dyDescent="0.2">
      <c r="B512" s="76" t="s">
        <v>958</v>
      </c>
      <c r="C512" s="77" t="s">
        <v>328</v>
      </c>
      <c r="D512" s="46">
        <v>40801</v>
      </c>
      <c r="E512" s="70">
        <v>40822</v>
      </c>
      <c r="F512" s="70"/>
      <c r="G512" s="78">
        <v>0.54166666666666663</v>
      </c>
      <c r="H512" s="78">
        <v>0.75</v>
      </c>
      <c r="I512" s="79">
        <v>2011871854826</v>
      </c>
      <c r="J512" s="80" t="s">
        <v>382</v>
      </c>
      <c r="K512" s="80" t="s">
        <v>926</v>
      </c>
      <c r="L512" s="46"/>
      <c r="M512" s="47" t="s">
        <v>331</v>
      </c>
      <c r="N512" s="47"/>
    </row>
    <row r="513" spans="2:14" x14ac:dyDescent="0.2">
      <c r="B513" s="76" t="s">
        <v>959</v>
      </c>
      <c r="C513" s="77" t="s">
        <v>328</v>
      </c>
      <c r="D513" s="46">
        <v>40804</v>
      </c>
      <c r="E513" s="70">
        <v>40823</v>
      </c>
      <c r="F513" s="70"/>
      <c r="G513" s="78">
        <v>0.58333333333333337</v>
      </c>
      <c r="H513" s="78">
        <v>0.75</v>
      </c>
      <c r="I513" s="79">
        <v>2011872598098</v>
      </c>
      <c r="J513" s="80" t="s">
        <v>897</v>
      </c>
      <c r="K513" s="80" t="s">
        <v>946</v>
      </c>
      <c r="L513" s="46"/>
      <c r="M513" s="47" t="s">
        <v>331</v>
      </c>
      <c r="N513" s="47"/>
    </row>
    <row r="514" spans="2:14" x14ac:dyDescent="0.2">
      <c r="B514" s="76" t="s">
        <v>907</v>
      </c>
      <c r="C514" s="77" t="s">
        <v>328</v>
      </c>
      <c r="D514" s="46">
        <v>40804</v>
      </c>
      <c r="E514" s="70">
        <v>40824</v>
      </c>
      <c r="F514" s="70"/>
      <c r="G514" s="78">
        <v>0.33333333333333331</v>
      </c>
      <c r="H514" s="78">
        <v>0.54166666666666663</v>
      </c>
      <c r="I514" s="79">
        <v>2011873871851</v>
      </c>
      <c r="J514" s="80" t="s">
        <v>960</v>
      </c>
      <c r="K514" s="80" t="s">
        <v>946</v>
      </c>
      <c r="L514" s="46"/>
      <c r="M514" s="47" t="s">
        <v>331</v>
      </c>
      <c r="N514" s="47"/>
    </row>
    <row r="515" spans="2:14" x14ac:dyDescent="0.2">
      <c r="B515" s="76" t="s">
        <v>961</v>
      </c>
      <c r="C515" s="77" t="s">
        <v>328</v>
      </c>
      <c r="D515" s="46">
        <v>40801</v>
      </c>
      <c r="E515" s="70">
        <v>40824</v>
      </c>
      <c r="F515" s="70"/>
      <c r="G515" s="78">
        <v>0.33333333333333331</v>
      </c>
      <c r="H515" s="78">
        <v>0.54166666666666663</v>
      </c>
      <c r="I515" s="79">
        <v>2011870897048</v>
      </c>
      <c r="J515" s="80" t="s">
        <v>592</v>
      </c>
      <c r="K515" s="80" t="s">
        <v>962</v>
      </c>
      <c r="L515" s="46"/>
      <c r="M515" s="47" t="s">
        <v>331</v>
      </c>
      <c r="N515" s="47"/>
    </row>
    <row r="516" spans="2:14" x14ac:dyDescent="0.2">
      <c r="B516" s="86" t="s">
        <v>963</v>
      </c>
      <c r="C516" s="87" t="s">
        <v>328</v>
      </c>
      <c r="D516" s="74">
        <v>40815</v>
      </c>
      <c r="E516" s="88">
        <v>40824</v>
      </c>
      <c r="F516" s="88"/>
      <c r="G516" s="89">
        <v>0.54166666666666663</v>
      </c>
      <c r="H516" s="89">
        <v>0.75</v>
      </c>
      <c r="I516" s="90">
        <v>2011880504623</v>
      </c>
      <c r="J516" s="91" t="s">
        <v>364</v>
      </c>
      <c r="K516" s="91" t="s">
        <v>946</v>
      </c>
      <c r="L516" s="74"/>
      <c r="M516" s="47" t="s">
        <v>346</v>
      </c>
      <c r="N516" s="47"/>
    </row>
    <row r="517" spans="2:14" x14ac:dyDescent="0.2">
      <c r="B517" s="76"/>
      <c r="C517" s="77" t="s">
        <v>550</v>
      </c>
      <c r="D517" s="46">
        <v>40816</v>
      </c>
      <c r="E517" s="70">
        <v>40825</v>
      </c>
      <c r="F517" s="70"/>
      <c r="G517" s="78">
        <v>0.33333333333333331</v>
      </c>
      <c r="H517" s="78">
        <v>0.5</v>
      </c>
      <c r="I517" s="79">
        <v>2011869028751</v>
      </c>
      <c r="J517" s="80" t="s">
        <v>964</v>
      </c>
      <c r="K517" s="80" t="s">
        <v>926</v>
      </c>
      <c r="L517" s="46"/>
      <c r="M517" s="47" t="s">
        <v>331</v>
      </c>
      <c r="N517" s="47"/>
    </row>
    <row r="518" spans="2:14" x14ac:dyDescent="0.2">
      <c r="B518" s="76" t="s">
        <v>965</v>
      </c>
      <c r="C518" s="77" t="s">
        <v>328</v>
      </c>
      <c r="D518" s="46">
        <v>40812</v>
      </c>
      <c r="E518" s="70">
        <v>40825</v>
      </c>
      <c r="F518" s="70"/>
      <c r="G518" s="78">
        <v>0.33333333333333331</v>
      </c>
      <c r="H518" s="78">
        <v>0.5</v>
      </c>
      <c r="I518" s="79">
        <v>2011877605974</v>
      </c>
      <c r="J518" s="80" t="s">
        <v>929</v>
      </c>
      <c r="K518" s="80" t="s">
        <v>966</v>
      </c>
      <c r="L518" s="46"/>
      <c r="M518" s="47" t="s">
        <v>331</v>
      </c>
      <c r="N518" s="47"/>
    </row>
    <row r="519" spans="2:14" x14ac:dyDescent="0.2">
      <c r="B519" s="76" t="s">
        <v>907</v>
      </c>
      <c r="C519" s="77" t="s">
        <v>328</v>
      </c>
      <c r="D519" s="46">
        <v>40813</v>
      </c>
      <c r="E519" s="70">
        <v>40826</v>
      </c>
      <c r="F519" s="70"/>
      <c r="G519" s="78">
        <v>0.54166666666666663</v>
      </c>
      <c r="H519" s="78">
        <v>0.75</v>
      </c>
      <c r="I519" s="79">
        <v>2001888122523</v>
      </c>
      <c r="J519" s="80" t="s">
        <v>967</v>
      </c>
      <c r="K519" s="80" t="s">
        <v>968</v>
      </c>
      <c r="L519" s="46"/>
      <c r="M519" s="47" t="s">
        <v>331</v>
      </c>
      <c r="N519" s="47"/>
    </row>
    <row r="520" spans="2:14" x14ac:dyDescent="0.2">
      <c r="B520" s="76" t="s">
        <v>952</v>
      </c>
      <c r="C520" s="77" t="s">
        <v>328</v>
      </c>
      <c r="D520" s="46">
        <v>40822</v>
      </c>
      <c r="E520" s="70">
        <v>40827</v>
      </c>
      <c r="F520" s="70"/>
      <c r="G520" s="78">
        <v>0.33333333333333331</v>
      </c>
      <c r="H520" s="78">
        <v>0.54166666666666663</v>
      </c>
      <c r="I520" s="79">
        <v>2011888122523</v>
      </c>
      <c r="J520" s="80" t="s">
        <v>969</v>
      </c>
      <c r="K520" s="80" t="s">
        <v>970</v>
      </c>
      <c r="L520" s="46"/>
      <c r="M520" s="47" t="s">
        <v>331</v>
      </c>
      <c r="N520" s="47"/>
    </row>
    <row r="521" spans="2:14" x14ac:dyDescent="0.2">
      <c r="B521" s="76" t="s">
        <v>907</v>
      </c>
      <c r="C521" s="77" t="s">
        <v>328</v>
      </c>
      <c r="D521" s="46">
        <v>40807</v>
      </c>
      <c r="E521" s="70">
        <v>40827</v>
      </c>
      <c r="F521" s="70"/>
      <c r="G521" s="78">
        <v>0.54166666666666663</v>
      </c>
      <c r="H521" s="78">
        <v>0.70833333333333337</v>
      </c>
      <c r="I521" s="79">
        <v>2011875032116</v>
      </c>
      <c r="J521" s="80" t="s">
        <v>897</v>
      </c>
      <c r="K521" s="80" t="s">
        <v>946</v>
      </c>
      <c r="L521" s="46"/>
      <c r="M521" s="47" t="s">
        <v>331</v>
      </c>
      <c r="N521" s="47"/>
    </row>
    <row r="522" spans="2:14" x14ac:dyDescent="0.2">
      <c r="B522" s="76" t="s">
        <v>971</v>
      </c>
      <c r="C522" s="77" t="s">
        <v>328</v>
      </c>
      <c r="D522" s="46">
        <v>40812</v>
      </c>
      <c r="E522" s="70">
        <v>40828</v>
      </c>
      <c r="F522" s="70"/>
      <c r="G522" s="78">
        <v>0.33333333333333331</v>
      </c>
      <c r="H522" s="78">
        <v>0.45833333333333331</v>
      </c>
      <c r="I522" s="79">
        <v>2011844169736</v>
      </c>
      <c r="J522" s="80" t="s">
        <v>972</v>
      </c>
      <c r="K522" s="80" t="s">
        <v>520</v>
      </c>
      <c r="L522" s="46"/>
      <c r="M522" s="47" t="s">
        <v>331</v>
      </c>
      <c r="N522" s="47"/>
    </row>
    <row r="523" spans="2:14" x14ac:dyDescent="0.2">
      <c r="B523" s="76" t="s">
        <v>907</v>
      </c>
      <c r="C523" s="77" t="s">
        <v>328</v>
      </c>
      <c r="D523" s="46">
        <v>40819</v>
      </c>
      <c r="E523" s="70">
        <v>40828</v>
      </c>
      <c r="F523" s="70"/>
      <c r="G523" s="78">
        <v>0.3125</v>
      </c>
      <c r="H523" s="78">
        <v>0.5</v>
      </c>
      <c r="I523" s="79">
        <v>2011871159652</v>
      </c>
      <c r="J523" s="80" t="s">
        <v>517</v>
      </c>
      <c r="K523" s="80" t="s">
        <v>167</v>
      </c>
      <c r="L523" s="46"/>
      <c r="M523" s="47" t="s">
        <v>331</v>
      </c>
      <c r="N523" s="47"/>
    </row>
    <row r="524" spans="2:14" x14ac:dyDescent="0.2">
      <c r="B524" s="76" t="s">
        <v>973</v>
      </c>
      <c r="C524" s="77" t="s">
        <v>328</v>
      </c>
      <c r="D524" s="46">
        <v>40822</v>
      </c>
      <c r="E524" s="70">
        <v>40828</v>
      </c>
      <c r="F524" s="70"/>
      <c r="G524" s="78">
        <v>0.54166666666666663</v>
      </c>
      <c r="H524" s="78">
        <v>0.75</v>
      </c>
      <c r="I524" s="79">
        <v>2011887795471</v>
      </c>
      <c r="J524" s="80" t="s">
        <v>974</v>
      </c>
      <c r="K524" s="80" t="s">
        <v>167</v>
      </c>
      <c r="L524" s="46"/>
      <c r="M524" s="47" t="s">
        <v>331</v>
      </c>
      <c r="N524" s="47"/>
    </row>
    <row r="525" spans="2:14" x14ac:dyDescent="0.2">
      <c r="B525" s="76" t="s">
        <v>907</v>
      </c>
      <c r="C525" s="77" t="s">
        <v>328</v>
      </c>
      <c r="D525" s="46">
        <v>40813</v>
      </c>
      <c r="E525" s="70">
        <v>40829</v>
      </c>
      <c r="F525" s="70"/>
      <c r="G525" s="78">
        <v>0.54166666666666663</v>
      </c>
      <c r="H525" s="78">
        <v>0.75</v>
      </c>
      <c r="I525" s="79">
        <v>2011877193566</v>
      </c>
      <c r="J525" s="80" t="s">
        <v>919</v>
      </c>
      <c r="K525" s="80" t="s">
        <v>975</v>
      </c>
      <c r="L525" s="46"/>
      <c r="M525" s="47" t="s">
        <v>331</v>
      </c>
      <c r="N525" s="47"/>
    </row>
    <row r="526" spans="2:14" x14ac:dyDescent="0.2">
      <c r="B526" s="86" t="s">
        <v>971</v>
      </c>
      <c r="C526" s="87" t="s">
        <v>550</v>
      </c>
      <c r="D526" s="74">
        <v>40813</v>
      </c>
      <c r="E526" s="88">
        <v>40830</v>
      </c>
      <c r="F526" s="88"/>
      <c r="G526" s="89">
        <v>0.3125</v>
      </c>
      <c r="H526" s="89">
        <v>0.39583333333333331</v>
      </c>
      <c r="I526" s="90">
        <v>2011849911064</v>
      </c>
      <c r="J526" s="91" t="s">
        <v>421</v>
      </c>
      <c r="K526" s="91" t="s">
        <v>976</v>
      </c>
      <c r="L526" s="74"/>
      <c r="M526" s="47" t="s">
        <v>376</v>
      </c>
      <c r="N526" s="47" t="s">
        <v>772</v>
      </c>
    </row>
    <row r="527" spans="2:14" x14ac:dyDescent="0.2">
      <c r="B527" s="76"/>
      <c r="C527" s="77" t="s">
        <v>328</v>
      </c>
      <c r="D527" s="46">
        <v>40819</v>
      </c>
      <c r="E527" s="70">
        <v>40830</v>
      </c>
      <c r="F527" s="70"/>
      <c r="G527" s="78">
        <v>0.54166666666666663</v>
      </c>
      <c r="H527" s="78">
        <v>0.75</v>
      </c>
      <c r="I527" s="79">
        <v>2011890118613</v>
      </c>
      <c r="J527" s="80" t="s">
        <v>897</v>
      </c>
      <c r="K527" s="80" t="s">
        <v>977</v>
      </c>
      <c r="L527" s="46"/>
      <c r="M527" s="47" t="s">
        <v>331</v>
      </c>
      <c r="N527" s="47"/>
    </row>
    <row r="528" spans="2:14" x14ac:dyDescent="0.2">
      <c r="B528" s="76" t="s">
        <v>971</v>
      </c>
      <c r="C528" s="77" t="s">
        <v>550</v>
      </c>
      <c r="D528" s="46">
        <v>40813</v>
      </c>
      <c r="E528" s="70">
        <v>40830</v>
      </c>
      <c r="F528" s="70"/>
      <c r="G528" s="78">
        <v>0.58333333333333337</v>
      </c>
      <c r="H528" s="78">
        <v>0.75</v>
      </c>
      <c r="I528" s="79">
        <v>2011849998935</v>
      </c>
      <c r="J528" s="80" t="s">
        <v>978</v>
      </c>
      <c r="K528" s="80" t="s">
        <v>667</v>
      </c>
      <c r="L528" s="46"/>
      <c r="M528" s="47" t="s">
        <v>331</v>
      </c>
      <c r="N528" s="47"/>
    </row>
    <row r="529" spans="2:14" x14ac:dyDescent="0.2">
      <c r="B529" s="76" t="s">
        <v>907</v>
      </c>
      <c r="C529" s="77" t="s">
        <v>328</v>
      </c>
      <c r="D529" s="46">
        <v>40813</v>
      </c>
      <c r="E529" s="70">
        <v>40831</v>
      </c>
      <c r="F529" s="70"/>
      <c r="G529" s="78">
        <v>0.33333333333333331</v>
      </c>
      <c r="H529" s="78">
        <v>0.54166666666666663</v>
      </c>
      <c r="I529" s="79">
        <v>2011876040865</v>
      </c>
      <c r="J529" s="80" t="s">
        <v>738</v>
      </c>
      <c r="K529" s="80" t="s">
        <v>804</v>
      </c>
      <c r="L529" s="46"/>
      <c r="M529" s="47" t="s">
        <v>331</v>
      </c>
      <c r="N529" s="47"/>
    </row>
    <row r="530" spans="2:14" x14ac:dyDescent="0.2">
      <c r="B530" s="86" t="s">
        <v>979</v>
      </c>
      <c r="C530" s="87" t="s">
        <v>550</v>
      </c>
      <c r="D530" s="74">
        <v>40813</v>
      </c>
      <c r="E530" s="88">
        <v>40831</v>
      </c>
      <c r="F530" s="88"/>
      <c r="G530" s="89">
        <v>0.33333333333333331</v>
      </c>
      <c r="H530" s="89">
        <v>0.5</v>
      </c>
      <c r="I530" s="90">
        <v>2011847709362</v>
      </c>
      <c r="J530" s="91" t="s">
        <v>980</v>
      </c>
      <c r="K530" s="91" t="s">
        <v>667</v>
      </c>
      <c r="L530" s="74"/>
      <c r="M530" s="47" t="s">
        <v>376</v>
      </c>
      <c r="N530" s="47"/>
    </row>
    <row r="531" spans="2:14" x14ac:dyDescent="0.2">
      <c r="B531" s="76" t="s">
        <v>971</v>
      </c>
      <c r="C531" s="77" t="s">
        <v>550</v>
      </c>
      <c r="D531" s="46">
        <v>40813</v>
      </c>
      <c r="E531" s="70">
        <v>40831</v>
      </c>
      <c r="F531" s="70"/>
      <c r="G531" s="78">
        <v>0.58333333333333337</v>
      </c>
      <c r="H531" s="78">
        <v>0.75</v>
      </c>
      <c r="I531" s="79">
        <v>2011850874341</v>
      </c>
      <c r="J531" s="80" t="s">
        <v>981</v>
      </c>
      <c r="K531" s="80" t="s">
        <v>982</v>
      </c>
      <c r="L531" s="46"/>
      <c r="M531" s="47" t="s">
        <v>331</v>
      </c>
      <c r="N531" s="47"/>
    </row>
    <row r="532" spans="2:14" x14ac:dyDescent="0.2">
      <c r="B532" s="76" t="s">
        <v>983</v>
      </c>
      <c r="C532" s="77" t="s">
        <v>328</v>
      </c>
      <c r="D532" s="46">
        <v>40807</v>
      </c>
      <c r="E532" s="70">
        <v>40831</v>
      </c>
      <c r="F532" s="70"/>
      <c r="G532" s="78">
        <v>0.54166666666666663</v>
      </c>
      <c r="H532" s="78">
        <v>0.75</v>
      </c>
      <c r="I532" s="79">
        <v>2011885751715</v>
      </c>
      <c r="J532" s="80" t="s">
        <v>382</v>
      </c>
      <c r="K532" s="80" t="s">
        <v>763</v>
      </c>
      <c r="L532" s="46"/>
      <c r="M532" s="47" t="s">
        <v>331</v>
      </c>
      <c r="N532" s="47"/>
    </row>
    <row r="533" spans="2:14" x14ac:dyDescent="0.2">
      <c r="B533" s="76" t="s">
        <v>583</v>
      </c>
      <c r="C533" s="77" t="s">
        <v>328</v>
      </c>
      <c r="D533" s="46">
        <v>40823</v>
      </c>
      <c r="E533" s="70">
        <v>40831</v>
      </c>
      <c r="F533" s="70"/>
      <c r="G533" s="78">
        <v>0.58333333333333337</v>
      </c>
      <c r="H533" s="78">
        <v>0.72916666666666663</v>
      </c>
      <c r="I533" s="79">
        <v>2011890108054</v>
      </c>
      <c r="J533" s="80" t="s">
        <v>984</v>
      </c>
      <c r="K533" s="80" t="s">
        <v>985</v>
      </c>
      <c r="L533" s="46"/>
      <c r="M533" s="47" t="s">
        <v>331</v>
      </c>
      <c r="N533" s="47"/>
    </row>
    <row r="534" spans="2:14" x14ac:dyDescent="0.2">
      <c r="B534" s="76" t="s">
        <v>907</v>
      </c>
      <c r="C534" s="77" t="s">
        <v>328</v>
      </c>
      <c r="D534" s="46">
        <v>40822</v>
      </c>
      <c r="E534" s="70">
        <v>40832</v>
      </c>
      <c r="F534" s="70"/>
      <c r="G534" s="78">
        <v>0.33333333333333331</v>
      </c>
      <c r="H534" s="78">
        <v>0.54166666666666663</v>
      </c>
      <c r="I534" s="79">
        <v>2011891106208</v>
      </c>
      <c r="J534" s="80" t="s">
        <v>795</v>
      </c>
      <c r="K534" s="80" t="s">
        <v>986</v>
      </c>
      <c r="L534" s="46"/>
      <c r="M534" s="47" t="s">
        <v>331</v>
      </c>
      <c r="N534" s="47"/>
    </row>
    <row r="535" spans="2:14" x14ac:dyDescent="0.2">
      <c r="B535" s="86" t="s">
        <v>987</v>
      </c>
      <c r="C535" s="87" t="s">
        <v>550</v>
      </c>
      <c r="D535" s="74">
        <v>40801</v>
      </c>
      <c r="E535" s="88">
        <v>40832</v>
      </c>
      <c r="F535" s="88"/>
      <c r="G535" s="89">
        <v>0.33333333333333331</v>
      </c>
      <c r="H535" s="89">
        <v>0.52083333333333337</v>
      </c>
      <c r="I535" s="90">
        <v>2011872053088</v>
      </c>
      <c r="J535" s="91" t="s">
        <v>472</v>
      </c>
      <c r="K535" s="91" t="s">
        <v>926</v>
      </c>
      <c r="L535" s="74"/>
      <c r="M535" s="47"/>
      <c r="N535" s="47"/>
    </row>
    <row r="536" spans="2:14" x14ac:dyDescent="0.2">
      <c r="B536" s="76" t="s">
        <v>971</v>
      </c>
      <c r="C536" s="77" t="s">
        <v>550</v>
      </c>
      <c r="D536" s="46">
        <v>40813</v>
      </c>
      <c r="E536" s="70">
        <v>40832</v>
      </c>
      <c r="F536" s="70"/>
      <c r="G536" s="78">
        <v>0.33333333333333331</v>
      </c>
      <c r="H536" s="78">
        <v>0.5</v>
      </c>
      <c r="I536" s="79">
        <v>2011847709650</v>
      </c>
      <c r="J536" s="80" t="s">
        <v>988</v>
      </c>
      <c r="K536" s="80" t="s">
        <v>667</v>
      </c>
      <c r="L536" s="46"/>
      <c r="M536" s="47" t="s">
        <v>331</v>
      </c>
      <c r="N536" s="47"/>
    </row>
    <row r="537" spans="2:14" x14ac:dyDescent="0.2">
      <c r="B537" s="76" t="s">
        <v>952</v>
      </c>
      <c r="C537" s="77" t="s">
        <v>328</v>
      </c>
      <c r="D537" s="46">
        <v>40820</v>
      </c>
      <c r="E537" s="70">
        <v>40832</v>
      </c>
      <c r="F537" s="70"/>
      <c r="G537" s="78">
        <v>0.5625</v>
      </c>
      <c r="H537" s="78">
        <v>0.75</v>
      </c>
      <c r="I537" s="79">
        <v>2011889326814</v>
      </c>
      <c r="J537" s="80" t="s">
        <v>647</v>
      </c>
      <c r="K537" s="80" t="s">
        <v>977</v>
      </c>
      <c r="L537" s="46"/>
      <c r="M537" s="47" t="s">
        <v>331</v>
      </c>
      <c r="N537" s="47"/>
    </row>
    <row r="538" spans="2:14" x14ac:dyDescent="0.2">
      <c r="B538" s="86" t="s">
        <v>989</v>
      </c>
      <c r="C538" s="87" t="s">
        <v>328</v>
      </c>
      <c r="D538" s="74">
        <v>40827</v>
      </c>
      <c r="E538" s="88">
        <v>40832</v>
      </c>
      <c r="F538" s="88"/>
      <c r="G538" s="89">
        <v>0.33333333333333331</v>
      </c>
      <c r="H538" s="89">
        <v>0.54166666666666663</v>
      </c>
      <c r="I538" s="90">
        <v>2011890049293</v>
      </c>
      <c r="J538" s="91" t="s">
        <v>795</v>
      </c>
      <c r="K538" s="91" t="s">
        <v>968</v>
      </c>
      <c r="L538" s="74"/>
      <c r="M538" s="47" t="s">
        <v>376</v>
      </c>
      <c r="N538" s="47" t="s">
        <v>990</v>
      </c>
    </row>
    <row r="539" spans="2:14" x14ac:dyDescent="0.2">
      <c r="B539" s="76" t="s">
        <v>987</v>
      </c>
      <c r="C539" s="77" t="s">
        <v>550</v>
      </c>
      <c r="D539" s="46">
        <v>40813</v>
      </c>
      <c r="E539" s="70">
        <v>40832</v>
      </c>
      <c r="F539" s="70"/>
      <c r="G539" s="78">
        <v>0.58333333333333337</v>
      </c>
      <c r="H539" s="78">
        <v>0.75</v>
      </c>
      <c r="I539" s="79">
        <v>2011872053088</v>
      </c>
      <c r="J539" s="80" t="s">
        <v>472</v>
      </c>
      <c r="K539" s="80" t="s">
        <v>167</v>
      </c>
      <c r="L539" s="46"/>
      <c r="M539" s="47" t="s">
        <v>331</v>
      </c>
      <c r="N539" s="47"/>
    </row>
    <row r="540" spans="2:14" x14ac:dyDescent="0.2">
      <c r="B540" s="81" t="s">
        <v>971</v>
      </c>
      <c r="C540" s="82" t="s">
        <v>550</v>
      </c>
      <c r="D540" s="52">
        <v>40813</v>
      </c>
      <c r="E540" s="92">
        <v>40833</v>
      </c>
      <c r="F540" s="92"/>
      <c r="G540" s="83">
        <v>0.33333333333333331</v>
      </c>
      <c r="H540" s="83">
        <v>0.5</v>
      </c>
      <c r="I540" s="84">
        <v>2011860183035</v>
      </c>
      <c r="J540" s="85" t="s">
        <v>991</v>
      </c>
      <c r="K540" s="85" t="s">
        <v>992</v>
      </c>
      <c r="L540" s="52"/>
      <c r="M540" s="47" t="s">
        <v>376</v>
      </c>
      <c r="N540" s="47" t="s">
        <v>993</v>
      </c>
    </row>
    <row r="541" spans="2:14" x14ac:dyDescent="0.2">
      <c r="B541" s="81" t="s">
        <v>718</v>
      </c>
      <c r="C541" s="82" t="s">
        <v>328</v>
      </c>
      <c r="D541" s="52">
        <v>40813</v>
      </c>
      <c r="E541" s="92">
        <v>40833</v>
      </c>
      <c r="F541" s="92"/>
      <c r="G541" s="83">
        <v>0.54166666666666663</v>
      </c>
      <c r="H541" s="83">
        <v>0.70833333333333337</v>
      </c>
      <c r="I541" s="84">
        <v>2011879783329</v>
      </c>
      <c r="J541" s="85" t="s">
        <v>994</v>
      </c>
      <c r="K541" s="85" t="s">
        <v>718</v>
      </c>
      <c r="L541" s="52"/>
      <c r="M541" s="47" t="s">
        <v>376</v>
      </c>
      <c r="N541" s="47" t="s">
        <v>995</v>
      </c>
    </row>
    <row r="542" spans="2:14" x14ac:dyDescent="0.2">
      <c r="B542" s="81" t="s">
        <v>971</v>
      </c>
      <c r="C542" s="82" t="s">
        <v>550</v>
      </c>
      <c r="D542" s="52">
        <v>40813</v>
      </c>
      <c r="E542" s="92">
        <v>40833</v>
      </c>
      <c r="F542" s="92"/>
      <c r="G542" s="83">
        <v>0.58333333333333337</v>
      </c>
      <c r="H542" s="83">
        <v>0.75</v>
      </c>
      <c r="I542" s="84">
        <v>2011860612777</v>
      </c>
      <c r="J542" s="85" t="s">
        <v>996</v>
      </c>
      <c r="K542" s="85" t="s">
        <v>667</v>
      </c>
      <c r="L542" s="52"/>
      <c r="M542" s="47" t="s">
        <v>331</v>
      </c>
      <c r="N542" s="47"/>
    </row>
    <row r="543" spans="2:14" x14ac:dyDescent="0.2">
      <c r="B543" s="81" t="s">
        <v>971</v>
      </c>
      <c r="C543" s="82" t="s">
        <v>550</v>
      </c>
      <c r="D543" s="52">
        <v>40813</v>
      </c>
      <c r="E543" s="92">
        <v>40834</v>
      </c>
      <c r="F543" s="92"/>
      <c r="G543" s="83">
        <v>0.33333333333333331</v>
      </c>
      <c r="H543" s="83">
        <v>0.5</v>
      </c>
      <c r="I543" s="84">
        <v>2011865775059</v>
      </c>
      <c r="J543" s="85" t="s">
        <v>997</v>
      </c>
      <c r="K543" s="85" t="s">
        <v>667</v>
      </c>
      <c r="L543" s="52"/>
      <c r="M543" s="47" t="s">
        <v>331</v>
      </c>
      <c r="N543" s="47"/>
    </row>
    <row r="544" spans="2:14" x14ac:dyDescent="0.2">
      <c r="B544" s="81" t="s">
        <v>979</v>
      </c>
      <c r="C544" s="82" t="s">
        <v>550</v>
      </c>
      <c r="D544" s="52">
        <v>40813</v>
      </c>
      <c r="E544" s="92">
        <v>40834</v>
      </c>
      <c r="F544" s="92"/>
      <c r="G544" s="83">
        <v>0.58333333333333337</v>
      </c>
      <c r="H544" s="83">
        <v>0.75</v>
      </c>
      <c r="I544" s="84">
        <v>2011851489447</v>
      </c>
      <c r="J544" s="85" t="s">
        <v>998</v>
      </c>
      <c r="K544" s="85" t="s">
        <v>872</v>
      </c>
      <c r="L544" s="52"/>
      <c r="M544" s="47" t="s">
        <v>376</v>
      </c>
      <c r="N544" s="47" t="s">
        <v>999</v>
      </c>
    </row>
    <row r="545" spans="2:14" x14ac:dyDescent="0.2">
      <c r="B545" s="76" t="s">
        <v>971</v>
      </c>
      <c r="C545" s="77" t="s">
        <v>550</v>
      </c>
      <c r="D545" s="46">
        <v>40813</v>
      </c>
      <c r="E545" s="70">
        <v>40835</v>
      </c>
      <c r="F545" s="70"/>
      <c r="G545" s="78">
        <v>0.33333333333333331</v>
      </c>
      <c r="H545" s="78">
        <v>0.5</v>
      </c>
      <c r="I545" s="79">
        <v>2011851572801</v>
      </c>
      <c r="J545" s="80" t="s">
        <v>1000</v>
      </c>
      <c r="K545" s="80" t="s">
        <v>667</v>
      </c>
      <c r="L545" s="46"/>
      <c r="M545" s="47" t="s">
        <v>331</v>
      </c>
      <c r="N545" s="47"/>
    </row>
    <row r="546" spans="2:14" x14ac:dyDescent="0.2">
      <c r="B546" s="76" t="s">
        <v>987</v>
      </c>
      <c r="C546" s="77" t="s">
        <v>550</v>
      </c>
      <c r="D546" s="46">
        <v>40813</v>
      </c>
      <c r="E546" s="70">
        <v>40835</v>
      </c>
      <c r="F546" s="70"/>
      <c r="G546" s="78">
        <v>0.58333333333333337</v>
      </c>
      <c r="H546" s="78">
        <v>0.75</v>
      </c>
      <c r="I546" s="79">
        <v>2011872053088</v>
      </c>
      <c r="J546" s="80" t="s">
        <v>472</v>
      </c>
      <c r="K546" s="80" t="s">
        <v>167</v>
      </c>
      <c r="L546" s="46"/>
      <c r="M546" s="47" t="s">
        <v>331</v>
      </c>
      <c r="N546" s="47"/>
    </row>
    <row r="547" spans="2:14" x14ac:dyDescent="0.2">
      <c r="B547" s="76" t="s">
        <v>961</v>
      </c>
      <c r="C547" s="77" t="s">
        <v>328</v>
      </c>
      <c r="D547" s="46">
        <v>40822</v>
      </c>
      <c r="E547" s="70">
        <v>40835</v>
      </c>
      <c r="F547" s="70"/>
      <c r="G547" s="78">
        <v>0.58333333333333337</v>
      </c>
      <c r="H547" s="78">
        <v>0.75</v>
      </c>
      <c r="I547" s="79">
        <v>2011889610019</v>
      </c>
      <c r="J547" s="80" t="s">
        <v>1001</v>
      </c>
      <c r="K547" s="80" t="s">
        <v>1002</v>
      </c>
      <c r="L547" s="46"/>
      <c r="M547" s="47" t="s">
        <v>331</v>
      </c>
      <c r="N547" s="47"/>
    </row>
    <row r="548" spans="2:14" x14ac:dyDescent="0.2">
      <c r="B548" s="76" t="s">
        <v>928</v>
      </c>
      <c r="C548" s="77" t="s">
        <v>550</v>
      </c>
      <c r="D548" s="46">
        <v>40815</v>
      </c>
      <c r="E548" s="70">
        <v>40835</v>
      </c>
      <c r="F548" s="70"/>
      <c r="G548" s="78">
        <v>0.54166666666666663</v>
      </c>
      <c r="H548" s="78">
        <v>0.75</v>
      </c>
      <c r="I548" s="79">
        <v>2011880504623</v>
      </c>
      <c r="J548" s="80" t="s">
        <v>364</v>
      </c>
      <c r="K548" s="80" t="s">
        <v>946</v>
      </c>
      <c r="L548" s="46"/>
      <c r="M548" s="47" t="s">
        <v>331</v>
      </c>
      <c r="N548" s="47"/>
    </row>
    <row r="549" spans="2:14" x14ac:dyDescent="0.2">
      <c r="B549" s="76" t="s">
        <v>718</v>
      </c>
      <c r="C549" s="77" t="s">
        <v>328</v>
      </c>
      <c r="D549" s="46">
        <v>40835</v>
      </c>
      <c r="E549" s="70">
        <v>40836</v>
      </c>
      <c r="F549" s="70"/>
      <c r="G549" s="78">
        <v>0.20833333333333334</v>
      </c>
      <c r="H549" s="78">
        <v>0.29166666666666669</v>
      </c>
      <c r="I549" s="79">
        <v>2011890049293</v>
      </c>
      <c r="J549" s="80" t="s">
        <v>795</v>
      </c>
      <c r="K549" s="80" t="s">
        <v>1003</v>
      </c>
      <c r="L549" s="46"/>
      <c r="M549" s="47" t="s">
        <v>346</v>
      </c>
      <c r="N549" s="47" t="s">
        <v>1004</v>
      </c>
    </row>
    <row r="550" spans="2:14" x14ac:dyDescent="0.2">
      <c r="B550" s="76" t="s">
        <v>971</v>
      </c>
      <c r="C550" s="77" t="s">
        <v>550</v>
      </c>
      <c r="D550" s="46">
        <v>40813</v>
      </c>
      <c r="E550" s="70">
        <v>40836</v>
      </c>
      <c r="F550" s="70"/>
      <c r="G550" s="78">
        <v>0.33333333333333331</v>
      </c>
      <c r="H550" s="78">
        <v>0.5</v>
      </c>
      <c r="I550" s="79">
        <v>2011877924917</v>
      </c>
      <c r="J550" s="80" t="s">
        <v>565</v>
      </c>
      <c r="K550" s="80" t="s">
        <v>667</v>
      </c>
      <c r="L550" s="46"/>
      <c r="M550" s="47" t="s">
        <v>331</v>
      </c>
      <c r="N550" s="47"/>
    </row>
    <row r="551" spans="2:14" x14ac:dyDescent="0.2">
      <c r="B551" s="76" t="s">
        <v>1005</v>
      </c>
      <c r="C551" s="77" t="s">
        <v>550</v>
      </c>
      <c r="D551" s="46">
        <v>40813</v>
      </c>
      <c r="E551" s="70">
        <v>40836</v>
      </c>
      <c r="F551" s="70"/>
      <c r="G551" s="78">
        <v>0.58333333333333337</v>
      </c>
      <c r="H551" s="78">
        <v>0.75</v>
      </c>
      <c r="I551" s="79">
        <v>2011871854713</v>
      </c>
      <c r="J551" s="80" t="s">
        <v>1006</v>
      </c>
      <c r="K551" s="80" t="s">
        <v>167</v>
      </c>
      <c r="L551" s="46"/>
      <c r="M551" s="47" t="s">
        <v>331</v>
      </c>
      <c r="N551" s="47"/>
    </row>
    <row r="552" spans="2:14" x14ac:dyDescent="0.2">
      <c r="B552" s="81" t="s">
        <v>1007</v>
      </c>
      <c r="C552" s="82" t="s">
        <v>328</v>
      </c>
      <c r="D552" s="52">
        <v>40813</v>
      </c>
      <c r="E552" s="92">
        <v>40836</v>
      </c>
      <c r="F552" s="92"/>
      <c r="G552" s="83">
        <v>0.58333333333333337</v>
      </c>
      <c r="H552" s="83">
        <v>0.75</v>
      </c>
      <c r="I552" s="84">
        <v>2011884042211</v>
      </c>
      <c r="J552" s="85" t="s">
        <v>1008</v>
      </c>
      <c r="K552" s="85" t="s">
        <v>1009</v>
      </c>
      <c r="L552" s="52"/>
      <c r="M552" s="47" t="s">
        <v>376</v>
      </c>
      <c r="N552" s="47" t="s">
        <v>1010</v>
      </c>
    </row>
    <row r="553" spans="2:14" x14ac:dyDescent="0.2">
      <c r="B553" s="76" t="s">
        <v>965</v>
      </c>
      <c r="C553" s="77" t="s">
        <v>550</v>
      </c>
      <c r="D553" s="46">
        <v>40813</v>
      </c>
      <c r="E553" s="70">
        <v>40837</v>
      </c>
      <c r="F553" s="70"/>
      <c r="G553" s="78">
        <v>0.33333333333333331</v>
      </c>
      <c r="H553" s="78">
        <v>0.5</v>
      </c>
      <c r="I553" s="79">
        <v>2011875357823</v>
      </c>
      <c r="J553" s="80" t="s">
        <v>472</v>
      </c>
      <c r="K553" s="80" t="s">
        <v>667</v>
      </c>
      <c r="L553" s="46"/>
      <c r="M553" s="47" t="s">
        <v>331</v>
      </c>
      <c r="N553" s="47"/>
    </row>
    <row r="554" spans="2:14" x14ac:dyDescent="0.2">
      <c r="B554" s="76" t="s">
        <v>1011</v>
      </c>
      <c r="C554" s="77" t="s">
        <v>328</v>
      </c>
      <c r="D554" s="46">
        <v>40822</v>
      </c>
      <c r="E554" s="70">
        <v>40837</v>
      </c>
      <c r="F554" s="70"/>
      <c r="G554" s="78">
        <v>0.33333333333333331</v>
      </c>
      <c r="H554" s="78">
        <v>0.54166666666666663</v>
      </c>
      <c r="I554" s="79">
        <v>2011875013034</v>
      </c>
      <c r="J554" s="80" t="s">
        <v>386</v>
      </c>
      <c r="K554" s="80" t="s">
        <v>968</v>
      </c>
      <c r="L554" s="46"/>
      <c r="M554" s="47" t="s">
        <v>331</v>
      </c>
      <c r="N554" s="47"/>
    </row>
    <row r="555" spans="2:14" x14ac:dyDescent="0.2">
      <c r="B555" s="76" t="s">
        <v>1012</v>
      </c>
      <c r="C555" s="77" t="s">
        <v>550</v>
      </c>
      <c r="D555" s="46">
        <v>40813</v>
      </c>
      <c r="E555" s="70">
        <v>40837</v>
      </c>
      <c r="F555" s="70"/>
      <c r="G555" s="78">
        <v>0.58333333333333337</v>
      </c>
      <c r="H555" s="78">
        <v>0.75</v>
      </c>
      <c r="I555" s="79">
        <v>2011874220685</v>
      </c>
      <c r="J555" s="80" t="s">
        <v>1013</v>
      </c>
      <c r="K555" s="80" t="s">
        <v>1014</v>
      </c>
      <c r="L555" s="46"/>
      <c r="M555" s="47" t="s">
        <v>346</v>
      </c>
      <c r="N555" s="47"/>
    </row>
    <row r="556" spans="2:14" x14ac:dyDescent="0.2">
      <c r="B556" s="81" t="s">
        <v>965</v>
      </c>
      <c r="C556" s="82" t="s">
        <v>550</v>
      </c>
      <c r="D556" s="52">
        <v>40813</v>
      </c>
      <c r="E556" s="92">
        <v>40838</v>
      </c>
      <c r="F556" s="92"/>
      <c r="G556" s="83">
        <v>0.33333333333333331</v>
      </c>
      <c r="H556" s="83">
        <v>0.5</v>
      </c>
      <c r="I556" s="84">
        <v>2011866128363</v>
      </c>
      <c r="J556" s="85" t="s">
        <v>1015</v>
      </c>
      <c r="K556" s="85" t="s">
        <v>352</v>
      </c>
      <c r="L556" s="52"/>
      <c r="M556" s="47" t="s">
        <v>47</v>
      </c>
      <c r="N556" s="47" t="s">
        <v>1016</v>
      </c>
    </row>
    <row r="557" spans="2:14" x14ac:dyDescent="0.2">
      <c r="B557" s="76" t="s">
        <v>1017</v>
      </c>
      <c r="C557" s="77" t="s">
        <v>328</v>
      </c>
      <c r="D557" s="46">
        <v>40829</v>
      </c>
      <c r="E557" s="70">
        <v>40838</v>
      </c>
      <c r="F557" s="70"/>
      <c r="G557" s="78">
        <v>0.33333333333333331</v>
      </c>
      <c r="H557" s="78">
        <v>0.5</v>
      </c>
      <c r="I557" s="79">
        <v>2011892236850</v>
      </c>
      <c r="J557" s="80" t="s">
        <v>396</v>
      </c>
      <c r="K557" s="80" t="s">
        <v>388</v>
      </c>
      <c r="L557" s="46"/>
      <c r="M557" s="47" t="s">
        <v>331</v>
      </c>
      <c r="N557" s="47"/>
    </row>
    <row r="558" spans="2:14" x14ac:dyDescent="0.2">
      <c r="B558" s="81" t="s">
        <v>1018</v>
      </c>
      <c r="C558" s="82" t="s">
        <v>550</v>
      </c>
      <c r="D558" s="52">
        <v>40813</v>
      </c>
      <c r="E558" s="92">
        <v>40838</v>
      </c>
      <c r="F558" s="92"/>
      <c r="G558" s="83">
        <v>0.58333333333333337</v>
      </c>
      <c r="H558" s="83">
        <v>0.75</v>
      </c>
      <c r="I558" s="84">
        <v>2011879516355</v>
      </c>
      <c r="J558" s="85" t="s">
        <v>717</v>
      </c>
      <c r="K558" s="85" t="s">
        <v>750</v>
      </c>
      <c r="L558" s="52"/>
      <c r="M558" s="47" t="s">
        <v>47</v>
      </c>
      <c r="N558" s="47" t="s">
        <v>1016</v>
      </c>
    </row>
    <row r="559" spans="2:14" x14ac:dyDescent="0.2">
      <c r="B559" s="81" t="s">
        <v>971</v>
      </c>
      <c r="C559" s="82" t="s">
        <v>550</v>
      </c>
      <c r="D559" s="52">
        <v>40816</v>
      </c>
      <c r="E559" s="92">
        <v>40839</v>
      </c>
      <c r="F559" s="92"/>
      <c r="G559" s="83">
        <v>0.33333333333333331</v>
      </c>
      <c r="H559" s="83">
        <v>0.5</v>
      </c>
      <c r="I559" s="84">
        <v>2011850866231</v>
      </c>
      <c r="J559" s="85" t="s">
        <v>1019</v>
      </c>
      <c r="K559" s="85" t="s">
        <v>667</v>
      </c>
      <c r="L559" s="52"/>
      <c r="M559" s="47" t="s">
        <v>47</v>
      </c>
      <c r="N559" s="47" t="s">
        <v>1016</v>
      </c>
    </row>
    <row r="560" spans="2:14" x14ac:dyDescent="0.2">
      <c r="B560" s="81" t="s">
        <v>971</v>
      </c>
      <c r="C560" s="82" t="s">
        <v>550</v>
      </c>
      <c r="D560" s="52">
        <v>40816</v>
      </c>
      <c r="E560" s="92">
        <v>40839</v>
      </c>
      <c r="F560" s="92"/>
      <c r="G560" s="83">
        <v>0.33333333333333331</v>
      </c>
      <c r="H560" s="83">
        <v>0.5</v>
      </c>
      <c r="I560" s="84">
        <v>2011867417111</v>
      </c>
      <c r="J560" s="85" t="s">
        <v>781</v>
      </c>
      <c r="K560" s="85" t="s">
        <v>667</v>
      </c>
      <c r="L560" s="52"/>
      <c r="M560" s="47" t="s">
        <v>47</v>
      </c>
      <c r="N560" s="47" t="s">
        <v>1016</v>
      </c>
    </row>
    <row r="561" spans="2:14" x14ac:dyDescent="0.2">
      <c r="B561" s="76" t="s">
        <v>971</v>
      </c>
      <c r="C561" s="77" t="s">
        <v>550</v>
      </c>
      <c r="D561" s="46">
        <v>40816</v>
      </c>
      <c r="E561" s="70">
        <v>40840</v>
      </c>
      <c r="F561" s="70"/>
      <c r="G561" s="78">
        <v>0.33333333333333331</v>
      </c>
      <c r="H561" s="78">
        <v>0.5</v>
      </c>
      <c r="I561" s="79">
        <v>2011865276269</v>
      </c>
      <c r="J561" s="80" t="s">
        <v>1020</v>
      </c>
      <c r="K561" s="80" t="s">
        <v>1021</v>
      </c>
      <c r="L561" s="46"/>
      <c r="M561" s="47" t="s">
        <v>331</v>
      </c>
      <c r="N561" s="47"/>
    </row>
    <row r="562" spans="2:14" x14ac:dyDescent="0.2">
      <c r="B562" s="76" t="s">
        <v>1022</v>
      </c>
      <c r="C562" s="77" t="s">
        <v>328</v>
      </c>
      <c r="D562" s="46">
        <v>40833</v>
      </c>
      <c r="E562" s="70">
        <v>40840</v>
      </c>
      <c r="F562" s="70"/>
      <c r="G562" s="78">
        <v>0.54166666666666663</v>
      </c>
      <c r="H562" s="78">
        <v>0.72916666666666663</v>
      </c>
      <c r="I562" s="79">
        <v>2011891230034</v>
      </c>
      <c r="J562" s="80" t="s">
        <v>1023</v>
      </c>
      <c r="K562" s="80" t="s">
        <v>1024</v>
      </c>
      <c r="L562" s="46"/>
      <c r="M562" s="47" t="s">
        <v>331</v>
      </c>
      <c r="N562" s="47"/>
    </row>
    <row r="563" spans="2:14" x14ac:dyDescent="0.2">
      <c r="B563" s="76" t="s">
        <v>1025</v>
      </c>
      <c r="C563" s="77" t="s">
        <v>328</v>
      </c>
      <c r="D563" s="46">
        <v>40824</v>
      </c>
      <c r="E563" s="70">
        <v>40841</v>
      </c>
      <c r="F563" s="70"/>
      <c r="G563" s="78">
        <v>0.33333333333333331</v>
      </c>
      <c r="H563" s="78">
        <v>0.54166666666666663</v>
      </c>
      <c r="I563" s="79">
        <v>2011875400654</v>
      </c>
      <c r="J563" s="80" t="s">
        <v>881</v>
      </c>
      <c r="K563" s="80" t="s">
        <v>684</v>
      </c>
      <c r="L563" s="46"/>
      <c r="M563" s="47" t="s">
        <v>331</v>
      </c>
      <c r="N563" s="47"/>
    </row>
    <row r="564" spans="2:14" x14ac:dyDescent="0.2">
      <c r="B564" s="76" t="s">
        <v>1005</v>
      </c>
      <c r="C564" s="77" t="s">
        <v>328</v>
      </c>
      <c r="D564" s="46">
        <v>40823</v>
      </c>
      <c r="E564" s="70">
        <v>40841</v>
      </c>
      <c r="F564" s="70"/>
      <c r="G564" s="78">
        <v>0.58333333333333337</v>
      </c>
      <c r="H564" s="78">
        <v>0.75</v>
      </c>
      <c r="I564" s="79">
        <v>2011891489863</v>
      </c>
      <c r="J564" s="80" t="s">
        <v>1026</v>
      </c>
      <c r="K564" s="80" t="s">
        <v>985</v>
      </c>
      <c r="L564" s="46"/>
      <c r="M564" s="47" t="s">
        <v>331</v>
      </c>
      <c r="N564" s="47"/>
    </row>
    <row r="565" spans="2:14" x14ac:dyDescent="0.2">
      <c r="B565" s="76" t="s">
        <v>1027</v>
      </c>
      <c r="C565" s="77" t="s">
        <v>328</v>
      </c>
      <c r="D565" s="46">
        <v>40830</v>
      </c>
      <c r="E565" s="70">
        <v>40842</v>
      </c>
      <c r="F565" s="70"/>
      <c r="G565" s="78">
        <v>0.54166666666666663</v>
      </c>
      <c r="H565" s="78">
        <v>0.72916666666666663</v>
      </c>
      <c r="I565" s="79">
        <v>2011892010657</v>
      </c>
      <c r="J565" s="80" t="s">
        <v>1028</v>
      </c>
      <c r="K565" s="80" t="s">
        <v>1029</v>
      </c>
      <c r="L565" s="46"/>
      <c r="M565" s="47" t="s">
        <v>331</v>
      </c>
      <c r="N565" s="47"/>
    </row>
    <row r="566" spans="2:14" x14ac:dyDescent="0.2">
      <c r="B566" s="76" t="s">
        <v>907</v>
      </c>
      <c r="C566" s="77" t="s">
        <v>328</v>
      </c>
      <c r="D566" s="46">
        <v>40823</v>
      </c>
      <c r="E566" s="70">
        <v>40842</v>
      </c>
      <c r="F566" s="70"/>
      <c r="G566" s="78">
        <v>0.33333333333333331</v>
      </c>
      <c r="H566" s="78">
        <v>0.5</v>
      </c>
      <c r="I566" s="79">
        <v>2001892236850</v>
      </c>
      <c r="J566" s="80" t="s">
        <v>396</v>
      </c>
      <c r="K566" s="80" t="s">
        <v>1030</v>
      </c>
      <c r="L566" s="46"/>
      <c r="M566" s="47" t="s">
        <v>331</v>
      </c>
      <c r="N566" s="47"/>
    </row>
    <row r="567" spans="2:14" x14ac:dyDescent="0.2">
      <c r="B567" s="93" t="s">
        <v>936</v>
      </c>
      <c r="C567" s="77" t="s">
        <v>328</v>
      </c>
      <c r="D567" s="46">
        <v>40823</v>
      </c>
      <c r="E567" s="70">
        <v>40843</v>
      </c>
      <c r="F567" s="70"/>
      <c r="G567" s="78">
        <v>0.33333333333333331</v>
      </c>
      <c r="H567" s="78">
        <v>0.52083333333333337</v>
      </c>
      <c r="I567" s="79">
        <v>2011850001887</v>
      </c>
      <c r="J567" s="80" t="s">
        <v>488</v>
      </c>
      <c r="K567" s="80" t="s">
        <v>1031</v>
      </c>
      <c r="L567" s="46"/>
      <c r="M567" s="47" t="s">
        <v>331</v>
      </c>
      <c r="N567" s="47"/>
    </row>
    <row r="568" spans="2:14" x14ac:dyDescent="0.2">
      <c r="B568" s="76" t="s">
        <v>1032</v>
      </c>
      <c r="C568" s="77" t="s">
        <v>328</v>
      </c>
      <c r="D568" s="46">
        <v>40829</v>
      </c>
      <c r="E568" s="70">
        <v>40843</v>
      </c>
      <c r="F568" s="70"/>
      <c r="G568" s="78">
        <v>0.5625</v>
      </c>
      <c r="H568" s="78">
        <v>0.75</v>
      </c>
      <c r="I568" s="79">
        <v>2011879516355</v>
      </c>
      <c r="J568" s="80" t="s">
        <v>1033</v>
      </c>
      <c r="K568" s="80" t="s">
        <v>1034</v>
      </c>
      <c r="L568" s="46"/>
      <c r="M568" s="47" t="s">
        <v>331</v>
      </c>
      <c r="N568" s="47"/>
    </row>
    <row r="569" spans="2:14" x14ac:dyDescent="0.2">
      <c r="B569" s="76" t="s">
        <v>1022</v>
      </c>
      <c r="C569" s="77" t="s">
        <v>328</v>
      </c>
      <c r="D569" s="46">
        <v>40833</v>
      </c>
      <c r="E569" s="70">
        <v>40843</v>
      </c>
      <c r="F569" s="70"/>
      <c r="G569" s="78">
        <v>0.54166666666666663</v>
      </c>
      <c r="H569" s="78">
        <v>0.72916666666666663</v>
      </c>
      <c r="I569" s="79">
        <v>2011891230034</v>
      </c>
      <c r="J569" s="80" t="s">
        <v>1035</v>
      </c>
      <c r="K569" s="80" t="s">
        <v>1024</v>
      </c>
      <c r="L569" s="46"/>
      <c r="M569" s="47" t="s">
        <v>331</v>
      </c>
      <c r="N569" s="47"/>
    </row>
    <row r="570" spans="2:14" x14ac:dyDescent="0.2">
      <c r="B570" s="76"/>
      <c r="C570" s="77" t="s">
        <v>328</v>
      </c>
      <c r="D570" s="46">
        <v>40840</v>
      </c>
      <c r="E570" s="70">
        <v>40843</v>
      </c>
      <c r="F570" s="70"/>
      <c r="G570" s="78">
        <v>0.54166666666666663</v>
      </c>
      <c r="H570" s="78">
        <v>0.72916666666666663</v>
      </c>
      <c r="I570" s="79">
        <v>2011871854906</v>
      </c>
      <c r="J570" s="80" t="s">
        <v>1035</v>
      </c>
      <c r="K570" s="80" t="s">
        <v>946</v>
      </c>
      <c r="L570" s="46"/>
      <c r="M570" s="47" t="s">
        <v>331</v>
      </c>
      <c r="N570" s="47"/>
    </row>
    <row r="571" spans="2:14" x14ac:dyDescent="0.2">
      <c r="B571" s="76" t="s">
        <v>907</v>
      </c>
      <c r="C571" s="77" t="s">
        <v>328</v>
      </c>
      <c r="D571" s="46">
        <v>40833</v>
      </c>
      <c r="E571" s="70">
        <v>40844</v>
      </c>
      <c r="F571" s="70"/>
      <c r="G571" s="78">
        <v>0.54166666666666663</v>
      </c>
      <c r="H571" s="78">
        <v>0.75</v>
      </c>
      <c r="I571" s="79">
        <v>2011893181469</v>
      </c>
      <c r="J571" s="80" t="s">
        <v>1036</v>
      </c>
      <c r="K571" s="80" t="s">
        <v>970</v>
      </c>
      <c r="L571" s="46"/>
      <c r="M571" s="47" t="s">
        <v>331</v>
      </c>
      <c r="N571" s="47"/>
    </row>
    <row r="572" spans="2:14" x14ac:dyDescent="0.2">
      <c r="B572" s="76" t="s">
        <v>1032</v>
      </c>
      <c r="C572" s="77" t="s">
        <v>328</v>
      </c>
      <c r="D572" s="46">
        <v>40829</v>
      </c>
      <c r="E572" s="70">
        <v>40844</v>
      </c>
      <c r="F572" s="70"/>
      <c r="G572" s="78">
        <v>0.5625</v>
      </c>
      <c r="H572" s="78">
        <v>0.75</v>
      </c>
      <c r="I572" s="79">
        <v>2011879516355</v>
      </c>
      <c r="J572" s="80" t="s">
        <v>1037</v>
      </c>
      <c r="K572" s="80" t="s">
        <v>1038</v>
      </c>
      <c r="L572" s="46"/>
      <c r="M572" s="47" t="s">
        <v>331</v>
      </c>
      <c r="N572" s="47"/>
    </row>
    <row r="573" spans="2:14" x14ac:dyDescent="0.2">
      <c r="B573" s="76" t="s">
        <v>907</v>
      </c>
      <c r="C573" s="77" t="s">
        <v>328</v>
      </c>
      <c r="D573" s="46">
        <v>40827</v>
      </c>
      <c r="E573" s="46">
        <v>40845</v>
      </c>
      <c r="F573" s="46"/>
      <c r="G573" s="78">
        <v>0.58333333333333337</v>
      </c>
      <c r="H573" s="78">
        <v>0.72916666666666663</v>
      </c>
      <c r="I573" s="79">
        <v>2011883743825</v>
      </c>
      <c r="J573" s="80" t="s">
        <v>795</v>
      </c>
      <c r="K573" s="80" t="s">
        <v>968</v>
      </c>
      <c r="L573" s="46"/>
      <c r="M573" s="47" t="s">
        <v>331</v>
      </c>
      <c r="N573" s="47"/>
    </row>
    <row r="574" spans="2:14" x14ac:dyDescent="0.2">
      <c r="B574" s="76" t="s">
        <v>1039</v>
      </c>
      <c r="C574" s="77" t="s">
        <v>328</v>
      </c>
      <c r="D574" s="46">
        <v>40823</v>
      </c>
      <c r="E574" s="70">
        <v>40845</v>
      </c>
      <c r="F574" s="70"/>
      <c r="G574" s="78">
        <v>0.58333333333333337</v>
      </c>
      <c r="H574" s="78">
        <v>0.75</v>
      </c>
      <c r="I574" s="79">
        <v>2011879486907</v>
      </c>
      <c r="J574" s="80" t="s">
        <v>403</v>
      </c>
      <c r="K574" s="80" t="s">
        <v>985</v>
      </c>
      <c r="L574" s="46"/>
      <c r="M574" s="47" t="s">
        <v>331</v>
      </c>
      <c r="N574" s="47"/>
    </row>
    <row r="575" spans="2:14" x14ac:dyDescent="0.2">
      <c r="B575" s="76" t="s">
        <v>907</v>
      </c>
      <c r="C575" s="77" t="s">
        <v>328</v>
      </c>
      <c r="D575" s="46">
        <v>40826</v>
      </c>
      <c r="E575" s="70">
        <v>40845</v>
      </c>
      <c r="F575" s="70"/>
      <c r="G575" s="78">
        <v>0.29166666666666669</v>
      </c>
      <c r="H575" s="78">
        <v>0.5</v>
      </c>
      <c r="I575" s="79">
        <v>2010747279186</v>
      </c>
      <c r="J575" s="80" t="s">
        <v>1040</v>
      </c>
      <c r="K575" s="80" t="s">
        <v>1041</v>
      </c>
      <c r="L575" s="46"/>
      <c r="M575" s="47" t="s">
        <v>331</v>
      </c>
      <c r="N575" s="47"/>
    </row>
    <row r="576" spans="2:14" x14ac:dyDescent="0.2">
      <c r="B576" s="76" t="s">
        <v>907</v>
      </c>
      <c r="C576" s="77" t="s">
        <v>328</v>
      </c>
      <c r="D576" s="46">
        <v>40827</v>
      </c>
      <c r="E576" s="70">
        <v>40846</v>
      </c>
      <c r="F576" s="70"/>
      <c r="G576" s="78">
        <v>0.33333333333333331</v>
      </c>
      <c r="H576" s="78">
        <v>0.54166666666666663</v>
      </c>
      <c r="I576" s="79">
        <v>2011881661301</v>
      </c>
      <c r="J576" s="80" t="s">
        <v>421</v>
      </c>
      <c r="K576" s="80" t="s">
        <v>1042</v>
      </c>
      <c r="L576" s="46"/>
      <c r="M576" s="47" t="s">
        <v>331</v>
      </c>
      <c r="N576" s="47"/>
    </row>
    <row r="577" spans="2:14" x14ac:dyDescent="0.2">
      <c r="B577" s="81" t="s">
        <v>907</v>
      </c>
      <c r="C577" s="82" t="s">
        <v>328</v>
      </c>
      <c r="D577" s="52">
        <v>40835</v>
      </c>
      <c r="E577" s="52">
        <v>40846</v>
      </c>
      <c r="F577" s="52"/>
      <c r="G577" s="83">
        <v>0.33333333333333331</v>
      </c>
      <c r="H577" s="83">
        <v>0.54166666666666663</v>
      </c>
      <c r="I577" s="84">
        <v>2011890056945</v>
      </c>
      <c r="J577" s="85" t="s">
        <v>781</v>
      </c>
      <c r="K577" s="85" t="s">
        <v>167</v>
      </c>
      <c r="L577" s="52"/>
      <c r="M577" s="47" t="s">
        <v>376</v>
      </c>
      <c r="N577" s="47" t="s">
        <v>47</v>
      </c>
    </row>
    <row r="578" spans="2:14" x14ac:dyDescent="0.2">
      <c r="B578" s="76"/>
      <c r="C578" s="77" t="s">
        <v>328</v>
      </c>
      <c r="D578" s="46">
        <v>40836</v>
      </c>
      <c r="E578" s="70">
        <v>40846</v>
      </c>
      <c r="F578" s="70"/>
      <c r="G578" s="78">
        <v>0.29166666666666669</v>
      </c>
      <c r="H578" s="78">
        <v>0.5</v>
      </c>
      <c r="I578" s="79">
        <v>2011898772159</v>
      </c>
      <c r="J578" s="80" t="s">
        <v>1006</v>
      </c>
      <c r="K578" s="80" t="s">
        <v>1043</v>
      </c>
      <c r="L578" s="46"/>
      <c r="M578" s="47" t="s">
        <v>331</v>
      </c>
      <c r="N578" s="47"/>
    </row>
    <row r="579" spans="2:14" x14ac:dyDescent="0.2">
      <c r="B579" s="76" t="s">
        <v>907</v>
      </c>
      <c r="C579" s="77" t="s">
        <v>328</v>
      </c>
      <c r="D579" s="46">
        <v>40834</v>
      </c>
      <c r="E579" s="70">
        <v>40847</v>
      </c>
      <c r="F579" s="70"/>
      <c r="G579" s="78">
        <v>0.54166666666666663</v>
      </c>
      <c r="H579" s="78">
        <v>0.75</v>
      </c>
      <c r="I579" s="79">
        <v>2011895064161</v>
      </c>
      <c r="J579" s="80" t="s">
        <v>623</v>
      </c>
      <c r="K579" s="80" t="s">
        <v>968</v>
      </c>
      <c r="L579" s="46"/>
      <c r="M579" s="47" t="s">
        <v>331</v>
      </c>
      <c r="N579" s="47"/>
    </row>
    <row r="580" spans="2:14" x14ac:dyDescent="0.2">
      <c r="B580" s="76" t="s">
        <v>1044</v>
      </c>
      <c r="C580" s="77" t="s">
        <v>328</v>
      </c>
      <c r="D580" s="46">
        <v>40823</v>
      </c>
      <c r="E580" s="70">
        <v>40847</v>
      </c>
      <c r="F580" s="70"/>
      <c r="G580" s="78">
        <v>0.54166666666666663</v>
      </c>
      <c r="H580" s="78">
        <v>0.75</v>
      </c>
      <c r="I580" s="79">
        <v>2011871854845</v>
      </c>
      <c r="J580" s="80" t="s">
        <v>609</v>
      </c>
      <c r="K580" s="80" t="s">
        <v>1042</v>
      </c>
      <c r="L580" s="46"/>
      <c r="M580" s="47" t="s">
        <v>331</v>
      </c>
      <c r="N580" s="47"/>
    </row>
    <row r="581" spans="2:14" x14ac:dyDescent="0.2">
      <c r="B581" s="76" t="s">
        <v>907</v>
      </c>
      <c r="C581" s="77" t="s">
        <v>328</v>
      </c>
      <c r="D581" s="46">
        <v>40840</v>
      </c>
      <c r="E581" s="70">
        <v>40847</v>
      </c>
      <c r="F581" s="70"/>
      <c r="G581" s="78">
        <v>0.58333333333333337</v>
      </c>
      <c r="H581" s="78">
        <v>0.75</v>
      </c>
      <c r="I581" s="79">
        <v>2011884042211</v>
      </c>
      <c r="J581" s="80" t="s">
        <v>1008</v>
      </c>
      <c r="K581" s="80" t="s">
        <v>1009</v>
      </c>
      <c r="L581" s="46"/>
      <c r="M581" s="47" t="s">
        <v>331</v>
      </c>
      <c r="N581" s="47"/>
    </row>
    <row r="582" spans="2:14" x14ac:dyDescent="0.2">
      <c r="B582" s="76"/>
      <c r="C582" s="77" t="s">
        <v>328</v>
      </c>
      <c r="D582" s="46">
        <v>40838</v>
      </c>
      <c r="E582" s="70">
        <v>40848</v>
      </c>
      <c r="F582" s="70"/>
      <c r="G582" s="78">
        <v>0.54166666666666663</v>
      </c>
      <c r="H582" s="78">
        <v>0.72916666666666663</v>
      </c>
      <c r="I582" s="79">
        <v>2011894746946</v>
      </c>
      <c r="J582" s="80" t="s">
        <v>1045</v>
      </c>
      <c r="K582" s="80" t="s">
        <v>977</v>
      </c>
      <c r="L582" s="46"/>
      <c r="M582" s="47" t="s">
        <v>331</v>
      </c>
      <c r="N582" s="47"/>
    </row>
    <row r="583" spans="2:14" x14ac:dyDescent="0.2">
      <c r="B583" s="76" t="s">
        <v>622</v>
      </c>
      <c r="C583" s="77" t="s">
        <v>328</v>
      </c>
      <c r="D583" s="46">
        <v>40836</v>
      </c>
      <c r="E583" s="70">
        <v>40851</v>
      </c>
      <c r="F583" s="70"/>
      <c r="G583" s="78">
        <v>0.54166666666666663</v>
      </c>
      <c r="H583" s="78">
        <v>0.75</v>
      </c>
      <c r="I583" s="79">
        <v>2011895018048</v>
      </c>
      <c r="J583" s="80" t="s">
        <v>774</v>
      </c>
      <c r="K583" s="80" t="s">
        <v>1046</v>
      </c>
      <c r="L583" s="46"/>
      <c r="M583" s="47" t="s">
        <v>331</v>
      </c>
      <c r="N583" s="47"/>
    </row>
    <row r="584" spans="2:14" x14ac:dyDescent="0.2">
      <c r="B584" s="76"/>
      <c r="C584" s="77" t="s">
        <v>328</v>
      </c>
      <c r="D584" s="46">
        <v>40835</v>
      </c>
      <c r="E584" s="70">
        <v>40849</v>
      </c>
      <c r="F584" s="70"/>
      <c r="G584" s="78">
        <v>0.54166666666666663</v>
      </c>
      <c r="H584" s="78">
        <v>0.72916666666666663</v>
      </c>
      <c r="I584" s="79">
        <v>2011895024242</v>
      </c>
      <c r="J584" s="80" t="s">
        <v>1047</v>
      </c>
      <c r="K584" s="80" t="s">
        <v>977</v>
      </c>
      <c r="L584" s="46"/>
      <c r="M584" s="47" t="s">
        <v>331</v>
      </c>
      <c r="N584" s="47"/>
    </row>
    <row r="585" spans="2:14" x14ac:dyDescent="0.2">
      <c r="B585" s="76" t="s">
        <v>1048</v>
      </c>
      <c r="C585" s="77" t="s">
        <v>328</v>
      </c>
      <c r="D585" s="46">
        <v>40820</v>
      </c>
      <c r="E585" s="70">
        <v>40849</v>
      </c>
      <c r="F585" s="70"/>
      <c r="G585" s="78">
        <v>0.54166666666666663</v>
      </c>
      <c r="H585" s="78">
        <v>0.75</v>
      </c>
      <c r="I585" s="79">
        <v>2011879520589</v>
      </c>
      <c r="J585" s="80" t="s">
        <v>1049</v>
      </c>
      <c r="K585" s="80" t="s">
        <v>684</v>
      </c>
      <c r="L585" s="46"/>
      <c r="M585" s="47" t="s">
        <v>331</v>
      </c>
      <c r="N585" s="47"/>
    </row>
    <row r="586" spans="2:14" x14ac:dyDescent="0.2">
      <c r="B586" s="76"/>
      <c r="C586" s="77" t="s">
        <v>328</v>
      </c>
      <c r="D586" s="46">
        <v>40840</v>
      </c>
      <c r="E586" s="70">
        <v>40849</v>
      </c>
      <c r="F586" s="70"/>
      <c r="G586" s="78">
        <v>0.33333333333333331</v>
      </c>
      <c r="H586" s="78">
        <v>0.54166666666666663</v>
      </c>
      <c r="I586" s="79">
        <v>2011849916629</v>
      </c>
      <c r="J586" s="80" t="s">
        <v>396</v>
      </c>
      <c r="K586" s="80" t="s">
        <v>1050</v>
      </c>
      <c r="L586" s="46"/>
      <c r="M586" s="47" t="s">
        <v>331</v>
      </c>
      <c r="N586" s="47"/>
    </row>
    <row r="587" spans="2:14" x14ac:dyDescent="0.2">
      <c r="B587" s="76" t="s">
        <v>1051</v>
      </c>
      <c r="C587" s="77" t="s">
        <v>328</v>
      </c>
      <c r="D587" s="46">
        <v>40833</v>
      </c>
      <c r="E587" s="70">
        <v>40852</v>
      </c>
      <c r="F587" s="70"/>
      <c r="G587" s="78">
        <v>0.54166666666666663</v>
      </c>
      <c r="H587" s="78">
        <v>0.75</v>
      </c>
      <c r="I587" s="79">
        <v>2011868224137</v>
      </c>
      <c r="J587" s="80" t="s">
        <v>887</v>
      </c>
      <c r="K587" s="80" t="s">
        <v>667</v>
      </c>
      <c r="L587" s="46"/>
      <c r="M587" s="47" t="s">
        <v>331</v>
      </c>
      <c r="N587" s="47"/>
    </row>
    <row r="588" spans="2:14" x14ac:dyDescent="0.2">
      <c r="B588" s="76"/>
      <c r="C588" s="77" t="s">
        <v>328</v>
      </c>
      <c r="D588" s="46">
        <v>40834</v>
      </c>
      <c r="E588" s="70">
        <v>40851</v>
      </c>
      <c r="F588" s="70"/>
      <c r="G588" s="78">
        <v>0.54166666666666663</v>
      </c>
      <c r="H588" s="78">
        <v>0.75</v>
      </c>
      <c r="I588" s="79">
        <v>2011893144184</v>
      </c>
      <c r="J588" s="80" t="s">
        <v>1052</v>
      </c>
      <c r="K588" s="80" t="s">
        <v>968</v>
      </c>
      <c r="L588" s="46"/>
      <c r="M588" s="47" t="s">
        <v>331</v>
      </c>
      <c r="N588" s="47"/>
    </row>
    <row r="589" spans="2:14" x14ac:dyDescent="0.2">
      <c r="B589" s="76" t="s">
        <v>1053</v>
      </c>
      <c r="C589" s="77" t="s">
        <v>328</v>
      </c>
      <c r="D589" s="46">
        <v>40834</v>
      </c>
      <c r="E589" s="70">
        <v>40852</v>
      </c>
      <c r="F589" s="70"/>
      <c r="G589" s="78">
        <v>0.33333333333333331</v>
      </c>
      <c r="H589" s="78">
        <v>0.41666666666666669</v>
      </c>
      <c r="I589" s="79">
        <v>2011870897048</v>
      </c>
      <c r="J589" s="80" t="s">
        <v>592</v>
      </c>
      <c r="K589" s="80" t="s">
        <v>946</v>
      </c>
      <c r="L589" s="46"/>
      <c r="M589" s="47" t="s">
        <v>331</v>
      </c>
      <c r="N589" s="47"/>
    </row>
    <row r="590" spans="2:14" x14ac:dyDescent="0.2">
      <c r="B590" s="76"/>
      <c r="C590" s="77" t="s">
        <v>328</v>
      </c>
      <c r="D590" s="46">
        <v>40840</v>
      </c>
      <c r="E590" s="70">
        <v>40853</v>
      </c>
      <c r="F590" s="70"/>
      <c r="G590" s="78">
        <v>0.33333333333333331</v>
      </c>
      <c r="H590" s="78">
        <v>0.54166666666666663</v>
      </c>
      <c r="I590" s="79">
        <v>2011849916629</v>
      </c>
      <c r="J590" s="80" t="s">
        <v>396</v>
      </c>
      <c r="K590" s="80" t="s">
        <v>1054</v>
      </c>
      <c r="L590" s="46"/>
      <c r="M590" s="47" t="s">
        <v>331</v>
      </c>
      <c r="N590" s="47"/>
    </row>
    <row r="591" spans="2:14" x14ac:dyDescent="0.2">
      <c r="B591" s="76"/>
      <c r="C591" s="77" t="s">
        <v>328</v>
      </c>
      <c r="D591" s="46">
        <v>40840</v>
      </c>
      <c r="E591" s="70">
        <v>40854</v>
      </c>
      <c r="F591" s="70"/>
      <c r="G591" s="78">
        <v>0.54166666666666663</v>
      </c>
      <c r="H591" s="78">
        <v>0.75</v>
      </c>
      <c r="I591" s="79">
        <v>2011895094513</v>
      </c>
      <c r="J591" s="80" t="s">
        <v>666</v>
      </c>
      <c r="K591" s="80" t="s">
        <v>1055</v>
      </c>
      <c r="L591" s="46"/>
      <c r="M591" s="47" t="s">
        <v>331</v>
      </c>
      <c r="N591" s="47"/>
    </row>
    <row r="592" spans="2:14" x14ac:dyDescent="0.2">
      <c r="B592" s="76"/>
      <c r="C592" s="77" t="s">
        <v>550</v>
      </c>
      <c r="D592" s="46">
        <v>40837</v>
      </c>
      <c r="E592" s="70">
        <v>40854</v>
      </c>
      <c r="F592" s="70"/>
      <c r="G592" s="78">
        <v>0.58333333333333337</v>
      </c>
      <c r="H592" s="78">
        <v>0.75</v>
      </c>
      <c r="I592" s="79">
        <v>2011875651428</v>
      </c>
      <c r="J592" s="80" t="s">
        <v>1019</v>
      </c>
      <c r="K592" s="80" t="s">
        <v>855</v>
      </c>
      <c r="L592" s="46"/>
      <c r="M592" s="47" t="s">
        <v>331</v>
      </c>
      <c r="N592" s="47"/>
    </row>
    <row r="593" spans="2:14" x14ac:dyDescent="0.2">
      <c r="B593" s="76"/>
      <c r="C593" s="77" t="s">
        <v>550</v>
      </c>
      <c r="D593" s="46">
        <v>40837</v>
      </c>
      <c r="E593" s="70">
        <v>40855</v>
      </c>
      <c r="F593" s="70"/>
      <c r="G593" s="78">
        <v>0.33333333333333331</v>
      </c>
      <c r="H593" s="78">
        <v>0.5</v>
      </c>
      <c r="I593" s="79">
        <v>2011879045828</v>
      </c>
      <c r="J593" s="80" t="s">
        <v>1056</v>
      </c>
      <c r="K593" s="80" t="s">
        <v>667</v>
      </c>
      <c r="L593" s="46"/>
      <c r="M593" s="47" t="s">
        <v>331</v>
      </c>
      <c r="N593" s="47"/>
    </row>
    <row r="594" spans="2:14" x14ac:dyDescent="0.2">
      <c r="B594" s="76"/>
      <c r="C594" s="77" t="s">
        <v>328</v>
      </c>
      <c r="D594" s="46">
        <v>40847</v>
      </c>
      <c r="E594" s="70">
        <v>40855</v>
      </c>
      <c r="F594" s="70"/>
      <c r="G594" s="78">
        <v>0.33333333333333331</v>
      </c>
      <c r="H594" s="78">
        <v>0.54166666666666663</v>
      </c>
      <c r="I594" s="79">
        <v>2011895912850</v>
      </c>
      <c r="J594" s="80" t="s">
        <v>647</v>
      </c>
      <c r="K594" s="80" t="s">
        <v>167</v>
      </c>
      <c r="L594" s="46"/>
      <c r="M594" s="47" t="s">
        <v>331</v>
      </c>
      <c r="N594" s="47"/>
    </row>
    <row r="595" spans="2:14" x14ac:dyDescent="0.2">
      <c r="B595" s="76"/>
      <c r="C595" s="77" t="s">
        <v>550</v>
      </c>
      <c r="D595" s="46">
        <v>40837</v>
      </c>
      <c r="E595" s="70">
        <v>40855</v>
      </c>
      <c r="F595" s="70"/>
      <c r="G595" s="78">
        <v>0.58333333333333337</v>
      </c>
      <c r="H595" s="78">
        <v>0.75</v>
      </c>
      <c r="I595" s="79">
        <v>2011877625811</v>
      </c>
      <c r="J595" s="80" t="s">
        <v>1057</v>
      </c>
      <c r="K595" s="80" t="s">
        <v>667</v>
      </c>
      <c r="L595" s="46"/>
      <c r="M595" s="47" t="s">
        <v>331</v>
      </c>
      <c r="N595" s="47"/>
    </row>
    <row r="596" spans="2:14" x14ac:dyDescent="0.2">
      <c r="B596" s="76"/>
      <c r="C596" s="77" t="s">
        <v>328</v>
      </c>
      <c r="D596" s="46">
        <v>40848</v>
      </c>
      <c r="E596" s="70">
        <v>40856</v>
      </c>
      <c r="F596" s="70"/>
      <c r="G596" s="78">
        <v>0.33333333333333331</v>
      </c>
      <c r="H596" s="78">
        <v>0.54166666666666663</v>
      </c>
      <c r="I596" s="79">
        <v>2011895956474</v>
      </c>
      <c r="J596" s="80" t="s">
        <v>942</v>
      </c>
      <c r="K596" s="80" t="s">
        <v>167</v>
      </c>
      <c r="L596" s="46"/>
      <c r="M596" s="47" t="s">
        <v>331</v>
      </c>
      <c r="N596" s="47"/>
    </row>
    <row r="597" spans="2:14" x14ac:dyDescent="0.2">
      <c r="B597" s="76"/>
      <c r="C597" s="77" t="s">
        <v>328</v>
      </c>
      <c r="D597" s="46">
        <v>40842</v>
      </c>
      <c r="E597" s="70">
        <v>40856</v>
      </c>
      <c r="F597" s="70"/>
      <c r="G597" s="78">
        <v>0.54166666666666663</v>
      </c>
      <c r="H597" s="78">
        <v>0.75</v>
      </c>
      <c r="I597" s="79">
        <v>2011895997391</v>
      </c>
      <c r="J597" s="80" t="s">
        <v>1058</v>
      </c>
      <c r="K597" s="80" t="s">
        <v>1059</v>
      </c>
      <c r="L597" s="46"/>
      <c r="M597" s="47" t="s">
        <v>331</v>
      </c>
      <c r="N597" s="47"/>
    </row>
    <row r="598" spans="2:14" x14ac:dyDescent="0.2">
      <c r="B598" s="76"/>
      <c r="C598" s="77" t="s">
        <v>328</v>
      </c>
      <c r="D598" s="46">
        <v>40835</v>
      </c>
      <c r="E598" s="70">
        <v>40857</v>
      </c>
      <c r="F598" s="70"/>
      <c r="G598" s="78">
        <v>0.54166666666666663</v>
      </c>
      <c r="H598" s="78">
        <v>0.70833333333333337</v>
      </c>
      <c r="I598" s="79">
        <v>2011879783329</v>
      </c>
      <c r="J598" s="80" t="s">
        <v>1060</v>
      </c>
      <c r="K598" s="80" t="s">
        <v>1061</v>
      </c>
      <c r="L598" s="46"/>
      <c r="M598" s="47"/>
      <c r="N598" s="47"/>
    </row>
    <row r="599" spans="2:14" x14ac:dyDescent="0.2">
      <c r="B599" s="76"/>
      <c r="C599" s="77" t="s">
        <v>328</v>
      </c>
      <c r="D599" s="46">
        <v>40844</v>
      </c>
      <c r="E599" s="70">
        <v>40857</v>
      </c>
      <c r="F599" s="70"/>
      <c r="G599" s="78">
        <v>0.33333333333333331</v>
      </c>
      <c r="H599" s="78">
        <v>0.54166666666666663</v>
      </c>
      <c r="I599" s="79">
        <v>2011895987114</v>
      </c>
      <c r="J599" s="80" t="s">
        <v>1045</v>
      </c>
      <c r="K599" s="80" t="s">
        <v>970</v>
      </c>
      <c r="L599" s="46"/>
      <c r="M599" s="47"/>
      <c r="N599" s="47"/>
    </row>
    <row r="600" spans="2:14" x14ac:dyDescent="0.2">
      <c r="B600" s="76"/>
      <c r="C600" s="77" t="s">
        <v>328</v>
      </c>
      <c r="D600" s="46">
        <v>40844</v>
      </c>
      <c r="E600" s="70">
        <v>40857</v>
      </c>
      <c r="F600" s="70"/>
      <c r="G600" s="78">
        <v>0.54166666666666663</v>
      </c>
      <c r="H600" s="78">
        <v>0.75</v>
      </c>
      <c r="I600" s="79">
        <v>2011895995569</v>
      </c>
      <c r="J600" s="80" t="s">
        <v>1062</v>
      </c>
      <c r="K600" s="80" t="s">
        <v>946</v>
      </c>
      <c r="L600" s="46"/>
      <c r="M600" s="47"/>
      <c r="N600" s="47"/>
    </row>
    <row r="601" spans="2:14" x14ac:dyDescent="0.2">
      <c r="B601" s="76"/>
      <c r="C601" s="77" t="s">
        <v>328</v>
      </c>
      <c r="D601" s="46">
        <v>40836</v>
      </c>
      <c r="E601" s="70">
        <v>40858</v>
      </c>
      <c r="F601" s="70"/>
      <c r="G601" s="78">
        <v>0.33333333333333331</v>
      </c>
      <c r="H601" s="78">
        <v>0.5</v>
      </c>
      <c r="I601" s="79">
        <v>2011883771894</v>
      </c>
      <c r="J601" s="80" t="s">
        <v>1063</v>
      </c>
      <c r="K601" s="80" t="s">
        <v>1064</v>
      </c>
      <c r="L601" s="46"/>
      <c r="M601" s="47" t="s">
        <v>331</v>
      </c>
      <c r="N601" s="47"/>
    </row>
    <row r="602" spans="2:14" x14ac:dyDescent="0.2">
      <c r="B602" s="76"/>
      <c r="C602" s="77" t="s">
        <v>328</v>
      </c>
      <c r="D602" s="46">
        <v>40848</v>
      </c>
      <c r="E602" s="70">
        <v>40859</v>
      </c>
      <c r="F602" s="70"/>
      <c r="G602" s="78">
        <v>0.33333333333333331</v>
      </c>
      <c r="H602" s="78">
        <v>0.54166666666666663</v>
      </c>
      <c r="I602" s="79">
        <v>2011890056945</v>
      </c>
      <c r="J602" s="80" t="s">
        <v>781</v>
      </c>
      <c r="K602" s="80" t="s">
        <v>167</v>
      </c>
      <c r="L602" s="46"/>
      <c r="M602" s="47" t="s">
        <v>331</v>
      </c>
      <c r="N602" s="47"/>
    </row>
    <row r="603" spans="2:14" x14ac:dyDescent="0.2">
      <c r="B603" s="76"/>
      <c r="C603" s="77" t="s">
        <v>328</v>
      </c>
      <c r="D603" s="46">
        <v>40850</v>
      </c>
      <c r="E603" s="46">
        <v>40859</v>
      </c>
      <c r="F603" s="46"/>
      <c r="G603" s="78">
        <v>0.33333333333333331</v>
      </c>
      <c r="H603" s="78">
        <v>0.54166666666666663</v>
      </c>
      <c r="I603" s="79">
        <v>2011897054858</v>
      </c>
      <c r="J603" s="80" t="s">
        <v>747</v>
      </c>
      <c r="K603" s="80" t="s">
        <v>167</v>
      </c>
      <c r="L603" s="46"/>
      <c r="M603" s="47" t="s">
        <v>48</v>
      </c>
      <c r="N603" s="47" t="s">
        <v>1065</v>
      </c>
    </row>
    <row r="604" spans="2:14" x14ac:dyDescent="0.2">
      <c r="B604" s="76" t="s">
        <v>1066</v>
      </c>
      <c r="C604" s="77" t="s">
        <v>328</v>
      </c>
      <c r="D604" s="46">
        <v>40836</v>
      </c>
      <c r="E604" s="70">
        <v>40861</v>
      </c>
      <c r="F604" s="70"/>
      <c r="G604" s="78">
        <v>0.54166666666666663</v>
      </c>
      <c r="H604" s="78">
        <v>0.75</v>
      </c>
      <c r="I604" s="79">
        <v>2011884855080</v>
      </c>
      <c r="J604" s="80" t="s">
        <v>457</v>
      </c>
      <c r="K604" s="80" t="s">
        <v>1067</v>
      </c>
      <c r="L604" s="46"/>
      <c r="M604" s="47" t="s">
        <v>331</v>
      </c>
      <c r="N604" s="47"/>
    </row>
    <row r="605" spans="2:14" x14ac:dyDescent="0.2">
      <c r="B605" s="76" t="s">
        <v>1068</v>
      </c>
      <c r="C605" s="77" t="s">
        <v>550</v>
      </c>
      <c r="D605" s="46">
        <v>40839</v>
      </c>
      <c r="E605" s="70">
        <v>40861</v>
      </c>
      <c r="F605" s="70"/>
      <c r="G605" s="78">
        <v>0.33333333333333331</v>
      </c>
      <c r="H605" s="78">
        <v>0.5</v>
      </c>
      <c r="I605" s="79">
        <v>2011850866231</v>
      </c>
      <c r="J605" s="80" t="s">
        <v>1019</v>
      </c>
      <c r="K605" s="80" t="s">
        <v>667</v>
      </c>
      <c r="L605" s="46"/>
      <c r="M605" s="47" t="s">
        <v>331</v>
      </c>
      <c r="N605" s="47"/>
    </row>
    <row r="606" spans="2:14" x14ac:dyDescent="0.2">
      <c r="B606" s="76" t="s">
        <v>1069</v>
      </c>
      <c r="C606" s="77" t="s">
        <v>550</v>
      </c>
      <c r="D606" s="46">
        <v>40839</v>
      </c>
      <c r="E606" s="70">
        <v>40861</v>
      </c>
      <c r="F606" s="70"/>
      <c r="G606" s="78">
        <v>0.58333333333333337</v>
      </c>
      <c r="H606" s="78">
        <v>0.75</v>
      </c>
      <c r="I606" s="79">
        <v>2011867417111</v>
      </c>
      <c r="J606" s="80" t="s">
        <v>781</v>
      </c>
      <c r="K606" s="80" t="s">
        <v>667</v>
      </c>
      <c r="L606" s="46"/>
      <c r="M606" s="47" t="s">
        <v>331</v>
      </c>
      <c r="N606" s="47"/>
    </row>
    <row r="607" spans="2:14" x14ac:dyDescent="0.2">
      <c r="B607" s="76"/>
      <c r="C607" s="77" t="s">
        <v>550</v>
      </c>
      <c r="D607" s="46">
        <v>40839</v>
      </c>
      <c r="E607" s="70">
        <v>40862</v>
      </c>
      <c r="F607" s="70"/>
      <c r="G607" s="78">
        <v>0.33333333333333331</v>
      </c>
      <c r="H607" s="78">
        <v>0.5</v>
      </c>
      <c r="I607" s="79">
        <v>2011866128363</v>
      </c>
      <c r="J607" s="80" t="s">
        <v>1015</v>
      </c>
      <c r="K607" s="80" t="s">
        <v>352</v>
      </c>
      <c r="L607" s="46"/>
      <c r="M607" s="47"/>
      <c r="N607" s="47"/>
    </row>
    <row r="608" spans="2:14" x14ac:dyDescent="0.2">
      <c r="B608" s="76"/>
      <c r="C608" s="77" t="s">
        <v>550</v>
      </c>
      <c r="D608" s="46">
        <v>40844</v>
      </c>
      <c r="E608" s="70">
        <v>40862</v>
      </c>
      <c r="F608" s="70"/>
      <c r="G608" s="78">
        <v>0.58333333333333337</v>
      </c>
      <c r="H608" s="78">
        <v>0.75</v>
      </c>
      <c r="I608" s="79">
        <v>2011884531590</v>
      </c>
      <c r="J608" s="80" t="s">
        <v>919</v>
      </c>
      <c r="K608" s="80" t="s">
        <v>542</v>
      </c>
      <c r="L608" s="46"/>
      <c r="M608" s="47" t="s">
        <v>331</v>
      </c>
      <c r="N608" s="47"/>
    </row>
    <row r="609" spans="2:14" x14ac:dyDescent="0.2">
      <c r="B609" s="76" t="s">
        <v>1070</v>
      </c>
      <c r="C609" s="77" t="s">
        <v>550</v>
      </c>
      <c r="D609" s="46">
        <v>40839</v>
      </c>
      <c r="E609" s="70">
        <v>40862</v>
      </c>
      <c r="F609" s="70"/>
      <c r="G609" s="78">
        <v>0.58333333333333337</v>
      </c>
      <c r="H609" s="78">
        <v>0.75</v>
      </c>
      <c r="I609" s="79">
        <v>2011843580488</v>
      </c>
      <c r="J609" s="80" t="s">
        <v>1071</v>
      </c>
      <c r="K609" s="80" t="s">
        <v>714</v>
      </c>
      <c r="L609" s="46"/>
      <c r="M609" s="47" t="s">
        <v>376</v>
      </c>
      <c r="N609" s="47" t="s">
        <v>1072</v>
      </c>
    </row>
    <row r="610" spans="2:14" x14ac:dyDescent="0.2">
      <c r="B610" s="76" t="s">
        <v>1073</v>
      </c>
      <c r="C610" s="77" t="s">
        <v>328</v>
      </c>
      <c r="D610" s="46">
        <v>40836</v>
      </c>
      <c r="E610" s="70">
        <v>40863</v>
      </c>
      <c r="F610" s="70"/>
      <c r="G610" s="78">
        <v>0.375</v>
      </c>
      <c r="H610" s="78">
        <v>0.54166666666666663</v>
      </c>
      <c r="I610" s="79">
        <v>2011845061145</v>
      </c>
      <c r="J610" s="80" t="s">
        <v>586</v>
      </c>
      <c r="K610" s="80" t="s">
        <v>1074</v>
      </c>
      <c r="L610" s="46"/>
      <c r="M610" s="47"/>
      <c r="N610" s="47"/>
    </row>
    <row r="611" spans="2:14" x14ac:dyDescent="0.2">
      <c r="B611" s="76"/>
      <c r="C611" s="77" t="s">
        <v>328</v>
      </c>
      <c r="D611" s="46">
        <v>40841</v>
      </c>
      <c r="E611" s="70">
        <v>40863</v>
      </c>
      <c r="F611" s="70"/>
      <c r="G611" s="78">
        <v>0.33333333333333331</v>
      </c>
      <c r="H611" s="78">
        <v>0.52083333333333337</v>
      </c>
      <c r="I611" s="79">
        <v>2011883765847</v>
      </c>
      <c r="J611" s="80" t="s">
        <v>795</v>
      </c>
      <c r="K611" s="80" t="s">
        <v>970</v>
      </c>
      <c r="L611" s="46"/>
      <c r="M611" s="47"/>
      <c r="N611" s="47"/>
    </row>
    <row r="612" spans="2:14" x14ac:dyDescent="0.2">
      <c r="B612" s="76"/>
      <c r="C612" s="77" t="s">
        <v>550</v>
      </c>
      <c r="D612" s="46">
        <v>40844</v>
      </c>
      <c r="E612" s="70">
        <v>40864</v>
      </c>
      <c r="F612" s="70"/>
      <c r="G612" s="78">
        <v>0.33333333333333331</v>
      </c>
      <c r="H612" s="78">
        <v>0.5</v>
      </c>
      <c r="I612" s="79">
        <v>2011874534547</v>
      </c>
      <c r="J612" s="80" t="s">
        <v>1075</v>
      </c>
      <c r="K612" s="80" t="s">
        <v>750</v>
      </c>
      <c r="L612" s="46"/>
      <c r="M612" s="47"/>
      <c r="N612" s="47"/>
    </row>
    <row r="613" spans="2:14" x14ac:dyDescent="0.2">
      <c r="B613" s="76"/>
      <c r="C613" s="77" t="s">
        <v>328</v>
      </c>
      <c r="D613" s="46">
        <v>40848</v>
      </c>
      <c r="E613" s="70">
        <v>40865</v>
      </c>
      <c r="F613" s="70"/>
      <c r="G613" s="78">
        <v>0.33333333333333331</v>
      </c>
      <c r="H613" s="78">
        <v>0.54166666666666663</v>
      </c>
      <c r="I613" s="79">
        <v>2011882465301</v>
      </c>
      <c r="J613" s="80" t="s">
        <v>781</v>
      </c>
      <c r="K613" s="80" t="s">
        <v>167</v>
      </c>
      <c r="L613" s="46"/>
      <c r="M613" s="47"/>
      <c r="N613" s="47"/>
    </row>
    <row r="614" spans="2:14" x14ac:dyDescent="0.2">
      <c r="B614" s="94" t="s">
        <v>48</v>
      </c>
      <c r="C614" s="95" t="s">
        <v>550</v>
      </c>
      <c r="D614" s="51">
        <v>40844</v>
      </c>
      <c r="E614" s="96">
        <v>40865</v>
      </c>
      <c r="F614" s="96"/>
      <c r="G614" s="97">
        <v>0.33333333333333331</v>
      </c>
      <c r="H614" s="97">
        <v>0.5</v>
      </c>
      <c r="I614" s="98">
        <v>2011832387565</v>
      </c>
      <c r="J614" s="99" t="s">
        <v>1076</v>
      </c>
      <c r="K614" s="99" t="s">
        <v>1059</v>
      </c>
      <c r="L614" s="51"/>
      <c r="M614" s="47" t="s">
        <v>331</v>
      </c>
      <c r="N614" s="47"/>
    </row>
    <row r="615" spans="2:14" x14ac:dyDescent="0.2">
      <c r="B615" s="76"/>
      <c r="C615" s="77" t="s">
        <v>550</v>
      </c>
      <c r="D615" s="46">
        <v>40875</v>
      </c>
      <c r="E615" s="70">
        <v>40865</v>
      </c>
      <c r="F615" s="70"/>
      <c r="G615" s="78">
        <v>0.58333333333333337</v>
      </c>
      <c r="H615" s="78">
        <v>0.75</v>
      </c>
      <c r="I615" s="79">
        <v>2011832997179</v>
      </c>
      <c r="J615" s="80" t="s">
        <v>1077</v>
      </c>
      <c r="K615" s="80" t="s">
        <v>1059</v>
      </c>
      <c r="L615" s="46"/>
      <c r="M615" s="47" t="s">
        <v>331</v>
      </c>
      <c r="N615" s="47"/>
    </row>
    <row r="616" spans="2:14" x14ac:dyDescent="0.2">
      <c r="B616" s="94"/>
      <c r="C616" s="95" t="s">
        <v>550</v>
      </c>
      <c r="D616" s="51">
        <v>40844</v>
      </c>
      <c r="E616" s="96">
        <v>40866</v>
      </c>
      <c r="F616" s="96"/>
      <c r="G616" s="97">
        <v>0.33333333333333331</v>
      </c>
      <c r="H616" s="97">
        <v>0.5</v>
      </c>
      <c r="I616" s="98">
        <v>2011837532703</v>
      </c>
      <c r="J616" s="99" t="s">
        <v>1078</v>
      </c>
      <c r="K616" s="99" t="s">
        <v>1059</v>
      </c>
      <c r="L616" s="51"/>
      <c r="M616" s="47" t="s">
        <v>331</v>
      </c>
      <c r="N616" s="47"/>
    </row>
    <row r="617" spans="2:14" x14ac:dyDescent="0.2">
      <c r="B617" s="76"/>
      <c r="C617" s="77" t="s">
        <v>550</v>
      </c>
      <c r="D617" s="46">
        <v>40844</v>
      </c>
      <c r="E617" s="70">
        <v>40866</v>
      </c>
      <c r="F617" s="70"/>
      <c r="G617" s="78">
        <v>0.58333333333333337</v>
      </c>
      <c r="H617" s="78">
        <v>0.75</v>
      </c>
      <c r="I617" s="79">
        <v>2011850012835</v>
      </c>
      <c r="J617" s="80" t="s">
        <v>1079</v>
      </c>
      <c r="K617" s="80" t="s">
        <v>1080</v>
      </c>
      <c r="L617" s="46"/>
      <c r="M617" s="47"/>
      <c r="N617" s="47"/>
    </row>
    <row r="618" spans="2:14" x14ac:dyDescent="0.2">
      <c r="B618" s="76"/>
      <c r="C618" s="77" t="s">
        <v>328</v>
      </c>
      <c r="D618" s="46">
        <v>40856</v>
      </c>
      <c r="E618" s="70">
        <v>40866</v>
      </c>
      <c r="F618" s="70"/>
      <c r="G618" s="78">
        <v>0.66666666666666663</v>
      </c>
      <c r="H618" s="78">
        <v>0.75</v>
      </c>
      <c r="I618" s="79">
        <v>2011898876891</v>
      </c>
      <c r="J618" s="80" t="s">
        <v>570</v>
      </c>
      <c r="K618" s="80" t="s">
        <v>977</v>
      </c>
      <c r="L618" s="46"/>
      <c r="M618" s="47"/>
      <c r="N618" s="47"/>
    </row>
    <row r="619" spans="2:14" x14ac:dyDescent="0.2">
      <c r="B619" s="76"/>
      <c r="C619" s="77" t="s">
        <v>550</v>
      </c>
      <c r="D619" s="46">
        <v>40844</v>
      </c>
      <c r="E619" s="70">
        <v>40867</v>
      </c>
      <c r="F619" s="70"/>
      <c r="G619" s="78">
        <v>0.375</v>
      </c>
      <c r="H619" s="78">
        <v>0.54166666666666663</v>
      </c>
      <c r="I619" s="79">
        <v>2011838579402</v>
      </c>
      <c r="J619" s="80" t="s">
        <v>919</v>
      </c>
      <c r="K619" s="80" t="s">
        <v>1059</v>
      </c>
      <c r="L619" s="46"/>
      <c r="M619" s="47"/>
      <c r="N619" s="47"/>
    </row>
    <row r="620" spans="2:14" x14ac:dyDescent="0.2">
      <c r="B620" s="76"/>
      <c r="C620" s="77" t="s">
        <v>328</v>
      </c>
      <c r="D620" s="46">
        <v>40856</v>
      </c>
      <c r="E620" s="70">
        <v>40867</v>
      </c>
      <c r="F620" s="70"/>
      <c r="G620" s="78">
        <v>0.33333333333333331</v>
      </c>
      <c r="H620" s="78">
        <v>0.5</v>
      </c>
      <c r="I620" s="79">
        <v>2011908347776</v>
      </c>
      <c r="J620" s="80" t="s">
        <v>1081</v>
      </c>
      <c r="K620" s="80" t="s">
        <v>977</v>
      </c>
      <c r="L620" s="46"/>
      <c r="M620" s="47"/>
      <c r="N620" s="47"/>
    </row>
    <row r="621" spans="2:14" x14ac:dyDescent="0.2">
      <c r="B621" s="76"/>
      <c r="C621" s="77" t="s">
        <v>550</v>
      </c>
      <c r="D621" s="46">
        <v>40844</v>
      </c>
      <c r="E621" s="70">
        <v>40868</v>
      </c>
      <c r="F621" s="70"/>
      <c r="G621" s="78">
        <v>0.33333333333333331</v>
      </c>
      <c r="H621" s="78">
        <v>0.5</v>
      </c>
      <c r="I621" s="79">
        <v>2011859153454</v>
      </c>
      <c r="J621" s="80" t="s">
        <v>464</v>
      </c>
      <c r="K621" s="80" t="s">
        <v>750</v>
      </c>
      <c r="L621" s="46"/>
      <c r="M621" s="47"/>
      <c r="N621" s="47"/>
    </row>
    <row r="622" spans="2:14" x14ac:dyDescent="0.2">
      <c r="B622" s="76"/>
      <c r="C622" s="77" t="s">
        <v>550</v>
      </c>
      <c r="D622" s="46">
        <v>40875</v>
      </c>
      <c r="E622" s="70">
        <v>40868</v>
      </c>
      <c r="F622" s="70"/>
      <c r="G622" s="78">
        <v>0.58333333333333337</v>
      </c>
      <c r="H622" s="78">
        <v>0.75</v>
      </c>
      <c r="I622" s="79">
        <v>2011832997179</v>
      </c>
      <c r="J622" s="80" t="s">
        <v>1077</v>
      </c>
      <c r="K622" s="80" t="s">
        <v>1059</v>
      </c>
      <c r="L622" s="46"/>
      <c r="M622" s="47"/>
      <c r="N622" s="47"/>
    </row>
    <row r="623" spans="2:14" x14ac:dyDescent="0.2">
      <c r="B623" s="94" t="s">
        <v>1082</v>
      </c>
      <c r="C623" s="95" t="s">
        <v>328</v>
      </c>
      <c r="D623" s="51">
        <v>40854</v>
      </c>
      <c r="E623" s="96">
        <v>40869</v>
      </c>
      <c r="F623" s="96"/>
      <c r="G623" s="97">
        <v>0.54166666666666663</v>
      </c>
      <c r="H623" s="97">
        <v>0.75</v>
      </c>
      <c r="I623" s="98">
        <v>2011905381066</v>
      </c>
      <c r="J623" s="99" t="s">
        <v>863</v>
      </c>
      <c r="K623" s="99" t="s">
        <v>1083</v>
      </c>
      <c r="L623" s="51"/>
      <c r="M623" s="47" t="s">
        <v>331</v>
      </c>
      <c r="N623" s="47"/>
    </row>
    <row r="624" spans="2:14" x14ac:dyDescent="0.2">
      <c r="B624" s="94" t="s">
        <v>1082</v>
      </c>
      <c r="C624" s="95" t="s">
        <v>328</v>
      </c>
      <c r="D624" s="51">
        <v>40854</v>
      </c>
      <c r="E624" s="96">
        <v>40871</v>
      </c>
      <c r="F624" s="96"/>
      <c r="G624" s="97">
        <v>0.33333333333333331</v>
      </c>
      <c r="H624" s="97">
        <v>0.52083333333333337</v>
      </c>
      <c r="I624" s="98">
        <v>2011850001887</v>
      </c>
      <c r="J624" s="99" t="s">
        <v>488</v>
      </c>
      <c r="K624" s="99" t="s">
        <v>1031</v>
      </c>
      <c r="L624" s="51"/>
      <c r="M624" s="47" t="s">
        <v>331</v>
      </c>
      <c r="N624" s="47" t="s">
        <v>1084</v>
      </c>
    </row>
    <row r="625" spans="2:14" x14ac:dyDescent="0.2">
      <c r="B625" s="76" t="s">
        <v>1085</v>
      </c>
      <c r="C625" s="77" t="s">
        <v>328</v>
      </c>
      <c r="D625" s="46">
        <v>40850</v>
      </c>
      <c r="E625" s="70">
        <v>40876</v>
      </c>
      <c r="F625" s="70"/>
      <c r="G625" s="78">
        <v>0.54166666666666663</v>
      </c>
      <c r="H625" s="78">
        <v>0.75</v>
      </c>
      <c r="I625" s="79">
        <v>2011885638532</v>
      </c>
      <c r="J625" s="80" t="s">
        <v>863</v>
      </c>
      <c r="K625" s="80" t="s">
        <v>167</v>
      </c>
      <c r="L625" s="46"/>
      <c r="M625" s="47" t="s">
        <v>331</v>
      </c>
      <c r="N625" s="47"/>
    </row>
    <row r="626" spans="2:14" x14ac:dyDescent="0.2">
      <c r="B626" s="76"/>
      <c r="C626" s="77" t="s">
        <v>550</v>
      </c>
      <c r="D626" s="46">
        <v>40848</v>
      </c>
      <c r="E626" s="70">
        <v>40872</v>
      </c>
      <c r="F626" s="70"/>
      <c r="G626" s="78">
        <v>0.58333333333333337</v>
      </c>
      <c r="H626" s="78">
        <v>0.75</v>
      </c>
      <c r="I626" s="79">
        <v>2011875742135</v>
      </c>
      <c r="J626" s="80" t="s">
        <v>457</v>
      </c>
      <c r="K626" s="80" t="s">
        <v>745</v>
      </c>
      <c r="L626" s="46"/>
      <c r="M626" s="47" t="s">
        <v>331</v>
      </c>
      <c r="N626" s="47"/>
    </row>
    <row r="627" spans="2:14" x14ac:dyDescent="0.2">
      <c r="B627" s="76"/>
      <c r="C627" s="77" t="s">
        <v>328</v>
      </c>
      <c r="D627" s="46">
        <v>40848</v>
      </c>
      <c r="E627" s="70">
        <v>40872</v>
      </c>
      <c r="F627" s="70"/>
      <c r="G627" s="78">
        <v>0.33333333333333331</v>
      </c>
      <c r="H627" s="78">
        <v>0.54166666666666663</v>
      </c>
      <c r="I627" s="79">
        <v>2011901172141</v>
      </c>
      <c r="J627" s="80" t="s">
        <v>508</v>
      </c>
      <c r="K627" s="80" t="s">
        <v>167</v>
      </c>
      <c r="L627" s="46"/>
      <c r="M627" s="47" t="s">
        <v>331</v>
      </c>
      <c r="N627" s="47"/>
    </row>
    <row r="628" spans="2:14" x14ac:dyDescent="0.2">
      <c r="B628" s="76" t="s">
        <v>1086</v>
      </c>
      <c r="C628" s="77" t="s">
        <v>328</v>
      </c>
      <c r="D628" s="46">
        <v>40854</v>
      </c>
      <c r="E628" s="70">
        <v>40873</v>
      </c>
      <c r="F628" s="70"/>
      <c r="G628" s="78">
        <v>0.54166666666666663</v>
      </c>
      <c r="H628" s="78">
        <v>0.72916666666666663</v>
      </c>
      <c r="I628" s="79">
        <v>2011882024243</v>
      </c>
      <c r="J628" s="80" t="s">
        <v>382</v>
      </c>
      <c r="K628" s="80" t="s">
        <v>167</v>
      </c>
      <c r="L628" s="46"/>
      <c r="M628" s="47" t="s">
        <v>331</v>
      </c>
      <c r="N628" s="47"/>
    </row>
    <row r="629" spans="2:14" x14ac:dyDescent="0.2">
      <c r="B629" s="76"/>
      <c r="C629" s="77" t="s">
        <v>328</v>
      </c>
      <c r="D629" s="46">
        <v>40851</v>
      </c>
      <c r="E629" s="70">
        <v>40873</v>
      </c>
      <c r="F629" s="70"/>
      <c r="G629" s="78">
        <v>0.54166666666666663</v>
      </c>
      <c r="H629" s="78">
        <v>0.75</v>
      </c>
      <c r="I629" s="79">
        <v>2011886678924</v>
      </c>
      <c r="J629" s="80" t="s">
        <v>1087</v>
      </c>
      <c r="K629" s="80" t="s">
        <v>1088</v>
      </c>
      <c r="L629" s="46"/>
      <c r="M629" s="47" t="s">
        <v>331</v>
      </c>
      <c r="N629" s="47"/>
    </row>
    <row r="630" spans="2:14" x14ac:dyDescent="0.2">
      <c r="B630" s="76"/>
      <c r="C630" s="77" t="s">
        <v>328</v>
      </c>
      <c r="D630" s="46">
        <v>40863</v>
      </c>
      <c r="E630" s="70">
        <v>40873</v>
      </c>
      <c r="F630" s="70"/>
      <c r="G630" s="78">
        <v>0.33333333333333331</v>
      </c>
      <c r="H630" s="78">
        <v>0.54166666666666663</v>
      </c>
      <c r="I630" s="79">
        <v>2011901581938</v>
      </c>
      <c r="J630" s="80" t="s">
        <v>1089</v>
      </c>
      <c r="K630" s="80" t="s">
        <v>946</v>
      </c>
      <c r="L630" s="46"/>
      <c r="M630" s="47" t="s">
        <v>331</v>
      </c>
      <c r="N630" s="47"/>
    </row>
    <row r="631" spans="2:14" x14ac:dyDescent="0.2">
      <c r="B631" s="76" t="s">
        <v>1090</v>
      </c>
      <c r="C631" s="77" t="s">
        <v>550</v>
      </c>
      <c r="D631" s="46">
        <v>40844</v>
      </c>
      <c r="E631" s="70">
        <v>40874</v>
      </c>
      <c r="F631" s="70"/>
      <c r="G631" s="78">
        <v>0.33333333333333331</v>
      </c>
      <c r="H631" s="78">
        <v>0.5</v>
      </c>
      <c r="I631" s="79">
        <v>2011859153454</v>
      </c>
      <c r="J631" s="80" t="s">
        <v>464</v>
      </c>
      <c r="K631" s="80" t="s">
        <v>750</v>
      </c>
      <c r="L631" s="46"/>
      <c r="M631" s="47" t="s">
        <v>331</v>
      </c>
      <c r="N631" s="47"/>
    </row>
    <row r="632" spans="2:14" x14ac:dyDescent="0.2">
      <c r="B632" s="76" t="s">
        <v>1091</v>
      </c>
      <c r="C632" s="77" t="s">
        <v>550</v>
      </c>
      <c r="D632" s="46">
        <v>40848</v>
      </c>
      <c r="E632" s="70">
        <v>40874</v>
      </c>
      <c r="F632" s="70"/>
      <c r="G632" s="78">
        <v>0.33333333333333331</v>
      </c>
      <c r="H632" s="78">
        <v>0.5</v>
      </c>
      <c r="I632" s="79">
        <v>2011884485850</v>
      </c>
      <c r="J632" s="80" t="s">
        <v>795</v>
      </c>
      <c r="K632" s="80" t="s">
        <v>745</v>
      </c>
      <c r="L632" s="46"/>
      <c r="M632" s="47" t="s">
        <v>331</v>
      </c>
      <c r="N632" s="47"/>
    </row>
    <row r="633" spans="2:14" x14ac:dyDescent="0.2">
      <c r="B633" s="76" t="s">
        <v>1086</v>
      </c>
      <c r="C633" s="77" t="s">
        <v>328</v>
      </c>
      <c r="D633" s="46">
        <v>40856</v>
      </c>
      <c r="E633" s="70">
        <v>40874</v>
      </c>
      <c r="F633" s="70"/>
      <c r="G633" s="78">
        <v>0.54166666666666663</v>
      </c>
      <c r="H633" s="78">
        <v>0.72916666666666663</v>
      </c>
      <c r="I633" s="79">
        <v>2011881588139</v>
      </c>
      <c r="J633" s="80" t="s">
        <v>419</v>
      </c>
      <c r="K633" s="80" t="s">
        <v>1092</v>
      </c>
      <c r="L633" s="46"/>
      <c r="M633" s="47" t="s">
        <v>331</v>
      </c>
      <c r="N633" s="47"/>
    </row>
    <row r="634" spans="2:14" x14ac:dyDescent="0.2">
      <c r="B634" s="76"/>
      <c r="C634" s="77" t="s">
        <v>328</v>
      </c>
      <c r="D634" s="46">
        <v>40855</v>
      </c>
      <c r="E634" s="70">
        <v>40874</v>
      </c>
      <c r="F634" s="70"/>
      <c r="G634" s="78">
        <v>0.33333333333333331</v>
      </c>
      <c r="H634" s="78">
        <v>0.5</v>
      </c>
      <c r="I634" s="79">
        <v>2011859153454</v>
      </c>
      <c r="J634" s="80" t="s">
        <v>464</v>
      </c>
      <c r="K634" s="80" t="s">
        <v>528</v>
      </c>
      <c r="L634" s="46"/>
      <c r="M634" s="47" t="s">
        <v>331</v>
      </c>
      <c r="N634" s="47"/>
    </row>
    <row r="635" spans="2:14" x14ac:dyDescent="0.2">
      <c r="B635" s="94"/>
      <c r="C635" s="95" t="s">
        <v>328</v>
      </c>
      <c r="D635" s="51">
        <v>40859</v>
      </c>
      <c r="E635" s="96">
        <v>40874</v>
      </c>
      <c r="F635" s="96"/>
      <c r="G635" s="97">
        <v>0.33333333333333331</v>
      </c>
      <c r="H635" s="97">
        <v>0.54166666666666663</v>
      </c>
      <c r="I635" s="98">
        <v>2011908902356</v>
      </c>
      <c r="J635" s="99" t="s">
        <v>570</v>
      </c>
      <c r="K635" s="99" t="s">
        <v>577</v>
      </c>
      <c r="L635" s="51"/>
      <c r="M635" s="47" t="s">
        <v>331</v>
      </c>
      <c r="N635" s="47"/>
    </row>
    <row r="636" spans="2:14" x14ac:dyDescent="0.2">
      <c r="B636" s="76"/>
      <c r="C636" s="77" t="s">
        <v>328</v>
      </c>
      <c r="D636" s="46">
        <v>40850</v>
      </c>
      <c r="E636" s="70">
        <v>40875</v>
      </c>
      <c r="F636" s="70"/>
      <c r="G636" s="78">
        <v>0.58333333333333337</v>
      </c>
      <c r="H636" s="78">
        <v>0.75</v>
      </c>
      <c r="I636" s="79">
        <v>2011885648037</v>
      </c>
      <c r="J636" s="80" t="s">
        <v>464</v>
      </c>
      <c r="K636" s="80" t="s">
        <v>167</v>
      </c>
      <c r="L636" s="46"/>
      <c r="M636" s="47" t="s">
        <v>331</v>
      </c>
      <c r="N636" s="47"/>
    </row>
    <row r="637" spans="2:14" x14ac:dyDescent="0.2">
      <c r="B637" s="76"/>
      <c r="C637" s="77" t="s">
        <v>328</v>
      </c>
      <c r="D637" s="46">
        <v>40854</v>
      </c>
      <c r="E637" s="70">
        <v>40875</v>
      </c>
      <c r="F637" s="70"/>
      <c r="G637" s="78">
        <v>0.33333333333333331</v>
      </c>
      <c r="H637" s="78">
        <v>0.5</v>
      </c>
      <c r="I637" s="79">
        <v>2011904607976</v>
      </c>
      <c r="J637" s="80" t="s">
        <v>385</v>
      </c>
      <c r="K637" s="80" t="s">
        <v>667</v>
      </c>
      <c r="L637" s="46"/>
      <c r="M637" s="47" t="s">
        <v>331</v>
      </c>
      <c r="N637" s="47"/>
    </row>
    <row r="638" spans="2:14" x14ac:dyDescent="0.2">
      <c r="B638" s="76"/>
      <c r="C638" s="77" t="s">
        <v>328</v>
      </c>
      <c r="D638" s="46">
        <v>40856</v>
      </c>
      <c r="E638" s="70">
        <v>40876</v>
      </c>
      <c r="F638" s="70"/>
      <c r="G638" s="78">
        <v>0.54166666666666663</v>
      </c>
      <c r="H638" s="78">
        <v>0.75</v>
      </c>
      <c r="I638" s="79">
        <v>2011888905067</v>
      </c>
      <c r="J638" s="80" t="s">
        <v>1093</v>
      </c>
      <c r="K638" s="80" t="s">
        <v>1094</v>
      </c>
      <c r="L638" s="46"/>
      <c r="M638" s="47" t="s">
        <v>331</v>
      </c>
      <c r="N638" s="47"/>
    </row>
    <row r="639" spans="2:14" x14ac:dyDescent="0.2">
      <c r="B639" s="76"/>
      <c r="C639" s="77" t="s">
        <v>550</v>
      </c>
      <c r="D639" s="46">
        <v>40848</v>
      </c>
      <c r="E639" s="70">
        <v>40876</v>
      </c>
      <c r="F639" s="70"/>
      <c r="G639" s="78">
        <v>0.33333333333333331</v>
      </c>
      <c r="H639" s="78">
        <v>0.5</v>
      </c>
      <c r="I639" s="79">
        <v>2011874220685</v>
      </c>
      <c r="J639" s="80" t="s">
        <v>1013</v>
      </c>
      <c r="K639" s="80" t="s">
        <v>1095</v>
      </c>
      <c r="L639" s="46"/>
      <c r="M639" s="47" t="s">
        <v>331</v>
      </c>
      <c r="N639" s="47"/>
    </row>
    <row r="640" spans="2:14" x14ac:dyDescent="0.2">
      <c r="B640" s="94"/>
      <c r="C640" s="95" t="s">
        <v>328</v>
      </c>
      <c r="D640" s="51">
        <v>40868</v>
      </c>
      <c r="E640" s="96">
        <v>40878</v>
      </c>
      <c r="F640" s="96"/>
      <c r="G640" s="97">
        <v>0.54166666666666663</v>
      </c>
      <c r="H640" s="97">
        <v>0.75</v>
      </c>
      <c r="I640" s="98">
        <v>2011903247760</v>
      </c>
      <c r="J640" s="99" t="s">
        <v>596</v>
      </c>
      <c r="K640" s="99" t="s">
        <v>1096</v>
      </c>
      <c r="L640" s="51"/>
      <c r="M640" s="47" t="s">
        <v>331</v>
      </c>
      <c r="N640" s="47"/>
    </row>
    <row r="641" spans="2:14" x14ac:dyDescent="0.2">
      <c r="B641" s="94"/>
      <c r="C641" s="95" t="s">
        <v>328</v>
      </c>
      <c r="D641" s="51">
        <v>40876</v>
      </c>
      <c r="E641" s="96">
        <v>40878</v>
      </c>
      <c r="F641" s="96"/>
      <c r="G641" s="97">
        <v>0.375</v>
      </c>
      <c r="H641" s="97">
        <v>0.45833333333333331</v>
      </c>
      <c r="I641" s="98">
        <v>2011900234815</v>
      </c>
      <c r="J641" s="99" t="s">
        <v>396</v>
      </c>
      <c r="K641" s="99" t="s">
        <v>1097</v>
      </c>
      <c r="L641" s="51"/>
      <c r="M641" s="47" t="s">
        <v>331</v>
      </c>
      <c r="N641" s="47"/>
    </row>
    <row r="642" spans="2:14" x14ac:dyDescent="0.2">
      <c r="B642" s="94"/>
      <c r="C642" s="95" t="s">
        <v>328</v>
      </c>
      <c r="D642" s="51">
        <v>40857</v>
      </c>
      <c r="E642" s="96">
        <v>40879</v>
      </c>
      <c r="F642" s="96"/>
      <c r="G642" s="97">
        <v>0.33333333333333331</v>
      </c>
      <c r="H642" s="97">
        <v>0.54166666666666663</v>
      </c>
      <c r="I642" s="98">
        <v>2011887281590</v>
      </c>
      <c r="J642" s="99" t="s">
        <v>1098</v>
      </c>
      <c r="K642" s="99" t="s">
        <v>1059</v>
      </c>
      <c r="L642" s="51"/>
      <c r="M642" s="47" t="s">
        <v>331</v>
      </c>
      <c r="N642" s="47"/>
    </row>
    <row r="643" spans="2:14" x14ac:dyDescent="0.2">
      <c r="B643" s="94"/>
      <c r="C643" s="95" t="s">
        <v>328</v>
      </c>
      <c r="D643" s="51">
        <v>40864</v>
      </c>
      <c r="E643" s="96">
        <v>40880</v>
      </c>
      <c r="F643" s="96"/>
      <c r="G643" s="97">
        <v>0.54166666666666663</v>
      </c>
      <c r="H643" s="97">
        <v>0.75</v>
      </c>
      <c r="I643" s="98">
        <v>2011849917195</v>
      </c>
      <c r="J643" s="99" t="s">
        <v>1099</v>
      </c>
      <c r="K643" s="99" t="s">
        <v>1100</v>
      </c>
      <c r="L643" s="51"/>
      <c r="M643" s="47"/>
      <c r="N643" s="47"/>
    </row>
    <row r="644" spans="2:14" x14ac:dyDescent="0.2">
      <c r="B644" s="94"/>
      <c r="C644" s="95" t="s">
        <v>328</v>
      </c>
      <c r="D644" s="51">
        <v>40871</v>
      </c>
      <c r="E644" s="96">
        <v>40880</v>
      </c>
      <c r="F644" s="96"/>
      <c r="G644" s="97">
        <v>0.33333333333333331</v>
      </c>
      <c r="H644" s="97">
        <v>0.5</v>
      </c>
      <c r="I644" s="98">
        <v>2011891980706</v>
      </c>
      <c r="J644" s="99" t="s">
        <v>657</v>
      </c>
      <c r="K644" s="99" t="s">
        <v>335</v>
      </c>
      <c r="L644" s="51"/>
      <c r="M644" s="47"/>
      <c r="N644" s="47"/>
    </row>
    <row r="645" spans="2:14" x14ac:dyDescent="0.2">
      <c r="B645" s="94" t="s">
        <v>507</v>
      </c>
      <c r="C645" s="95" t="s">
        <v>328</v>
      </c>
      <c r="D645" s="51">
        <v>40871</v>
      </c>
      <c r="E645" s="96">
        <v>40880</v>
      </c>
      <c r="F645" s="96"/>
      <c r="G645" s="97">
        <v>0.33333333333333331</v>
      </c>
      <c r="H645" s="97">
        <v>0.5</v>
      </c>
      <c r="I645" s="98">
        <v>2011878625074</v>
      </c>
      <c r="J645" s="99" t="s">
        <v>1101</v>
      </c>
      <c r="K645" s="99" t="s">
        <v>335</v>
      </c>
      <c r="L645" s="51"/>
      <c r="M645" s="47" t="s">
        <v>331</v>
      </c>
      <c r="N645" s="47"/>
    </row>
    <row r="646" spans="2:14" x14ac:dyDescent="0.2">
      <c r="B646" s="94"/>
      <c r="C646" s="95" t="s">
        <v>328</v>
      </c>
      <c r="D646" s="51">
        <v>40864</v>
      </c>
      <c r="E646" s="96">
        <v>40881</v>
      </c>
      <c r="F646" s="96"/>
      <c r="G646" s="97">
        <v>0.33333333333333331</v>
      </c>
      <c r="H646" s="97">
        <v>0.54166666666666663</v>
      </c>
      <c r="I646" s="98">
        <v>2011849917195</v>
      </c>
      <c r="J646" s="99" t="s">
        <v>1099</v>
      </c>
      <c r="K646" s="99" t="s">
        <v>1100</v>
      </c>
      <c r="L646" s="51"/>
      <c r="M646" s="47"/>
      <c r="N646" s="47"/>
    </row>
    <row r="647" spans="2:14" x14ac:dyDescent="0.2">
      <c r="B647" s="76"/>
      <c r="C647" s="77" t="s">
        <v>328</v>
      </c>
      <c r="D647" s="46">
        <v>40864</v>
      </c>
      <c r="E647" s="70">
        <v>40882</v>
      </c>
      <c r="F647" s="70"/>
      <c r="G647" s="78">
        <v>0.54166666666666663</v>
      </c>
      <c r="H647" s="78">
        <v>0.75</v>
      </c>
      <c r="I647" s="79">
        <v>2011887628557</v>
      </c>
      <c r="J647" s="80" t="s">
        <v>1102</v>
      </c>
      <c r="K647" s="80" t="s">
        <v>1103</v>
      </c>
      <c r="L647" s="46"/>
      <c r="M647" s="47" t="s">
        <v>331</v>
      </c>
      <c r="N647" s="47"/>
    </row>
    <row r="648" spans="2:14" x14ac:dyDescent="0.2">
      <c r="B648" s="94"/>
      <c r="C648" s="95" t="s">
        <v>328</v>
      </c>
      <c r="D648" s="51">
        <v>40882</v>
      </c>
      <c r="E648" s="96">
        <v>40883</v>
      </c>
      <c r="F648" s="96"/>
      <c r="G648" s="97">
        <v>0.25</v>
      </c>
      <c r="H648" s="97">
        <v>0.27083333333333331</v>
      </c>
      <c r="I648" s="98">
        <v>2011890056945</v>
      </c>
      <c r="J648" s="100" t="s">
        <v>781</v>
      </c>
      <c r="K648" s="99" t="s">
        <v>167</v>
      </c>
      <c r="L648" s="51"/>
      <c r="M648" s="47" t="s">
        <v>331</v>
      </c>
      <c r="N648" s="47"/>
    </row>
    <row r="649" spans="2:14" x14ac:dyDescent="0.2">
      <c r="B649" s="94"/>
      <c r="C649" s="95" t="s">
        <v>328</v>
      </c>
      <c r="D649" s="51">
        <v>40871</v>
      </c>
      <c r="E649" s="96">
        <v>40883</v>
      </c>
      <c r="F649" s="96"/>
      <c r="G649" s="97">
        <v>0.54166666666666663</v>
      </c>
      <c r="H649" s="97">
        <v>0.75</v>
      </c>
      <c r="I649" s="98">
        <v>2011906208782</v>
      </c>
      <c r="J649" s="99" t="s">
        <v>1104</v>
      </c>
      <c r="K649" s="99" t="s">
        <v>1105</v>
      </c>
      <c r="L649" s="51"/>
      <c r="M649" s="47" t="s">
        <v>331</v>
      </c>
      <c r="N649" s="47"/>
    </row>
    <row r="650" spans="2:14" x14ac:dyDescent="0.2">
      <c r="B650" s="94"/>
      <c r="C650" s="95" t="s">
        <v>328</v>
      </c>
      <c r="D650" s="51">
        <v>40864</v>
      </c>
      <c r="E650" s="96">
        <v>40883</v>
      </c>
      <c r="F650" s="96"/>
      <c r="G650" s="97">
        <v>0.375</v>
      </c>
      <c r="H650" s="97">
        <v>0.54166666666666663</v>
      </c>
      <c r="I650" s="98">
        <v>2011845061145</v>
      </c>
      <c r="J650" s="99" t="s">
        <v>586</v>
      </c>
      <c r="K650" s="99" t="s">
        <v>1106</v>
      </c>
      <c r="L650" s="51"/>
      <c r="M650" s="47" t="s">
        <v>331</v>
      </c>
      <c r="N650" s="47"/>
    </row>
    <row r="651" spans="2:14" x14ac:dyDescent="0.2">
      <c r="B651" s="94"/>
      <c r="C651" s="95" t="s">
        <v>328</v>
      </c>
      <c r="D651" s="51">
        <v>40864</v>
      </c>
      <c r="E651" s="96">
        <v>40884</v>
      </c>
      <c r="F651" s="96"/>
      <c r="G651" s="97">
        <v>0.33333333333333331</v>
      </c>
      <c r="H651" s="97">
        <v>0.5</v>
      </c>
      <c r="I651" s="98">
        <v>2011873871851</v>
      </c>
      <c r="J651" s="99" t="s">
        <v>960</v>
      </c>
      <c r="K651" s="99" t="s">
        <v>1105</v>
      </c>
      <c r="L651" s="51"/>
      <c r="M651" s="47" t="s">
        <v>331</v>
      </c>
      <c r="N651" s="47"/>
    </row>
    <row r="652" spans="2:14" x14ac:dyDescent="0.2">
      <c r="B652" s="94"/>
      <c r="C652" s="95" t="s">
        <v>328</v>
      </c>
      <c r="D652" s="51">
        <v>40871</v>
      </c>
      <c r="E652" s="96">
        <v>40884</v>
      </c>
      <c r="F652" s="96"/>
      <c r="G652" s="97">
        <v>0.54166666666666663</v>
      </c>
      <c r="H652" s="97">
        <v>0.75</v>
      </c>
      <c r="I652" s="98">
        <v>2011905967268</v>
      </c>
      <c r="J652" s="99" t="s">
        <v>939</v>
      </c>
      <c r="K652" s="99" t="s">
        <v>1059</v>
      </c>
      <c r="L652" s="51"/>
      <c r="M652" s="47" t="s">
        <v>331</v>
      </c>
      <c r="N652" s="47"/>
    </row>
    <row r="653" spans="2:14" x14ac:dyDescent="0.2">
      <c r="B653" s="94"/>
      <c r="C653" s="95" t="s">
        <v>328</v>
      </c>
      <c r="D653" s="51">
        <v>40864</v>
      </c>
      <c r="E653" s="96">
        <v>40885</v>
      </c>
      <c r="F653" s="96"/>
      <c r="G653" s="97">
        <v>0.33333333333333331</v>
      </c>
      <c r="H653" s="97">
        <v>0.5</v>
      </c>
      <c r="I653" s="98">
        <v>2011886216699</v>
      </c>
      <c r="J653" s="99" t="s">
        <v>1107</v>
      </c>
      <c r="K653" s="99" t="s">
        <v>167</v>
      </c>
      <c r="L653" s="51"/>
      <c r="M653" s="47" t="s">
        <v>331</v>
      </c>
      <c r="N653" s="47"/>
    </row>
    <row r="654" spans="2:14" x14ac:dyDescent="0.2">
      <c r="B654" s="94"/>
      <c r="C654" s="95" t="s">
        <v>550</v>
      </c>
      <c r="D654" s="51">
        <v>40873</v>
      </c>
      <c r="E654" s="96">
        <v>40886</v>
      </c>
      <c r="F654" s="96"/>
      <c r="G654" s="97">
        <v>0.33333333333333331</v>
      </c>
      <c r="H654" s="97">
        <v>0.5</v>
      </c>
      <c r="I654" s="98">
        <v>2011885735441</v>
      </c>
      <c r="J654" s="99" t="s">
        <v>795</v>
      </c>
      <c r="K654" s="99" t="s">
        <v>855</v>
      </c>
      <c r="L654" s="51"/>
      <c r="M654" s="47" t="s">
        <v>331</v>
      </c>
      <c r="N654" s="47"/>
    </row>
    <row r="655" spans="2:14" x14ac:dyDescent="0.2">
      <c r="B655" s="94"/>
      <c r="C655" s="95" t="s">
        <v>550</v>
      </c>
      <c r="D655" s="51">
        <v>40839</v>
      </c>
      <c r="E655" s="96">
        <v>40886</v>
      </c>
      <c r="F655" s="96"/>
      <c r="G655" s="97">
        <v>0.58333333333333337</v>
      </c>
      <c r="H655" s="97">
        <v>0.75</v>
      </c>
      <c r="I655" s="98">
        <v>2011843580488</v>
      </c>
      <c r="J655" s="99" t="s">
        <v>1071</v>
      </c>
      <c r="K655" s="99" t="s">
        <v>714</v>
      </c>
      <c r="L655" s="51"/>
      <c r="M655" s="47" t="s">
        <v>331</v>
      </c>
      <c r="N655" s="47"/>
    </row>
    <row r="656" spans="2:14" x14ac:dyDescent="0.2">
      <c r="B656" s="94"/>
      <c r="C656" s="95" t="s">
        <v>328</v>
      </c>
      <c r="D656" s="51">
        <v>40871</v>
      </c>
      <c r="E656" s="96">
        <v>40887</v>
      </c>
      <c r="F656" s="96"/>
      <c r="G656" s="97">
        <v>0.54166666666666663</v>
      </c>
      <c r="H656" s="97">
        <v>0.75</v>
      </c>
      <c r="I656" s="98">
        <v>2011890642743</v>
      </c>
      <c r="J656" s="99" t="s">
        <v>743</v>
      </c>
      <c r="K656" s="99" t="s">
        <v>167</v>
      </c>
      <c r="L656" s="51"/>
      <c r="M656" s="47" t="s">
        <v>331</v>
      </c>
      <c r="N656" s="47"/>
    </row>
    <row r="657" spans="2:14" x14ac:dyDescent="0.2">
      <c r="B657" s="94" t="s">
        <v>622</v>
      </c>
      <c r="C657" s="95" t="s">
        <v>328</v>
      </c>
      <c r="D657" s="51">
        <v>40882</v>
      </c>
      <c r="E657" s="96">
        <v>40887</v>
      </c>
      <c r="F657" s="96"/>
      <c r="G657" s="97">
        <v>0.54166666666666663</v>
      </c>
      <c r="H657" s="97">
        <v>0.75</v>
      </c>
      <c r="I657" s="98">
        <v>2011906623432</v>
      </c>
      <c r="J657" s="99" t="s">
        <v>1108</v>
      </c>
      <c r="K657" s="99" t="s">
        <v>167</v>
      </c>
      <c r="L657" s="51"/>
      <c r="M657" s="47" t="s">
        <v>331</v>
      </c>
      <c r="N657" s="47"/>
    </row>
    <row r="658" spans="2:14" x14ac:dyDescent="0.2">
      <c r="B658" s="94"/>
      <c r="C658" s="95" t="s">
        <v>550</v>
      </c>
      <c r="D658" s="51">
        <v>40873</v>
      </c>
      <c r="E658" s="96">
        <v>40888</v>
      </c>
      <c r="F658" s="96"/>
      <c r="G658" s="97">
        <v>0.33333333333333331</v>
      </c>
      <c r="H658" s="97">
        <v>0.5</v>
      </c>
      <c r="I658" s="98">
        <v>2011880951672</v>
      </c>
      <c r="J658" s="99" t="s">
        <v>1109</v>
      </c>
      <c r="K658" s="99" t="s">
        <v>855</v>
      </c>
      <c r="L658" s="51"/>
      <c r="M658" s="47" t="s">
        <v>331</v>
      </c>
      <c r="N658" s="47"/>
    </row>
    <row r="659" spans="2:14" x14ac:dyDescent="0.2">
      <c r="B659" s="94"/>
      <c r="C659" s="95" t="s">
        <v>550</v>
      </c>
      <c r="D659" s="51">
        <v>40873</v>
      </c>
      <c r="E659" s="96">
        <v>40888</v>
      </c>
      <c r="F659" s="96"/>
      <c r="G659" s="97">
        <v>0.33333333333333331</v>
      </c>
      <c r="H659" s="97">
        <v>0.5</v>
      </c>
      <c r="I659" s="98">
        <v>2011884539835</v>
      </c>
      <c r="J659" s="99" t="s">
        <v>1110</v>
      </c>
      <c r="K659" s="99" t="s">
        <v>1111</v>
      </c>
      <c r="L659" s="51"/>
      <c r="M659" s="47" t="s">
        <v>331</v>
      </c>
      <c r="N659" s="47"/>
    </row>
    <row r="660" spans="2:14" x14ac:dyDescent="0.2">
      <c r="B660" s="94"/>
      <c r="C660" s="95" t="s">
        <v>328</v>
      </c>
      <c r="D660" s="51">
        <v>40866</v>
      </c>
      <c r="E660" s="96">
        <v>40889</v>
      </c>
      <c r="F660" s="96"/>
      <c r="G660" s="97">
        <v>0.375</v>
      </c>
      <c r="H660" s="97">
        <v>0.5</v>
      </c>
      <c r="I660" s="98">
        <v>2011900538373</v>
      </c>
      <c r="J660" s="99" t="s">
        <v>545</v>
      </c>
      <c r="K660" s="99" t="s">
        <v>667</v>
      </c>
      <c r="L660" s="51"/>
      <c r="M660" s="47" t="s">
        <v>331</v>
      </c>
      <c r="N660" s="47"/>
    </row>
    <row r="661" spans="2:14" x14ac:dyDescent="0.2">
      <c r="B661" s="94"/>
      <c r="C661" s="95" t="s">
        <v>550</v>
      </c>
      <c r="D661" s="51">
        <v>40873</v>
      </c>
      <c r="E661" s="96">
        <v>40889</v>
      </c>
      <c r="F661" s="96"/>
      <c r="G661" s="97">
        <v>0.625</v>
      </c>
      <c r="H661" s="97">
        <v>0.75</v>
      </c>
      <c r="I661" s="98">
        <v>2011884814954</v>
      </c>
      <c r="J661" s="99" t="s">
        <v>690</v>
      </c>
      <c r="K661" s="99" t="s">
        <v>1112</v>
      </c>
      <c r="L661" s="51"/>
      <c r="M661" s="47" t="s">
        <v>331</v>
      </c>
      <c r="N661" s="47"/>
    </row>
    <row r="662" spans="2:14" x14ac:dyDescent="0.2">
      <c r="B662" s="94"/>
      <c r="C662" s="95" t="s">
        <v>328</v>
      </c>
      <c r="D662" s="51">
        <v>40882</v>
      </c>
      <c r="E662" s="96">
        <v>40889</v>
      </c>
      <c r="F662" s="96"/>
      <c r="G662" s="97">
        <v>0.33333333333333331</v>
      </c>
      <c r="H662" s="97">
        <v>0.5</v>
      </c>
      <c r="I662" s="98">
        <v>2011907316758</v>
      </c>
      <c r="J662" s="99" t="s">
        <v>534</v>
      </c>
      <c r="K662" s="99" t="s">
        <v>352</v>
      </c>
      <c r="L662" s="51"/>
      <c r="M662" s="47" t="s">
        <v>331</v>
      </c>
      <c r="N662" s="47"/>
    </row>
    <row r="663" spans="2:14" x14ac:dyDescent="0.2">
      <c r="B663" s="94"/>
      <c r="C663" s="95" t="s">
        <v>328</v>
      </c>
      <c r="D663" s="51">
        <v>40882</v>
      </c>
      <c r="E663" s="96">
        <v>40890</v>
      </c>
      <c r="F663" s="96"/>
      <c r="G663" s="97">
        <v>0.58333333333333337</v>
      </c>
      <c r="H663" s="97">
        <v>0.75</v>
      </c>
      <c r="I663" s="98">
        <v>2011906776824</v>
      </c>
      <c r="J663" s="99" t="s">
        <v>700</v>
      </c>
      <c r="K663" s="99" t="s">
        <v>977</v>
      </c>
      <c r="L663" s="51"/>
      <c r="M663" s="47" t="s">
        <v>331</v>
      </c>
      <c r="N663" s="47"/>
    </row>
    <row r="664" spans="2:14" x14ac:dyDescent="0.2">
      <c r="B664" s="94"/>
      <c r="C664" s="95" t="s">
        <v>328</v>
      </c>
      <c r="D664" s="51">
        <v>40871</v>
      </c>
      <c r="E664" s="96">
        <v>40890</v>
      </c>
      <c r="F664" s="96"/>
      <c r="G664" s="97">
        <v>0.33333333333333331</v>
      </c>
      <c r="H664" s="97">
        <v>0.54166666666666663</v>
      </c>
      <c r="I664" s="98">
        <v>2011892031655</v>
      </c>
      <c r="J664" s="99" t="s">
        <v>685</v>
      </c>
      <c r="K664" s="99" t="s">
        <v>167</v>
      </c>
      <c r="L664" s="51"/>
      <c r="M664" s="47" t="s">
        <v>331</v>
      </c>
      <c r="N664" s="47"/>
    </row>
    <row r="665" spans="2:14" x14ac:dyDescent="0.2">
      <c r="B665" s="94"/>
      <c r="C665" s="95" t="s">
        <v>550</v>
      </c>
      <c r="D665" s="51">
        <v>40873</v>
      </c>
      <c r="E665" s="96">
        <v>40891</v>
      </c>
      <c r="F665" s="96"/>
      <c r="G665" s="97">
        <v>0.33333333333333331</v>
      </c>
      <c r="H665" s="97">
        <v>0.5</v>
      </c>
      <c r="I665" s="98">
        <v>2011888458776</v>
      </c>
      <c r="J665" s="99" t="s">
        <v>863</v>
      </c>
      <c r="K665" s="99" t="s">
        <v>855</v>
      </c>
      <c r="L665" s="51"/>
      <c r="M665" s="47" t="s">
        <v>331</v>
      </c>
      <c r="N665" s="47"/>
    </row>
    <row r="666" spans="2:14" x14ac:dyDescent="0.2">
      <c r="B666" s="94"/>
      <c r="C666" s="95" t="s">
        <v>550</v>
      </c>
      <c r="D666" s="51">
        <v>40873</v>
      </c>
      <c r="E666" s="96">
        <v>40891</v>
      </c>
      <c r="F666" s="96"/>
      <c r="G666" s="97">
        <v>0.58333333333333337</v>
      </c>
      <c r="H666" s="97">
        <v>0.75</v>
      </c>
      <c r="I666" s="98">
        <v>2011886022861</v>
      </c>
      <c r="J666" s="99" t="s">
        <v>887</v>
      </c>
      <c r="K666" s="99" t="s">
        <v>855</v>
      </c>
      <c r="L666" s="51"/>
      <c r="M666" s="47" t="s">
        <v>331</v>
      </c>
      <c r="N666" s="47"/>
    </row>
    <row r="667" spans="2:14" x14ac:dyDescent="0.2">
      <c r="B667" s="101" t="s">
        <v>1113</v>
      </c>
      <c r="C667" s="102" t="s">
        <v>550</v>
      </c>
      <c r="D667" s="53">
        <v>40873</v>
      </c>
      <c r="E667" s="103">
        <v>40893</v>
      </c>
      <c r="F667" s="103"/>
      <c r="G667" s="104">
        <v>0.58333333333333337</v>
      </c>
      <c r="H667" s="104">
        <v>0.75</v>
      </c>
      <c r="I667" s="105">
        <v>2011839014694</v>
      </c>
      <c r="J667" s="106" t="s">
        <v>1114</v>
      </c>
      <c r="K667" s="106" t="s">
        <v>542</v>
      </c>
      <c r="L667" s="53"/>
      <c r="M667" s="47" t="s">
        <v>331</v>
      </c>
      <c r="N667" s="47"/>
    </row>
    <row r="668" spans="2:14" x14ac:dyDescent="0.2">
      <c r="B668" s="94"/>
      <c r="C668" s="95" t="s">
        <v>328</v>
      </c>
      <c r="D668" s="51">
        <v>40885</v>
      </c>
      <c r="E668" s="96">
        <v>40892</v>
      </c>
      <c r="F668" s="96"/>
      <c r="G668" s="97">
        <v>0.54166666666666663</v>
      </c>
      <c r="H668" s="97">
        <v>0.75</v>
      </c>
      <c r="I668" s="98">
        <v>2011907319398</v>
      </c>
      <c r="J668" s="99" t="s">
        <v>1115</v>
      </c>
      <c r="K668" s="99" t="s">
        <v>1116</v>
      </c>
      <c r="L668" s="51"/>
      <c r="M668" s="47" t="s">
        <v>331</v>
      </c>
      <c r="N668" s="47"/>
    </row>
    <row r="669" spans="2:14" x14ac:dyDescent="0.2">
      <c r="B669" s="94"/>
      <c r="C669" s="95" t="s">
        <v>328</v>
      </c>
      <c r="D669" s="51">
        <v>40882</v>
      </c>
      <c r="E669" s="96">
        <v>40892</v>
      </c>
      <c r="F669" s="96"/>
      <c r="G669" s="97">
        <v>0.33333333333333331</v>
      </c>
      <c r="H669" s="97">
        <v>0.54166666666666663</v>
      </c>
      <c r="I669" s="98">
        <v>2011849917195</v>
      </c>
      <c r="J669" s="99" t="s">
        <v>1099</v>
      </c>
      <c r="K669" s="99" t="s">
        <v>1117</v>
      </c>
      <c r="L669" s="51"/>
      <c r="M669" s="47" t="s">
        <v>331</v>
      </c>
      <c r="N669" s="47"/>
    </row>
    <row r="670" spans="2:14" x14ac:dyDescent="0.2">
      <c r="B670" s="81" t="s">
        <v>1118</v>
      </c>
      <c r="C670" s="82" t="s">
        <v>1119</v>
      </c>
      <c r="D670" s="52">
        <v>40876</v>
      </c>
      <c r="E670" s="52">
        <v>40892</v>
      </c>
      <c r="F670" s="52"/>
      <c r="G670" s="83">
        <v>0.41666666666666669</v>
      </c>
      <c r="H670" s="83">
        <v>0.5</v>
      </c>
      <c r="I670" s="84">
        <v>2011844753095</v>
      </c>
      <c r="J670" s="85" t="s">
        <v>1120</v>
      </c>
      <c r="K670" s="85" t="s">
        <v>1121</v>
      </c>
      <c r="L670" s="52"/>
      <c r="M670" s="47"/>
      <c r="N670" s="47"/>
    </row>
    <row r="671" spans="2:14" x14ac:dyDescent="0.2">
      <c r="B671" s="94"/>
      <c r="C671" s="95" t="s">
        <v>328</v>
      </c>
      <c r="D671" s="51">
        <v>40891</v>
      </c>
      <c r="E671" s="96">
        <v>40892</v>
      </c>
      <c r="F671" s="96"/>
      <c r="G671" s="97">
        <v>0.33333333333333331</v>
      </c>
      <c r="H671" s="97">
        <v>0.54166666666666663</v>
      </c>
      <c r="I671" s="98">
        <v>2011907329817</v>
      </c>
      <c r="J671" s="99" t="s">
        <v>1122</v>
      </c>
      <c r="K671" s="99" t="s">
        <v>977</v>
      </c>
      <c r="L671" s="51"/>
      <c r="M671" s="47" t="s">
        <v>331</v>
      </c>
      <c r="N671" s="47"/>
    </row>
    <row r="672" spans="2:14" x14ac:dyDescent="0.2">
      <c r="B672" s="94"/>
      <c r="C672" s="95" t="s">
        <v>328</v>
      </c>
      <c r="D672" s="51">
        <v>40882</v>
      </c>
      <c r="E672" s="96">
        <v>40893</v>
      </c>
      <c r="F672" s="96"/>
      <c r="G672" s="97">
        <v>0.33333333333333331</v>
      </c>
      <c r="H672" s="97">
        <v>0.54166666666666663</v>
      </c>
      <c r="I672" s="98">
        <v>2011886678924</v>
      </c>
      <c r="J672" s="99" t="s">
        <v>1087</v>
      </c>
      <c r="K672" s="99" t="s">
        <v>1123</v>
      </c>
      <c r="L672" s="51"/>
      <c r="M672" s="47" t="s">
        <v>331</v>
      </c>
      <c r="N672" s="47"/>
    </row>
    <row r="673" spans="2:14" x14ac:dyDescent="0.2">
      <c r="B673" s="94"/>
      <c r="C673" s="95" t="s">
        <v>550</v>
      </c>
      <c r="D673" s="51">
        <v>40873</v>
      </c>
      <c r="E673" s="96">
        <v>40893</v>
      </c>
      <c r="F673" s="96"/>
      <c r="G673" s="97">
        <v>0.58333333333333337</v>
      </c>
      <c r="H673" s="97">
        <v>0.75</v>
      </c>
      <c r="I673" s="98">
        <v>2011886948853</v>
      </c>
      <c r="J673" s="99" t="s">
        <v>1124</v>
      </c>
      <c r="K673" s="99" t="s">
        <v>855</v>
      </c>
      <c r="L673" s="51"/>
      <c r="M673" s="47" t="s">
        <v>331</v>
      </c>
      <c r="N673" s="47"/>
    </row>
    <row r="674" spans="2:14" x14ac:dyDescent="0.2">
      <c r="B674" s="107"/>
      <c r="C674" s="108" t="s">
        <v>328</v>
      </c>
      <c r="D674" s="109">
        <v>40882</v>
      </c>
      <c r="E674" s="110">
        <v>40894</v>
      </c>
      <c r="F674" s="110"/>
      <c r="G674" s="111">
        <v>0.58333333333333337</v>
      </c>
      <c r="H674" s="111">
        <v>0.75</v>
      </c>
      <c r="I674" s="112">
        <v>2011839014694</v>
      </c>
      <c r="J674" s="113" t="s">
        <v>717</v>
      </c>
      <c r="K674" s="113" t="s">
        <v>167</v>
      </c>
      <c r="L674" s="109"/>
      <c r="M674" s="47" t="s">
        <v>331</v>
      </c>
      <c r="N674" s="47"/>
    </row>
    <row r="675" spans="2:14" x14ac:dyDescent="0.2">
      <c r="B675" s="94"/>
      <c r="C675" s="95" t="s">
        <v>550</v>
      </c>
      <c r="D675" s="51">
        <v>40882</v>
      </c>
      <c r="E675" s="96">
        <v>40894</v>
      </c>
      <c r="F675" s="96"/>
      <c r="G675" s="97">
        <v>0.33333333333333331</v>
      </c>
      <c r="H675" s="97">
        <v>0.54166666666666663</v>
      </c>
      <c r="I675" s="98">
        <v>2011883296003</v>
      </c>
      <c r="J675" s="99" t="s">
        <v>1125</v>
      </c>
      <c r="K675" s="99" t="s">
        <v>1126</v>
      </c>
      <c r="L675" s="51"/>
      <c r="M675" s="47"/>
      <c r="N675" s="47"/>
    </row>
    <row r="676" spans="2:14" x14ac:dyDescent="0.2">
      <c r="B676" s="94" t="s">
        <v>1127</v>
      </c>
      <c r="C676" s="95" t="s">
        <v>1119</v>
      </c>
      <c r="D676" s="51">
        <v>40876</v>
      </c>
      <c r="E676" s="96">
        <v>40894</v>
      </c>
      <c r="F676" s="96"/>
      <c r="G676" s="97">
        <v>0.33333333333333331</v>
      </c>
      <c r="H676" s="97">
        <v>0.5</v>
      </c>
      <c r="I676" s="98">
        <v>2011908900667</v>
      </c>
      <c r="J676" s="99" t="s">
        <v>1128</v>
      </c>
      <c r="K676" s="99" t="s">
        <v>1129</v>
      </c>
      <c r="L676" s="51"/>
      <c r="M676" s="47" t="s">
        <v>376</v>
      </c>
      <c r="N676" s="47" t="s">
        <v>1130</v>
      </c>
    </row>
    <row r="677" spans="2:14" x14ac:dyDescent="0.2">
      <c r="B677" s="94" t="s">
        <v>1127</v>
      </c>
      <c r="C677" s="95" t="s">
        <v>550</v>
      </c>
      <c r="D677" s="51">
        <v>40873</v>
      </c>
      <c r="E677" s="96">
        <v>40895</v>
      </c>
      <c r="F677" s="96"/>
      <c r="G677" s="97">
        <v>0.33333333333333331</v>
      </c>
      <c r="H677" s="97">
        <v>0.5</v>
      </c>
      <c r="I677" s="98">
        <v>2011878259165</v>
      </c>
      <c r="J677" s="99" t="s">
        <v>1108</v>
      </c>
      <c r="K677" s="99" t="s">
        <v>855</v>
      </c>
      <c r="L677" s="51"/>
      <c r="M677" s="47" t="s">
        <v>331</v>
      </c>
      <c r="N677" s="47"/>
    </row>
    <row r="678" spans="2:14" x14ac:dyDescent="0.2">
      <c r="B678" s="94"/>
      <c r="C678" s="95" t="s">
        <v>328</v>
      </c>
      <c r="D678" s="51">
        <v>40875</v>
      </c>
      <c r="E678" s="96">
        <v>40896</v>
      </c>
      <c r="F678" s="96"/>
      <c r="G678" s="97">
        <v>0.54166666666666663</v>
      </c>
      <c r="H678" s="97">
        <v>0.75</v>
      </c>
      <c r="I678" s="98">
        <v>2011894671077</v>
      </c>
      <c r="J678" s="99" t="s">
        <v>806</v>
      </c>
      <c r="K678" s="99" t="s">
        <v>1131</v>
      </c>
      <c r="L678" s="51"/>
      <c r="M678" s="47" t="s">
        <v>331</v>
      </c>
      <c r="N678" s="47"/>
    </row>
    <row r="679" spans="2:14" x14ac:dyDescent="0.2">
      <c r="B679" s="94" t="s">
        <v>1132</v>
      </c>
      <c r="C679" s="95" t="s">
        <v>550</v>
      </c>
      <c r="D679" s="51">
        <v>40873</v>
      </c>
      <c r="E679" s="96">
        <v>40896</v>
      </c>
      <c r="F679" s="96"/>
      <c r="G679" s="97">
        <v>0.58333333333333337</v>
      </c>
      <c r="H679" s="97">
        <v>0.75</v>
      </c>
      <c r="I679" s="98">
        <v>2011879108617</v>
      </c>
      <c r="J679" s="99" t="s">
        <v>1133</v>
      </c>
      <c r="K679" s="99" t="s">
        <v>855</v>
      </c>
      <c r="L679" s="51"/>
      <c r="M679" s="47" t="s">
        <v>331</v>
      </c>
      <c r="N679" s="47"/>
    </row>
    <row r="680" spans="2:14" x14ac:dyDescent="0.2">
      <c r="B680" s="94" t="s">
        <v>622</v>
      </c>
      <c r="C680" s="95" t="s">
        <v>328</v>
      </c>
      <c r="D680" s="51">
        <v>40876</v>
      </c>
      <c r="E680" s="96">
        <v>40896</v>
      </c>
      <c r="F680" s="96"/>
      <c r="G680" s="97">
        <v>0.54166666666666663</v>
      </c>
      <c r="H680" s="97">
        <v>0.75</v>
      </c>
      <c r="I680" s="98">
        <v>2011894173309</v>
      </c>
      <c r="J680" s="99" t="s">
        <v>1134</v>
      </c>
      <c r="K680" s="99" t="s">
        <v>1059</v>
      </c>
      <c r="L680" s="51"/>
      <c r="M680" s="47" t="s">
        <v>331</v>
      </c>
      <c r="N680" s="47"/>
    </row>
    <row r="681" spans="2:14" x14ac:dyDescent="0.2">
      <c r="B681" s="94"/>
      <c r="C681" s="95" t="s">
        <v>328</v>
      </c>
      <c r="D681" s="51">
        <v>40886</v>
      </c>
      <c r="E681" s="96">
        <v>40897</v>
      </c>
      <c r="F681" s="96"/>
      <c r="G681" s="97">
        <v>0.33333333333333331</v>
      </c>
      <c r="H681" s="97">
        <v>0.54166666666666663</v>
      </c>
      <c r="I681" s="98">
        <v>2011910007440</v>
      </c>
      <c r="J681" s="99" t="s">
        <v>1135</v>
      </c>
      <c r="K681" s="99" t="s">
        <v>1059</v>
      </c>
      <c r="L681" s="51"/>
      <c r="M681" s="47" t="s">
        <v>331</v>
      </c>
      <c r="N681" s="47"/>
    </row>
    <row r="682" spans="2:14" x14ac:dyDescent="0.2">
      <c r="B682" s="94"/>
      <c r="C682" s="95" t="s">
        <v>1119</v>
      </c>
      <c r="D682" s="51">
        <v>40876</v>
      </c>
      <c r="E682" s="96">
        <v>40897</v>
      </c>
      <c r="F682" s="96"/>
      <c r="G682" s="97">
        <v>0.58333333333333337</v>
      </c>
      <c r="H682" s="97">
        <v>0.75</v>
      </c>
      <c r="I682" s="98">
        <v>2011886269815</v>
      </c>
      <c r="J682" s="99" t="s">
        <v>1136</v>
      </c>
      <c r="K682" s="99" t="s">
        <v>606</v>
      </c>
      <c r="L682" s="51"/>
      <c r="M682" s="47" t="s">
        <v>331</v>
      </c>
      <c r="N682" s="47"/>
    </row>
    <row r="683" spans="2:14" x14ac:dyDescent="0.2">
      <c r="B683" s="94"/>
      <c r="C683" s="95" t="s">
        <v>1119</v>
      </c>
      <c r="D683" s="51">
        <v>40876</v>
      </c>
      <c r="E683" s="96">
        <v>40897</v>
      </c>
      <c r="F683" s="96"/>
      <c r="G683" s="97">
        <v>0.33333333333333331</v>
      </c>
      <c r="H683" s="97">
        <v>0.45833333333333331</v>
      </c>
      <c r="I683" s="98">
        <v>2011840556496</v>
      </c>
      <c r="J683" s="99" t="s">
        <v>1137</v>
      </c>
      <c r="K683" s="99" t="s">
        <v>1138</v>
      </c>
      <c r="L683" s="51"/>
      <c r="M683" s="47" t="s">
        <v>331</v>
      </c>
      <c r="N683" s="47"/>
    </row>
    <row r="684" spans="2:14" x14ac:dyDescent="0.2">
      <c r="B684" s="94"/>
      <c r="C684" s="95" t="s">
        <v>1119</v>
      </c>
      <c r="D684" s="51">
        <v>40876</v>
      </c>
      <c r="E684" s="96">
        <v>40898</v>
      </c>
      <c r="F684" s="96"/>
      <c r="G684" s="97">
        <v>0.58333333333333337</v>
      </c>
      <c r="H684" s="97">
        <v>0.75</v>
      </c>
      <c r="I684" s="98">
        <v>2011838385081</v>
      </c>
      <c r="J684" s="99" t="s">
        <v>1139</v>
      </c>
      <c r="K684" s="99" t="s">
        <v>1138</v>
      </c>
      <c r="L684" s="51"/>
      <c r="M684" s="47" t="s">
        <v>331</v>
      </c>
      <c r="N684" s="47"/>
    </row>
    <row r="685" spans="2:14" x14ac:dyDescent="0.2">
      <c r="B685" s="94"/>
      <c r="C685" s="95" t="s">
        <v>1119</v>
      </c>
      <c r="D685" s="51">
        <v>40876</v>
      </c>
      <c r="E685" s="96">
        <v>40898</v>
      </c>
      <c r="F685" s="96"/>
      <c r="G685" s="97">
        <v>0.33333333333333331</v>
      </c>
      <c r="H685" s="97">
        <v>0.5</v>
      </c>
      <c r="I685" s="98">
        <v>2011845370943</v>
      </c>
      <c r="J685" s="99" t="s">
        <v>519</v>
      </c>
      <c r="K685" s="99" t="s">
        <v>558</v>
      </c>
      <c r="L685" s="51"/>
      <c r="M685" s="47" t="s">
        <v>331</v>
      </c>
      <c r="N685" s="47"/>
    </row>
    <row r="686" spans="2:14" x14ac:dyDescent="0.2">
      <c r="B686" s="94"/>
      <c r="C686" s="95" t="s">
        <v>328</v>
      </c>
      <c r="D686" s="51">
        <v>40892</v>
      </c>
      <c r="E686" s="96">
        <v>40899</v>
      </c>
      <c r="F686" s="96"/>
      <c r="G686" s="97">
        <v>0.33333333333333331</v>
      </c>
      <c r="H686" s="97">
        <v>0.5</v>
      </c>
      <c r="I686" s="98">
        <v>2011912113383</v>
      </c>
      <c r="J686" s="99" t="s">
        <v>432</v>
      </c>
      <c r="K686" s="99" t="s">
        <v>977</v>
      </c>
      <c r="L686" s="51"/>
      <c r="M686" s="47" t="s">
        <v>331</v>
      </c>
      <c r="N686" s="47"/>
    </row>
    <row r="687" spans="2:14" x14ac:dyDescent="0.2">
      <c r="B687" s="101" t="s">
        <v>1140</v>
      </c>
      <c r="C687" s="102" t="s">
        <v>328</v>
      </c>
      <c r="D687" s="53">
        <v>40892</v>
      </c>
      <c r="E687" s="103">
        <v>40900</v>
      </c>
      <c r="F687" s="103"/>
      <c r="G687" s="104">
        <v>0.33333333333333331</v>
      </c>
      <c r="H687" s="104">
        <v>0.5</v>
      </c>
      <c r="I687" s="105">
        <v>2011912430413</v>
      </c>
      <c r="J687" s="106" t="s">
        <v>737</v>
      </c>
      <c r="K687" s="106" t="s">
        <v>977</v>
      </c>
      <c r="L687" s="53"/>
      <c r="M687" s="47"/>
      <c r="N687" s="47"/>
    </row>
    <row r="688" spans="2:14" x14ac:dyDescent="0.2">
      <c r="B688" s="94"/>
      <c r="C688" s="95" t="s">
        <v>328</v>
      </c>
      <c r="D688" s="51">
        <v>40892</v>
      </c>
      <c r="E688" s="96">
        <v>40900</v>
      </c>
      <c r="F688" s="96"/>
      <c r="G688" s="97">
        <v>0.33333333333333331</v>
      </c>
      <c r="H688" s="97">
        <v>0.5</v>
      </c>
      <c r="I688" s="98">
        <v>2011911576390</v>
      </c>
      <c r="J688" s="99" t="s">
        <v>1141</v>
      </c>
      <c r="K688" s="99" t="s">
        <v>968</v>
      </c>
      <c r="L688" s="51"/>
      <c r="M688" s="47" t="s">
        <v>331</v>
      </c>
      <c r="N688" s="47"/>
    </row>
    <row r="689" spans="2:14" x14ac:dyDescent="0.2">
      <c r="B689" s="94"/>
      <c r="C689" s="95" t="s">
        <v>328</v>
      </c>
      <c r="D689" s="51">
        <v>40892</v>
      </c>
      <c r="E689" s="96">
        <v>40900</v>
      </c>
      <c r="F689" s="96"/>
      <c r="G689" s="97">
        <v>0.54166666666666663</v>
      </c>
      <c r="H689" s="97">
        <v>0.75</v>
      </c>
      <c r="I689" s="98">
        <v>2011911640531</v>
      </c>
      <c r="J689" s="99" t="s">
        <v>405</v>
      </c>
      <c r="K689" s="99" t="s">
        <v>968</v>
      </c>
      <c r="L689" s="51"/>
      <c r="M689" s="47" t="s">
        <v>331</v>
      </c>
      <c r="N689" s="47"/>
    </row>
    <row r="690" spans="2:14" x14ac:dyDescent="0.2">
      <c r="B690" s="94"/>
      <c r="C690" s="95" t="s">
        <v>328</v>
      </c>
      <c r="D690" s="51">
        <v>40892</v>
      </c>
      <c r="E690" s="96">
        <v>40901</v>
      </c>
      <c r="F690" s="96"/>
      <c r="G690" s="97">
        <v>0.33333333333333331</v>
      </c>
      <c r="H690" s="97">
        <v>0.5</v>
      </c>
      <c r="I690" s="98">
        <v>2011915413200</v>
      </c>
      <c r="J690" s="99" t="s">
        <v>1142</v>
      </c>
      <c r="K690" s="99" t="s">
        <v>1143</v>
      </c>
      <c r="L690" s="51"/>
      <c r="M690" s="47" t="s">
        <v>331</v>
      </c>
      <c r="N690" s="47"/>
    </row>
    <row r="691" spans="2:14" x14ac:dyDescent="0.2">
      <c r="B691" s="94"/>
      <c r="C691" s="95" t="s">
        <v>328</v>
      </c>
      <c r="D691" s="51">
        <v>40889</v>
      </c>
      <c r="E691" s="96">
        <v>40903</v>
      </c>
      <c r="F691" s="96"/>
      <c r="G691" s="97">
        <v>0.54166666666666663</v>
      </c>
      <c r="H691" s="97">
        <v>0.72916666666666663</v>
      </c>
      <c r="I691" s="98">
        <v>2011911463536</v>
      </c>
      <c r="J691" s="99" t="s">
        <v>1144</v>
      </c>
      <c r="K691" s="99" t="s">
        <v>968</v>
      </c>
      <c r="L691" s="51"/>
      <c r="M691" s="47" t="s">
        <v>331</v>
      </c>
      <c r="N691" s="47"/>
    </row>
    <row r="692" spans="2:14" x14ac:dyDescent="0.2">
      <c r="B692" s="94"/>
      <c r="C692" s="95" t="s">
        <v>328</v>
      </c>
      <c r="D692" s="51">
        <v>40890</v>
      </c>
      <c r="E692" s="96">
        <v>40903</v>
      </c>
      <c r="F692" s="96"/>
      <c r="G692" s="97">
        <v>0.33333333333333331</v>
      </c>
      <c r="H692" s="97">
        <v>0.54166666666666663</v>
      </c>
      <c r="I692" s="98">
        <v>2011895695096</v>
      </c>
      <c r="J692" s="99" t="s">
        <v>1145</v>
      </c>
      <c r="K692" s="99" t="s">
        <v>970</v>
      </c>
      <c r="L692" s="51"/>
      <c r="M692" s="47" t="s">
        <v>331</v>
      </c>
      <c r="N692" s="47"/>
    </row>
    <row r="693" spans="2:14" x14ac:dyDescent="0.2">
      <c r="B693" s="94"/>
      <c r="C693" s="95" t="s">
        <v>328</v>
      </c>
      <c r="D693" s="51">
        <v>40876</v>
      </c>
      <c r="E693" s="96">
        <v>40904</v>
      </c>
      <c r="F693" s="96"/>
      <c r="G693" s="97">
        <v>0.33333333333333331</v>
      </c>
      <c r="H693" s="97">
        <v>0.54166666666666663</v>
      </c>
      <c r="I693" s="98">
        <v>2011892006763</v>
      </c>
      <c r="J693" s="99" t="s">
        <v>1146</v>
      </c>
      <c r="K693" s="99" t="s">
        <v>1059</v>
      </c>
      <c r="L693" s="51"/>
      <c r="M693" s="47" t="s">
        <v>331</v>
      </c>
      <c r="N693" s="47"/>
    </row>
    <row r="694" spans="2:14" x14ac:dyDescent="0.2">
      <c r="B694" s="94"/>
      <c r="C694" s="95" t="s">
        <v>1119</v>
      </c>
      <c r="D694" s="51">
        <v>40876</v>
      </c>
      <c r="E694" s="96">
        <v>40904</v>
      </c>
      <c r="F694" s="96"/>
      <c r="G694" s="97">
        <v>0.33333333333333331</v>
      </c>
      <c r="H694" s="97">
        <v>0.5</v>
      </c>
      <c r="I694" s="98">
        <v>2011851567085</v>
      </c>
      <c r="J694" s="99" t="s">
        <v>1147</v>
      </c>
      <c r="K694" s="99" t="s">
        <v>1148</v>
      </c>
      <c r="L694" s="51"/>
      <c r="M694" s="47" t="s">
        <v>331</v>
      </c>
      <c r="N694" s="47"/>
    </row>
    <row r="695" spans="2:14" x14ac:dyDescent="0.2">
      <c r="B695" s="94"/>
      <c r="C695" s="95" t="s">
        <v>328</v>
      </c>
      <c r="D695" s="51">
        <v>40890</v>
      </c>
      <c r="E695" s="96">
        <v>40904</v>
      </c>
      <c r="F695" s="96"/>
      <c r="G695" s="97">
        <v>0.54166666666666663</v>
      </c>
      <c r="H695" s="97">
        <v>0.75</v>
      </c>
      <c r="I695" s="98">
        <v>2011911464890</v>
      </c>
      <c r="J695" s="99" t="s">
        <v>1149</v>
      </c>
      <c r="K695" s="99" t="s">
        <v>970</v>
      </c>
      <c r="L695" s="51"/>
      <c r="M695" s="47" t="s">
        <v>331</v>
      </c>
      <c r="N695" s="47"/>
    </row>
    <row r="696" spans="2:14" x14ac:dyDescent="0.2">
      <c r="B696" s="94" t="s">
        <v>1150</v>
      </c>
      <c r="C696" s="95" t="s">
        <v>1119</v>
      </c>
      <c r="D696" s="51">
        <v>40877</v>
      </c>
      <c r="E696" s="96">
        <v>40905</v>
      </c>
      <c r="F696" s="96"/>
      <c r="G696" s="97">
        <v>0.33333333333333331</v>
      </c>
      <c r="H696" s="97">
        <v>0.5</v>
      </c>
      <c r="I696" s="98">
        <v>2011891980706</v>
      </c>
      <c r="J696" s="99" t="s">
        <v>1151</v>
      </c>
      <c r="K696" s="99" t="s">
        <v>542</v>
      </c>
      <c r="L696" s="51"/>
      <c r="M696" s="47" t="s">
        <v>331</v>
      </c>
      <c r="N696" s="47"/>
    </row>
    <row r="697" spans="2:14" x14ac:dyDescent="0.2">
      <c r="B697" s="94" t="s">
        <v>507</v>
      </c>
      <c r="C697" s="95" t="s">
        <v>328</v>
      </c>
      <c r="D697" s="51">
        <v>40882</v>
      </c>
      <c r="E697" s="96">
        <v>40905</v>
      </c>
      <c r="F697" s="96"/>
      <c r="G697" s="97">
        <v>0.33333333333333331</v>
      </c>
      <c r="H697" s="97">
        <v>0.5</v>
      </c>
      <c r="I697" s="98">
        <v>2011894008912</v>
      </c>
      <c r="J697" s="99" t="s">
        <v>592</v>
      </c>
      <c r="K697" s="99" t="s">
        <v>968</v>
      </c>
      <c r="L697" s="51"/>
      <c r="M697" s="47" t="s">
        <v>376</v>
      </c>
      <c r="N697" s="47" t="s">
        <v>1152</v>
      </c>
    </row>
    <row r="698" spans="2:14" x14ac:dyDescent="0.2">
      <c r="B698" s="94" t="s">
        <v>622</v>
      </c>
      <c r="C698" s="95" t="s">
        <v>328</v>
      </c>
      <c r="D698" s="51">
        <v>40882</v>
      </c>
      <c r="E698" s="96">
        <v>40905</v>
      </c>
      <c r="F698" s="96"/>
      <c r="G698" s="97">
        <v>0.33333333333333331</v>
      </c>
      <c r="H698" s="97">
        <v>0.5</v>
      </c>
      <c r="I698" s="98">
        <v>2011894378784</v>
      </c>
      <c r="J698" s="99" t="s">
        <v>1153</v>
      </c>
      <c r="K698" s="99" t="s">
        <v>167</v>
      </c>
      <c r="L698" s="51"/>
      <c r="M698" s="47" t="s">
        <v>331</v>
      </c>
      <c r="N698" s="47"/>
    </row>
    <row r="699" spans="2:14" x14ac:dyDescent="0.2">
      <c r="B699" s="94" t="s">
        <v>1154</v>
      </c>
      <c r="C699" s="95" t="s">
        <v>328</v>
      </c>
      <c r="D699" s="51">
        <v>40882</v>
      </c>
      <c r="E699" s="96">
        <v>40905</v>
      </c>
      <c r="F699" s="96"/>
      <c r="G699" s="97">
        <v>0.33333333333333331</v>
      </c>
      <c r="H699" s="97">
        <v>0.5</v>
      </c>
      <c r="I699" s="98">
        <v>2011906776824</v>
      </c>
      <c r="J699" s="99" t="s">
        <v>1155</v>
      </c>
      <c r="K699" s="99" t="s">
        <v>167</v>
      </c>
      <c r="L699" s="51"/>
      <c r="M699" s="47" t="s">
        <v>331</v>
      </c>
      <c r="N699" s="47"/>
    </row>
    <row r="700" spans="2:14" x14ac:dyDescent="0.2">
      <c r="B700" s="94"/>
      <c r="C700" s="95" t="s">
        <v>1119</v>
      </c>
      <c r="D700" s="51">
        <v>40877</v>
      </c>
      <c r="E700" s="96">
        <v>40906</v>
      </c>
      <c r="F700" s="96"/>
      <c r="G700" s="97">
        <v>0.33333333333333331</v>
      </c>
      <c r="H700" s="97">
        <v>0.5</v>
      </c>
      <c r="I700" s="98">
        <v>2011890056945</v>
      </c>
      <c r="J700" s="99" t="s">
        <v>781</v>
      </c>
      <c r="K700" s="99" t="s">
        <v>542</v>
      </c>
      <c r="L700" s="51"/>
      <c r="M700" s="47" t="s">
        <v>331</v>
      </c>
      <c r="N700" s="47"/>
    </row>
    <row r="701" spans="2:14" x14ac:dyDescent="0.2">
      <c r="B701" s="94" t="s">
        <v>622</v>
      </c>
      <c r="C701" s="95" t="s">
        <v>328</v>
      </c>
      <c r="D701" s="51">
        <v>40904</v>
      </c>
      <c r="E701" s="96">
        <v>40906</v>
      </c>
      <c r="F701" s="114"/>
      <c r="G701" s="97">
        <v>0.33333333333333331</v>
      </c>
      <c r="H701" s="97">
        <v>0.5</v>
      </c>
      <c r="I701" s="98">
        <v>2011876374067</v>
      </c>
      <c r="J701" s="99" t="s">
        <v>795</v>
      </c>
      <c r="K701" s="99" t="s">
        <v>1156</v>
      </c>
      <c r="L701" s="51"/>
      <c r="M701" s="47" t="s">
        <v>331</v>
      </c>
      <c r="N701" s="47"/>
    </row>
    <row r="702" spans="2:14" x14ac:dyDescent="0.2">
      <c r="B702" s="94"/>
      <c r="C702" s="95" t="s">
        <v>328</v>
      </c>
      <c r="D702" s="51">
        <v>40897</v>
      </c>
      <c r="E702" s="96">
        <v>40906</v>
      </c>
      <c r="F702" s="114"/>
      <c r="G702" s="97">
        <v>0.33333333333333331</v>
      </c>
      <c r="H702" s="97">
        <v>0.54166666666666663</v>
      </c>
      <c r="I702" s="98">
        <v>2011911464690</v>
      </c>
      <c r="J702" s="99" t="s">
        <v>1157</v>
      </c>
      <c r="K702" s="99" t="s">
        <v>968</v>
      </c>
      <c r="L702" s="51"/>
      <c r="M702" s="47" t="s">
        <v>331</v>
      </c>
      <c r="N702" s="47"/>
    </row>
    <row r="703" spans="2:14" x14ac:dyDescent="0.2">
      <c r="B703" s="94"/>
      <c r="C703" s="95" t="s">
        <v>328</v>
      </c>
      <c r="D703" s="51">
        <v>40884</v>
      </c>
      <c r="E703" s="96">
        <v>40906</v>
      </c>
      <c r="F703" s="114"/>
      <c r="G703" s="97">
        <v>0.33333333333333331</v>
      </c>
      <c r="H703" s="97">
        <v>0.54166666666666663</v>
      </c>
      <c r="I703" s="98">
        <v>2011894650291</v>
      </c>
      <c r="J703" s="99" t="s">
        <v>1158</v>
      </c>
      <c r="K703" s="99" t="s">
        <v>946</v>
      </c>
      <c r="L703" s="51"/>
      <c r="M703" s="47" t="s">
        <v>331</v>
      </c>
      <c r="N703" s="47"/>
    </row>
    <row r="704" spans="2:14" x14ac:dyDescent="0.2">
      <c r="B704" s="94"/>
      <c r="C704" s="95" t="s">
        <v>328</v>
      </c>
      <c r="D704" s="51">
        <v>40892</v>
      </c>
      <c r="E704" s="96">
        <v>40907</v>
      </c>
      <c r="F704" s="114"/>
      <c r="G704" s="97">
        <v>0.33333333333333331</v>
      </c>
      <c r="H704" s="97">
        <v>0.5</v>
      </c>
      <c r="I704" s="98">
        <v>2011912430413</v>
      </c>
      <c r="J704" s="99" t="s">
        <v>737</v>
      </c>
      <c r="K704" s="99" t="s">
        <v>977</v>
      </c>
      <c r="L704" s="51"/>
      <c r="M704" s="47" t="s">
        <v>331</v>
      </c>
      <c r="N704" s="47"/>
    </row>
    <row r="705" spans="2:14" x14ac:dyDescent="0.2">
      <c r="B705" s="94"/>
      <c r="C705" s="95" t="s">
        <v>328</v>
      </c>
      <c r="D705" s="51">
        <v>40897</v>
      </c>
      <c r="E705" s="96">
        <v>40910</v>
      </c>
      <c r="F705" s="114"/>
      <c r="G705" s="97">
        <v>0.54166666666666663</v>
      </c>
      <c r="H705" s="97">
        <v>0.75</v>
      </c>
      <c r="I705" s="98">
        <v>2011913010495</v>
      </c>
      <c r="J705" s="99" t="s">
        <v>1159</v>
      </c>
      <c r="K705" s="99" t="s">
        <v>946</v>
      </c>
      <c r="L705" s="51"/>
      <c r="M705" s="47" t="s">
        <v>331</v>
      </c>
      <c r="N705" s="47"/>
    </row>
    <row r="706" spans="2:14" x14ac:dyDescent="0.2">
      <c r="B706" s="94" t="s">
        <v>622</v>
      </c>
      <c r="C706" s="95" t="s">
        <v>328</v>
      </c>
      <c r="D706" s="51">
        <v>40885</v>
      </c>
      <c r="E706" s="96">
        <v>40911</v>
      </c>
      <c r="F706" s="114"/>
      <c r="G706" s="97">
        <v>0.33333333333333331</v>
      </c>
      <c r="H706" s="97">
        <v>0.41666666666666669</v>
      </c>
      <c r="I706" s="98">
        <v>2011896618905</v>
      </c>
      <c r="J706" s="99" t="s">
        <v>572</v>
      </c>
      <c r="K706" s="99" t="s">
        <v>970</v>
      </c>
      <c r="L706" s="51"/>
      <c r="M706" s="47" t="s">
        <v>331</v>
      </c>
      <c r="N706" s="47"/>
    </row>
    <row r="707" spans="2:14" x14ac:dyDescent="0.2">
      <c r="B707" s="94"/>
      <c r="C707" s="95" t="s">
        <v>1119</v>
      </c>
      <c r="D707" s="51">
        <v>40889</v>
      </c>
      <c r="E707" s="96">
        <v>40912</v>
      </c>
      <c r="F707" s="114"/>
      <c r="G707" s="97">
        <v>0.58333333333333337</v>
      </c>
      <c r="H707" s="97">
        <v>0.75</v>
      </c>
      <c r="I707" s="98">
        <v>2011844774170</v>
      </c>
      <c r="J707" s="99" t="s">
        <v>1160</v>
      </c>
      <c r="K707" s="99" t="s">
        <v>1138</v>
      </c>
      <c r="L707" s="51"/>
      <c r="M707" s="47" t="s">
        <v>331</v>
      </c>
      <c r="N707" s="47"/>
    </row>
    <row r="708" spans="2:14" x14ac:dyDescent="0.2">
      <c r="B708" s="94"/>
      <c r="C708" s="95" t="s">
        <v>328</v>
      </c>
      <c r="D708" s="51">
        <v>40897</v>
      </c>
      <c r="E708" s="96">
        <v>40912</v>
      </c>
      <c r="F708" s="114"/>
      <c r="G708" s="97">
        <v>0.33333333333333331</v>
      </c>
      <c r="H708" s="97">
        <v>0.5</v>
      </c>
      <c r="I708" s="98">
        <v>2011877187846</v>
      </c>
      <c r="J708" s="99" t="s">
        <v>671</v>
      </c>
      <c r="K708" s="99" t="s">
        <v>1161</v>
      </c>
      <c r="L708" s="51"/>
      <c r="M708" s="47" t="s">
        <v>331</v>
      </c>
      <c r="N708" s="47"/>
    </row>
    <row r="709" spans="2:14" x14ac:dyDescent="0.2">
      <c r="B709" s="94"/>
      <c r="C709" s="95" t="s">
        <v>328</v>
      </c>
      <c r="D709" s="51">
        <v>40897</v>
      </c>
      <c r="E709" s="51">
        <v>40912</v>
      </c>
      <c r="F709" s="114"/>
      <c r="G709" s="97">
        <v>0.54166666666666663</v>
      </c>
      <c r="H709" s="97">
        <v>0.72916666666666663</v>
      </c>
      <c r="I709" s="98">
        <v>2011903226345</v>
      </c>
      <c r="J709" s="99" t="s">
        <v>1162</v>
      </c>
      <c r="K709" s="99" t="s">
        <v>1163</v>
      </c>
      <c r="L709" s="51"/>
      <c r="M709" s="47" t="s">
        <v>331</v>
      </c>
      <c r="N709" s="47"/>
    </row>
    <row r="710" spans="2:14" x14ac:dyDescent="0.2">
      <c r="B710" s="94"/>
      <c r="C710" s="95" t="s">
        <v>693</v>
      </c>
      <c r="D710" s="51">
        <v>40905</v>
      </c>
      <c r="E710" s="96">
        <v>40913</v>
      </c>
      <c r="F710" s="115">
        <v>303669006</v>
      </c>
      <c r="G710" s="97">
        <v>0.54166666666666663</v>
      </c>
      <c r="H710" s="97">
        <v>0.75</v>
      </c>
      <c r="I710" s="98">
        <v>2011915581286</v>
      </c>
      <c r="J710" s="99" t="s">
        <v>364</v>
      </c>
      <c r="K710" s="99" t="s">
        <v>1164</v>
      </c>
      <c r="L710" s="51"/>
      <c r="M710" s="47" t="s">
        <v>331</v>
      </c>
      <c r="N710" s="47"/>
    </row>
    <row r="711" spans="2:14" x14ac:dyDescent="0.2">
      <c r="B711" s="94"/>
      <c r="C711" s="95" t="s">
        <v>693</v>
      </c>
      <c r="D711" s="51">
        <v>40904</v>
      </c>
      <c r="E711" s="96">
        <v>40913</v>
      </c>
      <c r="F711" s="114"/>
      <c r="G711" s="97">
        <v>0.33333333333333331</v>
      </c>
      <c r="H711" s="97">
        <v>0.5</v>
      </c>
      <c r="I711" s="98">
        <v>2011913602698</v>
      </c>
      <c r="J711" s="99" t="s">
        <v>1165</v>
      </c>
      <c r="K711" s="99" t="s">
        <v>1166</v>
      </c>
      <c r="L711" s="51"/>
      <c r="M711" s="47" t="s">
        <v>331</v>
      </c>
      <c r="N711" s="47"/>
    </row>
    <row r="712" spans="2:14" x14ac:dyDescent="0.2">
      <c r="B712" s="94"/>
      <c r="C712" s="95" t="s">
        <v>1119</v>
      </c>
      <c r="D712" s="51">
        <v>40889</v>
      </c>
      <c r="E712" s="96">
        <v>40913</v>
      </c>
      <c r="F712" s="114"/>
      <c r="G712" s="97">
        <v>0.375</v>
      </c>
      <c r="H712" s="97">
        <v>0.5</v>
      </c>
      <c r="I712" s="98">
        <v>2011858529742</v>
      </c>
      <c r="J712" s="99" t="s">
        <v>586</v>
      </c>
      <c r="K712" s="99" t="s">
        <v>1167</v>
      </c>
      <c r="L712" s="51"/>
      <c r="M712" s="47" t="s">
        <v>331</v>
      </c>
      <c r="N712" s="47"/>
    </row>
    <row r="713" spans="2:14" x14ac:dyDescent="0.2">
      <c r="B713" s="94"/>
      <c r="C713" s="95" t="s">
        <v>693</v>
      </c>
      <c r="D713" s="51">
        <v>40904</v>
      </c>
      <c r="E713" s="96">
        <v>40913</v>
      </c>
      <c r="F713" s="114"/>
      <c r="G713" s="97">
        <v>0.33333333333333331</v>
      </c>
      <c r="H713" s="97">
        <v>0.45833333333333331</v>
      </c>
      <c r="I713" s="98">
        <v>2011914431463</v>
      </c>
      <c r="J713" s="99" t="s">
        <v>425</v>
      </c>
      <c r="K713" s="99" t="s">
        <v>1168</v>
      </c>
      <c r="L713" s="51"/>
      <c r="M713" s="47" t="s">
        <v>331</v>
      </c>
      <c r="N713" s="47"/>
    </row>
    <row r="714" spans="2:14" x14ac:dyDescent="0.2">
      <c r="B714" s="94"/>
      <c r="C714" s="95" t="s">
        <v>328</v>
      </c>
      <c r="D714" s="51">
        <v>40900</v>
      </c>
      <c r="E714" s="96">
        <v>40913</v>
      </c>
      <c r="F714" s="114"/>
      <c r="G714" s="97">
        <v>0.33333333333333331</v>
      </c>
      <c r="H714" s="97">
        <v>0.5</v>
      </c>
      <c r="I714" s="98">
        <v>2011914375425</v>
      </c>
      <c r="J714" s="99" t="s">
        <v>1169</v>
      </c>
      <c r="K714" s="99" t="s">
        <v>1170</v>
      </c>
      <c r="L714" s="51"/>
      <c r="M714" s="47" t="s">
        <v>331</v>
      </c>
      <c r="N714" s="47"/>
    </row>
    <row r="715" spans="2:14" x14ac:dyDescent="0.2">
      <c r="B715" s="94"/>
      <c r="C715" s="95" t="s">
        <v>328</v>
      </c>
      <c r="D715" s="51">
        <v>40893</v>
      </c>
      <c r="E715" s="96">
        <v>40913</v>
      </c>
      <c r="F715" s="114"/>
      <c r="G715" s="97">
        <v>0.33333333333333331</v>
      </c>
      <c r="H715" s="97">
        <v>0.54166666666666663</v>
      </c>
      <c r="I715" s="98">
        <v>2011896287681</v>
      </c>
      <c r="J715" s="99" t="s">
        <v>978</v>
      </c>
      <c r="K715" s="99" t="s">
        <v>946</v>
      </c>
      <c r="L715" s="51"/>
      <c r="M715" s="47" t="s">
        <v>331</v>
      </c>
      <c r="N715" s="47"/>
    </row>
    <row r="716" spans="2:14" ht="15.75" x14ac:dyDescent="0.2">
      <c r="B716" s="116" t="s">
        <v>48</v>
      </c>
      <c r="C716" s="117" t="s">
        <v>1119</v>
      </c>
      <c r="D716" s="118">
        <v>40889</v>
      </c>
      <c r="E716" s="119">
        <v>40913</v>
      </c>
      <c r="F716" s="120">
        <v>322911005</v>
      </c>
      <c r="G716" s="121">
        <v>0.58333333333333337</v>
      </c>
      <c r="H716" s="121">
        <v>0.70833333333333337</v>
      </c>
      <c r="I716" s="122">
        <v>2011884508234</v>
      </c>
      <c r="J716" s="123" t="s">
        <v>504</v>
      </c>
      <c r="K716" s="123" t="s">
        <v>1171</v>
      </c>
      <c r="L716" s="118"/>
      <c r="M716" s="117" t="s">
        <v>346</v>
      </c>
      <c r="N716" s="117" t="s">
        <v>1172</v>
      </c>
    </row>
    <row r="717" spans="2:14" ht="15.75" x14ac:dyDescent="0.2">
      <c r="B717" s="116"/>
      <c r="C717" s="117" t="s">
        <v>328</v>
      </c>
      <c r="D717" s="118">
        <v>40900</v>
      </c>
      <c r="E717" s="119">
        <v>40914</v>
      </c>
      <c r="F717" s="124"/>
      <c r="G717" s="121">
        <v>0.33333333333333331</v>
      </c>
      <c r="H717" s="121">
        <v>0.5</v>
      </c>
      <c r="I717" s="122">
        <v>2011849917195</v>
      </c>
      <c r="J717" s="123" t="s">
        <v>1173</v>
      </c>
      <c r="K717" s="123" t="s">
        <v>1174</v>
      </c>
      <c r="L717" s="118"/>
      <c r="M717" s="125" t="s">
        <v>331</v>
      </c>
      <c r="N717" s="125"/>
    </row>
    <row r="718" spans="2:14" ht="15.75" x14ac:dyDescent="0.2">
      <c r="B718" s="116"/>
      <c r="C718" s="117" t="s">
        <v>1119</v>
      </c>
      <c r="D718" s="118">
        <v>40889</v>
      </c>
      <c r="E718" s="119">
        <v>40914</v>
      </c>
      <c r="F718" s="124"/>
      <c r="G718" s="121">
        <v>0.33333333333333331</v>
      </c>
      <c r="H718" s="121">
        <v>0.5</v>
      </c>
      <c r="I718" s="122">
        <v>2011854032417</v>
      </c>
      <c r="J718" s="123" t="s">
        <v>1175</v>
      </c>
      <c r="K718" s="123" t="s">
        <v>1176</v>
      </c>
      <c r="L718" s="118"/>
      <c r="M718" s="125" t="s">
        <v>331</v>
      </c>
      <c r="N718" s="125"/>
    </row>
    <row r="719" spans="2:14" ht="15.75" x14ac:dyDescent="0.2">
      <c r="B719" s="116"/>
      <c r="C719" s="117" t="s">
        <v>1119</v>
      </c>
      <c r="D719" s="118">
        <v>40889</v>
      </c>
      <c r="E719" s="119">
        <v>40914</v>
      </c>
      <c r="F719" s="124"/>
      <c r="G719" s="121">
        <v>0.33333333333333331</v>
      </c>
      <c r="H719" s="121">
        <v>0.5</v>
      </c>
      <c r="I719" s="122">
        <v>2011854031950</v>
      </c>
      <c r="J719" s="123" t="s">
        <v>1175</v>
      </c>
      <c r="K719" s="123" t="s">
        <v>1176</v>
      </c>
      <c r="L719" s="118"/>
      <c r="M719" s="125" t="s">
        <v>331</v>
      </c>
      <c r="N719" s="125"/>
    </row>
    <row r="720" spans="2:14" ht="15.75" x14ac:dyDescent="0.2">
      <c r="B720" s="116"/>
      <c r="C720" s="117" t="s">
        <v>1119</v>
      </c>
      <c r="D720" s="118">
        <v>40889</v>
      </c>
      <c r="E720" s="119">
        <v>40914</v>
      </c>
      <c r="F720" s="124" t="s">
        <v>1177</v>
      </c>
      <c r="G720" s="121">
        <v>0.58333333333333337</v>
      </c>
      <c r="H720" s="121">
        <v>0.70833333333333337</v>
      </c>
      <c r="I720" s="122">
        <v>2011849412057</v>
      </c>
      <c r="J720" s="123" t="s">
        <v>1178</v>
      </c>
      <c r="K720" s="123" t="s">
        <v>1179</v>
      </c>
      <c r="L720" s="118"/>
      <c r="M720" s="125" t="s">
        <v>331</v>
      </c>
      <c r="N720" s="125"/>
    </row>
    <row r="721" spans="2:14" ht="15.75" x14ac:dyDescent="0.2">
      <c r="B721" s="116" t="s">
        <v>1127</v>
      </c>
      <c r="C721" s="117" t="s">
        <v>1119</v>
      </c>
      <c r="D721" s="118">
        <v>40889</v>
      </c>
      <c r="E721" s="119">
        <v>40915</v>
      </c>
      <c r="F721" s="124"/>
      <c r="G721" s="121">
        <v>0.33333333333333331</v>
      </c>
      <c r="H721" s="121">
        <v>0.41666666666666669</v>
      </c>
      <c r="I721" s="122">
        <v>2011851519112</v>
      </c>
      <c r="J721" s="123" t="s">
        <v>1180</v>
      </c>
      <c r="K721" s="123" t="s">
        <v>1181</v>
      </c>
      <c r="L721" s="118"/>
      <c r="M721" s="125" t="s">
        <v>331</v>
      </c>
      <c r="N721" s="125"/>
    </row>
    <row r="722" spans="2:14" ht="15.75" x14ac:dyDescent="0.2">
      <c r="B722" s="116"/>
      <c r="C722" s="117" t="s">
        <v>1119</v>
      </c>
      <c r="D722" s="118">
        <v>40889</v>
      </c>
      <c r="E722" s="119">
        <v>40915</v>
      </c>
      <c r="F722" s="124"/>
      <c r="G722" s="121">
        <v>0.625</v>
      </c>
      <c r="H722" s="121">
        <v>0.75</v>
      </c>
      <c r="I722" s="122">
        <v>2011859798064</v>
      </c>
      <c r="J722" s="123" t="s">
        <v>1182</v>
      </c>
      <c r="K722" s="123" t="s">
        <v>667</v>
      </c>
      <c r="L722" s="118"/>
      <c r="M722" s="125" t="s">
        <v>331</v>
      </c>
      <c r="N722" s="125"/>
    </row>
    <row r="723" spans="2:14" ht="15.75" x14ac:dyDescent="0.2">
      <c r="B723" s="116"/>
      <c r="C723" s="117" t="s">
        <v>328</v>
      </c>
      <c r="D723" s="118">
        <v>40889</v>
      </c>
      <c r="E723" s="119">
        <v>40915</v>
      </c>
      <c r="F723" s="124"/>
      <c r="G723" s="121">
        <v>0.54166666666666663</v>
      </c>
      <c r="H723" s="121">
        <v>0.70833333333333337</v>
      </c>
      <c r="I723" s="122">
        <v>2011876365280</v>
      </c>
      <c r="J723" s="123" t="s">
        <v>464</v>
      </c>
      <c r="K723" s="123" t="s">
        <v>667</v>
      </c>
      <c r="L723" s="118"/>
      <c r="M723" s="125" t="s">
        <v>346</v>
      </c>
      <c r="N723" s="125" t="s">
        <v>507</v>
      </c>
    </row>
    <row r="724" spans="2:14" ht="15.75" x14ac:dyDescent="0.2">
      <c r="B724" s="116"/>
      <c r="C724" s="117" t="s">
        <v>328</v>
      </c>
      <c r="D724" s="118">
        <v>40896</v>
      </c>
      <c r="E724" s="119">
        <v>40915</v>
      </c>
      <c r="F724" s="124"/>
      <c r="G724" s="121">
        <v>0.54166666666666663</v>
      </c>
      <c r="H724" s="121">
        <v>0.75</v>
      </c>
      <c r="I724" s="122">
        <v>2011849917573</v>
      </c>
      <c r="J724" s="123" t="s">
        <v>1183</v>
      </c>
      <c r="K724" s="123" t="s">
        <v>1184</v>
      </c>
      <c r="L724" s="118"/>
      <c r="M724" s="125" t="s">
        <v>331</v>
      </c>
      <c r="N724" s="125"/>
    </row>
    <row r="725" spans="2:14" ht="15.75" x14ac:dyDescent="0.2">
      <c r="B725" s="116"/>
      <c r="C725" s="117" t="s">
        <v>328</v>
      </c>
      <c r="D725" s="118">
        <v>40899</v>
      </c>
      <c r="E725" s="119">
        <v>40916</v>
      </c>
      <c r="F725" s="124"/>
      <c r="G725" s="121">
        <v>0.33333333333333331</v>
      </c>
      <c r="H725" s="121">
        <v>0.54166666666666663</v>
      </c>
      <c r="I725" s="122">
        <v>2011903442328</v>
      </c>
      <c r="J725" s="123" t="s">
        <v>421</v>
      </c>
      <c r="K725" s="123" t="s">
        <v>1161</v>
      </c>
      <c r="L725" s="118"/>
      <c r="M725" s="125" t="s">
        <v>331</v>
      </c>
      <c r="N725" s="125"/>
    </row>
    <row r="726" spans="2:14" ht="15.75" x14ac:dyDescent="0.2">
      <c r="B726" s="116"/>
      <c r="C726" s="117" t="s">
        <v>328</v>
      </c>
      <c r="D726" s="118">
        <v>40890</v>
      </c>
      <c r="E726" s="119">
        <v>40917</v>
      </c>
      <c r="F726" s="124"/>
      <c r="G726" s="121">
        <v>0.54166666666666663</v>
      </c>
      <c r="H726" s="121">
        <v>0.75</v>
      </c>
      <c r="I726" s="122">
        <v>2011894670456</v>
      </c>
      <c r="J726" s="123" t="s">
        <v>457</v>
      </c>
      <c r="K726" s="123" t="s">
        <v>970</v>
      </c>
      <c r="L726" s="118"/>
      <c r="M726" s="125" t="s">
        <v>331</v>
      </c>
      <c r="N726" s="125"/>
    </row>
    <row r="727" spans="2:14" ht="15.75" x14ac:dyDescent="0.2">
      <c r="B727" s="116" t="s">
        <v>1185</v>
      </c>
      <c r="C727" s="117" t="s">
        <v>1119</v>
      </c>
      <c r="D727" s="118">
        <v>40555</v>
      </c>
      <c r="E727" s="119">
        <v>40917</v>
      </c>
      <c r="F727" s="124"/>
      <c r="G727" s="121">
        <v>0.625</v>
      </c>
      <c r="H727" s="121">
        <v>0.75</v>
      </c>
      <c r="I727" s="122">
        <v>2011850877476</v>
      </c>
      <c r="J727" s="123" t="s">
        <v>1186</v>
      </c>
      <c r="K727" s="123" t="s">
        <v>1179</v>
      </c>
      <c r="L727" s="118"/>
      <c r="M727" s="125" t="s">
        <v>376</v>
      </c>
      <c r="N727" s="125"/>
    </row>
    <row r="728" spans="2:14" ht="15.75" x14ac:dyDescent="0.2">
      <c r="B728" s="116"/>
      <c r="C728" s="117" t="s">
        <v>1119</v>
      </c>
      <c r="D728" s="118">
        <v>40889</v>
      </c>
      <c r="E728" s="119">
        <v>40917</v>
      </c>
      <c r="F728" s="124"/>
      <c r="G728" s="121">
        <v>0.33333333333333331</v>
      </c>
      <c r="H728" s="121">
        <v>0.45833333333333331</v>
      </c>
      <c r="I728" s="122">
        <v>2011846405337</v>
      </c>
      <c r="J728" s="123" t="s">
        <v>1187</v>
      </c>
      <c r="K728" s="123" t="s">
        <v>1181</v>
      </c>
      <c r="L728" s="118"/>
      <c r="M728" s="125" t="s">
        <v>48</v>
      </c>
      <c r="N728" s="125"/>
    </row>
    <row r="729" spans="2:14" ht="15.75" x14ac:dyDescent="0.2">
      <c r="B729" s="116"/>
      <c r="C729" s="117" t="s">
        <v>328</v>
      </c>
      <c r="D729" s="118">
        <v>40896</v>
      </c>
      <c r="E729" s="119">
        <v>40917</v>
      </c>
      <c r="F729" s="124"/>
      <c r="G729" s="121">
        <v>0.54166666666666663</v>
      </c>
      <c r="H729" s="121">
        <v>0.72916666666666663</v>
      </c>
      <c r="I729" s="122">
        <v>2011858529742</v>
      </c>
      <c r="J729" s="123" t="s">
        <v>586</v>
      </c>
      <c r="K729" s="123" t="s">
        <v>1188</v>
      </c>
      <c r="L729" s="118"/>
      <c r="M729" s="125" t="s">
        <v>331</v>
      </c>
      <c r="N729" s="125"/>
    </row>
    <row r="730" spans="2:14" ht="15.75" x14ac:dyDescent="0.2">
      <c r="B730" s="116" t="s">
        <v>622</v>
      </c>
      <c r="C730" s="117" t="s">
        <v>328</v>
      </c>
      <c r="D730" s="118">
        <v>40898</v>
      </c>
      <c r="E730" s="119">
        <v>40919</v>
      </c>
      <c r="F730" s="124"/>
      <c r="G730" s="121">
        <v>0.54166666666666663</v>
      </c>
      <c r="H730" s="121">
        <v>0.75</v>
      </c>
      <c r="I730" s="122">
        <v>2011907319398</v>
      </c>
      <c r="J730" s="123" t="s">
        <v>1115</v>
      </c>
      <c r="K730" s="123" t="s">
        <v>1189</v>
      </c>
      <c r="L730" s="118"/>
      <c r="M730" s="125" t="s">
        <v>331</v>
      </c>
      <c r="N730" s="125"/>
    </row>
    <row r="731" spans="2:14" ht="15.75" x14ac:dyDescent="0.2">
      <c r="B731" s="116" t="s">
        <v>622</v>
      </c>
      <c r="C731" s="117" t="s">
        <v>693</v>
      </c>
      <c r="D731" s="118">
        <v>40907</v>
      </c>
      <c r="E731" s="119">
        <v>40919</v>
      </c>
      <c r="F731" s="120"/>
      <c r="G731" s="121">
        <v>0.20833333333333334</v>
      </c>
      <c r="H731" s="121">
        <v>0.33333333333333331</v>
      </c>
      <c r="I731" s="122">
        <v>2011894008912</v>
      </c>
      <c r="J731" s="123" t="s">
        <v>592</v>
      </c>
      <c r="K731" s="123" t="s">
        <v>970</v>
      </c>
      <c r="L731" s="118"/>
      <c r="M731" s="125" t="s">
        <v>331</v>
      </c>
      <c r="N731" s="125"/>
    </row>
    <row r="732" spans="2:14" ht="15.75" x14ac:dyDescent="0.2">
      <c r="B732" s="116"/>
      <c r="C732" s="117" t="s">
        <v>693</v>
      </c>
      <c r="D732" s="118">
        <v>40911</v>
      </c>
      <c r="E732" s="119">
        <v>40920</v>
      </c>
      <c r="F732" s="120"/>
      <c r="G732" s="121">
        <v>0.54166666666666663</v>
      </c>
      <c r="H732" s="121">
        <v>0.70833333333333337</v>
      </c>
      <c r="I732" s="122">
        <v>2011916283361</v>
      </c>
      <c r="J732" s="123" t="s">
        <v>1190</v>
      </c>
      <c r="K732" s="123" t="s">
        <v>1191</v>
      </c>
      <c r="L732" s="118"/>
      <c r="M732" s="125" t="s">
        <v>331</v>
      </c>
      <c r="N732" s="125"/>
    </row>
    <row r="733" spans="2:14" ht="15.75" x14ac:dyDescent="0.2">
      <c r="B733" s="116"/>
      <c r="C733" s="117" t="s">
        <v>693</v>
      </c>
      <c r="D733" s="118">
        <v>40910</v>
      </c>
      <c r="E733" s="119">
        <v>40920</v>
      </c>
      <c r="F733" s="120"/>
      <c r="G733" s="121">
        <v>0.33333333333333331</v>
      </c>
      <c r="H733" s="121">
        <v>0.45833333333333331</v>
      </c>
      <c r="I733" s="122">
        <v>2011917189470</v>
      </c>
      <c r="J733" s="123" t="s">
        <v>1192</v>
      </c>
      <c r="K733" s="123" t="s">
        <v>499</v>
      </c>
      <c r="L733" s="118"/>
      <c r="M733" s="125" t="s">
        <v>331</v>
      </c>
      <c r="N733" s="125"/>
    </row>
    <row r="734" spans="2:14" ht="15.75" x14ac:dyDescent="0.2">
      <c r="B734" s="116"/>
      <c r="C734" s="117" t="s">
        <v>693</v>
      </c>
      <c r="D734" s="118">
        <v>40905</v>
      </c>
      <c r="E734" s="119">
        <v>40920</v>
      </c>
      <c r="F734" s="120"/>
      <c r="G734" s="121">
        <v>0.54166666666666663</v>
      </c>
      <c r="H734" s="121">
        <v>0.75</v>
      </c>
      <c r="I734" s="122">
        <v>2011917986404</v>
      </c>
      <c r="J734" s="123" t="s">
        <v>1193</v>
      </c>
      <c r="K734" s="123" t="s">
        <v>499</v>
      </c>
      <c r="L734" s="118"/>
      <c r="M734" s="125" t="s">
        <v>331</v>
      </c>
      <c r="N734" s="125"/>
    </row>
    <row r="735" spans="2:14" ht="15.75" x14ac:dyDescent="0.2">
      <c r="B735" s="116"/>
      <c r="C735" s="117" t="s">
        <v>328</v>
      </c>
      <c r="D735" s="118">
        <v>40897</v>
      </c>
      <c r="E735" s="119">
        <v>40920</v>
      </c>
      <c r="F735" s="120"/>
      <c r="G735" s="121">
        <v>0.54166666666666663</v>
      </c>
      <c r="H735" s="121">
        <v>0.72916666666666663</v>
      </c>
      <c r="I735" s="122">
        <v>2011899655216</v>
      </c>
      <c r="J735" s="123" t="s">
        <v>1194</v>
      </c>
      <c r="K735" s="123" t="s">
        <v>720</v>
      </c>
      <c r="L735" s="118"/>
      <c r="M735" s="125" t="s">
        <v>331</v>
      </c>
      <c r="N735" s="125"/>
    </row>
    <row r="736" spans="2:14" ht="15.75" x14ac:dyDescent="0.2">
      <c r="B736" s="116" t="s">
        <v>1195</v>
      </c>
      <c r="C736" s="117" t="s">
        <v>328</v>
      </c>
      <c r="D736" s="118">
        <v>40913</v>
      </c>
      <c r="E736" s="119">
        <v>40920</v>
      </c>
      <c r="F736" s="120">
        <v>306472008</v>
      </c>
      <c r="G736" s="121">
        <v>0.54166666666666663</v>
      </c>
      <c r="H736" s="121">
        <v>0.75</v>
      </c>
      <c r="I736" s="122">
        <v>2011898760181</v>
      </c>
      <c r="J736" s="123" t="s">
        <v>1196</v>
      </c>
      <c r="K736" s="123" t="s">
        <v>946</v>
      </c>
      <c r="L736" s="118"/>
      <c r="M736" s="125" t="s">
        <v>331</v>
      </c>
      <c r="N736" s="125"/>
    </row>
    <row r="737" spans="2:14" ht="15.75" x14ac:dyDescent="0.2">
      <c r="B737" s="116"/>
      <c r="C737" s="117" t="s">
        <v>328</v>
      </c>
      <c r="D737" s="118">
        <v>40896</v>
      </c>
      <c r="E737" s="119">
        <v>40921</v>
      </c>
      <c r="F737" s="120"/>
      <c r="G737" s="121">
        <v>0.33333333333333331</v>
      </c>
      <c r="H737" s="121">
        <v>0.5</v>
      </c>
      <c r="I737" s="122">
        <v>2011897258014</v>
      </c>
      <c r="J737" s="123" t="s">
        <v>510</v>
      </c>
      <c r="K737" s="123" t="s">
        <v>946</v>
      </c>
      <c r="L737" s="118"/>
      <c r="M737" s="125" t="s">
        <v>331</v>
      </c>
      <c r="N737" s="125"/>
    </row>
    <row r="738" spans="2:14" ht="15.75" x14ac:dyDescent="0.2">
      <c r="B738" s="116"/>
      <c r="C738" s="117" t="s">
        <v>328</v>
      </c>
      <c r="D738" s="118">
        <v>40898</v>
      </c>
      <c r="E738" s="119">
        <v>40921</v>
      </c>
      <c r="F738" s="120"/>
      <c r="G738" s="121">
        <v>0.54166666666666663</v>
      </c>
      <c r="H738" s="121">
        <v>0.75</v>
      </c>
      <c r="I738" s="122">
        <v>2011899653561</v>
      </c>
      <c r="J738" s="123" t="s">
        <v>682</v>
      </c>
      <c r="K738" s="123" t="s">
        <v>946</v>
      </c>
      <c r="L738" s="118"/>
      <c r="M738" s="125" t="s">
        <v>331</v>
      </c>
      <c r="N738" s="125"/>
    </row>
    <row r="739" spans="2:14" ht="15.75" x14ac:dyDescent="0.2">
      <c r="B739" s="116"/>
      <c r="C739" s="117" t="s">
        <v>328</v>
      </c>
      <c r="D739" s="118">
        <v>40913</v>
      </c>
      <c r="E739" s="119">
        <v>40922</v>
      </c>
      <c r="F739" s="120">
        <v>314714005</v>
      </c>
      <c r="G739" s="121">
        <v>0.54166666666666663</v>
      </c>
      <c r="H739" s="121">
        <v>0.75</v>
      </c>
      <c r="I739" s="122">
        <v>2011917998121</v>
      </c>
      <c r="J739" s="123" t="s">
        <v>1197</v>
      </c>
      <c r="K739" s="123" t="s">
        <v>1198</v>
      </c>
      <c r="L739" s="118"/>
      <c r="M739" s="125" t="s">
        <v>331</v>
      </c>
      <c r="N739" s="125"/>
    </row>
    <row r="740" spans="2:14" ht="15.75" x14ac:dyDescent="0.2">
      <c r="B740" s="116"/>
      <c r="C740" s="117" t="s">
        <v>328</v>
      </c>
      <c r="D740" s="118">
        <v>40913</v>
      </c>
      <c r="E740" s="119">
        <v>40923</v>
      </c>
      <c r="F740" s="120" t="s">
        <v>1199</v>
      </c>
      <c r="G740" s="121">
        <v>0.33333333333333331</v>
      </c>
      <c r="H740" s="121">
        <v>0.54166666666666663</v>
      </c>
      <c r="I740" s="122">
        <v>2011917986404</v>
      </c>
      <c r="J740" s="123" t="s">
        <v>1200</v>
      </c>
      <c r="K740" s="123" t="s">
        <v>1201</v>
      </c>
      <c r="L740" s="118"/>
      <c r="M740" s="125" t="s">
        <v>331</v>
      </c>
      <c r="N740" s="125"/>
    </row>
    <row r="741" spans="2:14" ht="15.75" x14ac:dyDescent="0.2">
      <c r="B741" s="116"/>
      <c r="C741" s="117" t="s">
        <v>328</v>
      </c>
      <c r="D741" s="118">
        <v>40913</v>
      </c>
      <c r="E741" s="119">
        <v>40923</v>
      </c>
      <c r="F741" s="120">
        <v>308175006</v>
      </c>
      <c r="G741" s="121">
        <v>0.33333333333333331</v>
      </c>
      <c r="H741" s="121">
        <v>0.54166666666666663</v>
      </c>
      <c r="I741" s="122">
        <v>2011917989071</v>
      </c>
      <c r="J741" s="123" t="s">
        <v>607</v>
      </c>
      <c r="K741" s="123" t="s">
        <v>1202</v>
      </c>
      <c r="L741" s="118"/>
      <c r="M741" s="125" t="s">
        <v>331</v>
      </c>
      <c r="N741" s="125"/>
    </row>
    <row r="742" spans="2:14" ht="15.75" x14ac:dyDescent="0.2">
      <c r="B742" s="116"/>
      <c r="C742" s="117" t="s">
        <v>328</v>
      </c>
      <c r="D742" s="118">
        <v>40900</v>
      </c>
      <c r="E742" s="119">
        <v>40923</v>
      </c>
      <c r="F742" s="120"/>
      <c r="G742" s="121">
        <v>0.33333333333333331</v>
      </c>
      <c r="H742" s="121">
        <v>0.54166666666666663</v>
      </c>
      <c r="I742" s="122">
        <v>2011899767817</v>
      </c>
      <c r="J742" s="123" t="s">
        <v>382</v>
      </c>
      <c r="K742" s="123" t="s">
        <v>946</v>
      </c>
      <c r="L742" s="118"/>
      <c r="M742" s="125" t="s">
        <v>331</v>
      </c>
      <c r="N742" s="125"/>
    </row>
    <row r="743" spans="2:14" ht="15.75" x14ac:dyDescent="0.2">
      <c r="B743" s="116"/>
      <c r="C743" s="117" t="s">
        <v>328</v>
      </c>
      <c r="D743" s="118">
        <v>40899</v>
      </c>
      <c r="E743" s="119">
        <v>40924</v>
      </c>
      <c r="F743" s="120"/>
      <c r="G743" s="121">
        <v>0.54166666666666663</v>
      </c>
      <c r="H743" s="121">
        <v>0.75</v>
      </c>
      <c r="I743" s="122">
        <v>2011898752634</v>
      </c>
      <c r="J743" s="123" t="s">
        <v>795</v>
      </c>
      <c r="K743" s="123" t="s">
        <v>970</v>
      </c>
      <c r="L743" s="118"/>
      <c r="M743" s="125" t="s">
        <v>331</v>
      </c>
      <c r="N743" s="125"/>
    </row>
    <row r="744" spans="2:14" ht="15.75" x14ac:dyDescent="0.2">
      <c r="B744" s="116"/>
      <c r="C744" s="117" t="s">
        <v>693</v>
      </c>
      <c r="D744" s="118">
        <v>40910</v>
      </c>
      <c r="E744" s="119">
        <v>40924</v>
      </c>
      <c r="F744" s="120"/>
      <c r="G744" s="121">
        <v>0.54166666666666663</v>
      </c>
      <c r="H744" s="121">
        <v>0.75</v>
      </c>
      <c r="I744" s="122">
        <v>2011898752634</v>
      </c>
      <c r="J744" s="123" t="s">
        <v>795</v>
      </c>
      <c r="K744" s="123" t="s">
        <v>970</v>
      </c>
      <c r="L744" s="118"/>
      <c r="M744" s="125" t="s">
        <v>331</v>
      </c>
      <c r="N744" s="125"/>
    </row>
    <row r="745" spans="2:14" ht="15.75" x14ac:dyDescent="0.2">
      <c r="B745" s="126"/>
      <c r="C745" s="127" t="s">
        <v>328</v>
      </c>
      <c r="D745" s="128">
        <v>40898</v>
      </c>
      <c r="E745" s="129">
        <v>40925</v>
      </c>
      <c r="F745" s="130" t="s">
        <v>1203</v>
      </c>
      <c r="G745" s="131">
        <v>0.54166666666666663</v>
      </c>
      <c r="H745" s="131">
        <v>0.75</v>
      </c>
      <c r="I745" s="132">
        <v>2011896890186</v>
      </c>
      <c r="J745" s="133" t="s">
        <v>1204</v>
      </c>
      <c r="K745" s="133" t="s">
        <v>672</v>
      </c>
      <c r="L745" s="128"/>
      <c r="M745" s="125" t="s">
        <v>331</v>
      </c>
      <c r="N745" s="125"/>
    </row>
    <row r="746" spans="2:14" ht="15.75" x14ac:dyDescent="0.2">
      <c r="B746" s="116"/>
      <c r="C746" s="117" t="s">
        <v>328</v>
      </c>
      <c r="D746" s="118">
        <v>40913</v>
      </c>
      <c r="E746" s="119">
        <v>40925</v>
      </c>
      <c r="F746" s="120">
        <v>8909238006</v>
      </c>
      <c r="G746" s="121">
        <v>0.33333333333333331</v>
      </c>
      <c r="H746" s="121">
        <v>0.54166666666666663</v>
      </c>
      <c r="I746" s="122">
        <v>2011918676981</v>
      </c>
      <c r="J746" s="123" t="s">
        <v>1205</v>
      </c>
      <c r="K746" s="123" t="s">
        <v>946</v>
      </c>
      <c r="L746" s="118"/>
      <c r="M746" s="125" t="s">
        <v>331</v>
      </c>
      <c r="N746" s="125"/>
    </row>
    <row r="747" spans="2:14" ht="15.75" x14ac:dyDescent="0.2">
      <c r="B747" s="116"/>
      <c r="C747" s="117" t="s">
        <v>328</v>
      </c>
      <c r="D747" s="118">
        <v>40913</v>
      </c>
      <c r="E747" s="119">
        <v>40926</v>
      </c>
      <c r="F747" s="120" t="s">
        <v>1206</v>
      </c>
      <c r="G747" s="121">
        <v>0.54166666666666663</v>
      </c>
      <c r="H747" s="121">
        <v>0.75</v>
      </c>
      <c r="I747" s="122">
        <v>2011919228883</v>
      </c>
      <c r="J747" s="123" t="s">
        <v>628</v>
      </c>
      <c r="K747" s="123" t="s">
        <v>946</v>
      </c>
      <c r="L747" s="118"/>
      <c r="M747" s="125" t="s">
        <v>331</v>
      </c>
      <c r="N747" s="125"/>
    </row>
    <row r="748" spans="2:14" ht="15.75" x14ac:dyDescent="0.2">
      <c r="B748" s="116"/>
      <c r="C748" s="117" t="s">
        <v>328</v>
      </c>
      <c r="D748" s="118">
        <v>40899</v>
      </c>
      <c r="E748" s="119">
        <v>40926</v>
      </c>
      <c r="F748" s="120"/>
      <c r="G748" s="121">
        <v>0.33333333333333331</v>
      </c>
      <c r="H748" s="121">
        <v>0.5</v>
      </c>
      <c r="I748" s="122">
        <v>2011909531659</v>
      </c>
      <c r="J748" s="123" t="s">
        <v>488</v>
      </c>
      <c r="K748" s="123" t="s">
        <v>946</v>
      </c>
      <c r="L748" s="118"/>
      <c r="M748" s="125" t="s">
        <v>331</v>
      </c>
      <c r="N748" s="125"/>
    </row>
    <row r="749" spans="2:14" ht="15.75" x14ac:dyDescent="0.2">
      <c r="B749" s="116" t="s">
        <v>622</v>
      </c>
      <c r="C749" s="117" t="s">
        <v>328</v>
      </c>
      <c r="D749" s="118">
        <v>40919</v>
      </c>
      <c r="E749" s="119">
        <v>40927</v>
      </c>
      <c r="F749" s="120" t="s">
        <v>1207</v>
      </c>
      <c r="G749" s="121">
        <v>0.54166666666666663</v>
      </c>
      <c r="H749" s="121">
        <v>0.75</v>
      </c>
      <c r="I749" s="122">
        <v>2011919212808</v>
      </c>
      <c r="J749" s="123" t="s">
        <v>534</v>
      </c>
      <c r="K749" s="123" t="s">
        <v>1105</v>
      </c>
      <c r="L749" s="118"/>
      <c r="M749" s="125" t="s">
        <v>331</v>
      </c>
      <c r="N749" s="125"/>
    </row>
    <row r="750" spans="2:14" ht="15.75" x14ac:dyDescent="0.2">
      <c r="B750" s="116"/>
      <c r="C750" s="117" t="s">
        <v>328</v>
      </c>
      <c r="D750" s="118">
        <v>40913</v>
      </c>
      <c r="E750" s="119">
        <v>40927</v>
      </c>
      <c r="F750" s="120">
        <v>304240006</v>
      </c>
      <c r="G750" s="121">
        <v>0.54166666666666663</v>
      </c>
      <c r="H750" s="121">
        <v>0.75</v>
      </c>
      <c r="I750" s="122">
        <v>2011919578147</v>
      </c>
      <c r="J750" s="123" t="s">
        <v>1208</v>
      </c>
      <c r="K750" s="123" t="s">
        <v>946</v>
      </c>
      <c r="L750" s="118"/>
      <c r="M750" s="125" t="s">
        <v>331</v>
      </c>
      <c r="N750" s="125"/>
    </row>
    <row r="751" spans="2:14" ht="15.75" x14ac:dyDescent="0.2">
      <c r="B751" s="116" t="s">
        <v>1209</v>
      </c>
      <c r="C751" s="117" t="s">
        <v>328</v>
      </c>
      <c r="D751" s="118">
        <v>40913</v>
      </c>
      <c r="E751" s="119">
        <v>40928</v>
      </c>
      <c r="F751" s="120">
        <v>306472008</v>
      </c>
      <c r="G751" s="121">
        <v>0.54166666666666663</v>
      </c>
      <c r="H751" s="121">
        <v>0.75</v>
      </c>
      <c r="I751" s="122">
        <v>2011898760181</v>
      </c>
      <c r="J751" s="123" t="s">
        <v>1196</v>
      </c>
      <c r="K751" s="123" t="s">
        <v>946</v>
      </c>
      <c r="L751" s="118"/>
      <c r="M751" s="125" t="s">
        <v>331</v>
      </c>
      <c r="N751" s="125"/>
    </row>
    <row r="752" spans="2:14" ht="15.75" x14ac:dyDescent="0.2">
      <c r="B752" s="116" t="s">
        <v>1210</v>
      </c>
      <c r="C752" s="117" t="s">
        <v>328</v>
      </c>
      <c r="D752" s="118">
        <v>40921</v>
      </c>
      <c r="E752" s="119">
        <v>40928</v>
      </c>
      <c r="F752" s="120">
        <v>5706292005</v>
      </c>
      <c r="G752" s="121">
        <v>0.33333333333333331</v>
      </c>
      <c r="H752" s="121">
        <v>0.52083333333333337</v>
      </c>
      <c r="I752" s="122">
        <v>2011909228883</v>
      </c>
      <c r="J752" s="123" t="s">
        <v>628</v>
      </c>
      <c r="K752" s="123" t="s">
        <v>946</v>
      </c>
      <c r="L752" s="118"/>
      <c r="M752" s="125" t="s">
        <v>331</v>
      </c>
      <c r="N752" s="125"/>
    </row>
    <row r="753" spans="2:14" ht="15.75" x14ac:dyDescent="0.2">
      <c r="B753" s="116"/>
      <c r="C753" s="117" t="s">
        <v>328</v>
      </c>
      <c r="D753" s="118">
        <v>40921</v>
      </c>
      <c r="E753" s="119">
        <v>40929</v>
      </c>
      <c r="F753" s="120">
        <v>5722463006</v>
      </c>
      <c r="G753" s="121">
        <v>0.33333333333333331</v>
      </c>
      <c r="H753" s="121">
        <v>0.5</v>
      </c>
      <c r="I753" s="122">
        <v>2011921097697</v>
      </c>
      <c r="J753" s="123" t="s">
        <v>1098</v>
      </c>
      <c r="K753" s="123" t="s">
        <v>968</v>
      </c>
      <c r="L753" s="118"/>
      <c r="M753" s="125" t="s">
        <v>331</v>
      </c>
      <c r="N753" s="125"/>
    </row>
    <row r="754" spans="2:14" ht="15.75" x14ac:dyDescent="0.2">
      <c r="B754" s="116"/>
      <c r="C754" s="117" t="s">
        <v>328</v>
      </c>
      <c r="D754" s="118">
        <v>40913</v>
      </c>
      <c r="E754" s="119">
        <v>40929</v>
      </c>
      <c r="F754" s="120" t="s">
        <v>1211</v>
      </c>
      <c r="G754" s="121">
        <v>0.54166666666666663</v>
      </c>
      <c r="H754" s="121">
        <v>0.75</v>
      </c>
      <c r="I754" s="122">
        <v>2011897257826</v>
      </c>
      <c r="J754" s="123" t="s">
        <v>623</v>
      </c>
      <c r="K754" s="123" t="s">
        <v>946</v>
      </c>
      <c r="L754" s="118"/>
      <c r="M754" s="125" t="s">
        <v>331</v>
      </c>
      <c r="N754" s="125"/>
    </row>
    <row r="755" spans="2:14" ht="15.75" x14ac:dyDescent="0.2">
      <c r="B755" s="116"/>
      <c r="C755" s="117" t="s">
        <v>328</v>
      </c>
      <c r="D755" s="118">
        <v>40913</v>
      </c>
      <c r="E755" s="119">
        <v>40930</v>
      </c>
      <c r="F755" s="120" t="s">
        <v>1212</v>
      </c>
      <c r="G755" s="121">
        <v>0.54166666666666663</v>
      </c>
      <c r="H755" s="121">
        <v>0.75</v>
      </c>
      <c r="I755" s="122">
        <v>2011902612370</v>
      </c>
      <c r="J755" s="123" t="s">
        <v>1213</v>
      </c>
      <c r="K755" s="123" t="s">
        <v>970</v>
      </c>
      <c r="L755" s="118"/>
      <c r="M755" s="125" t="s">
        <v>331</v>
      </c>
      <c r="N755" s="125"/>
    </row>
    <row r="756" spans="2:14" ht="15.75" x14ac:dyDescent="0.2">
      <c r="B756" s="116"/>
      <c r="C756" s="117" t="s">
        <v>328</v>
      </c>
      <c r="D756" s="118">
        <v>40924</v>
      </c>
      <c r="E756" s="119">
        <v>40930</v>
      </c>
      <c r="F756" s="120" t="s">
        <v>1214</v>
      </c>
      <c r="G756" s="121">
        <v>0.54166666666666663</v>
      </c>
      <c r="H756" s="121">
        <v>0.75</v>
      </c>
      <c r="I756" s="122">
        <v>2011926784580</v>
      </c>
      <c r="J756" s="123" t="s">
        <v>1158</v>
      </c>
      <c r="K756" s="123" t="s">
        <v>946</v>
      </c>
      <c r="L756" s="118"/>
      <c r="M756" s="125" t="s">
        <v>331</v>
      </c>
      <c r="N756" s="125"/>
    </row>
    <row r="757" spans="2:14" ht="15.75" x14ac:dyDescent="0.2">
      <c r="B757" s="116"/>
      <c r="C757" s="117" t="s">
        <v>328</v>
      </c>
      <c r="D757" s="118">
        <v>40913</v>
      </c>
      <c r="E757" s="119">
        <v>40931</v>
      </c>
      <c r="F757" s="120">
        <v>303633006</v>
      </c>
      <c r="G757" s="121">
        <v>0.33333333333333331</v>
      </c>
      <c r="H757" s="121">
        <v>0.54166666666666663</v>
      </c>
      <c r="I757" s="122">
        <v>2011900687666</v>
      </c>
      <c r="J757" s="123" t="s">
        <v>694</v>
      </c>
      <c r="K757" s="123" t="s">
        <v>946</v>
      </c>
      <c r="L757" s="118"/>
      <c r="M757" s="125" t="s">
        <v>331</v>
      </c>
      <c r="N757" s="125"/>
    </row>
    <row r="758" spans="2:14" ht="15.75" x14ac:dyDescent="0.2">
      <c r="B758" s="116"/>
      <c r="C758" s="117" t="s">
        <v>328</v>
      </c>
      <c r="D758" s="118">
        <v>40920</v>
      </c>
      <c r="E758" s="119">
        <v>40931</v>
      </c>
      <c r="F758" s="120" t="s">
        <v>1215</v>
      </c>
      <c r="G758" s="121">
        <v>0.54166666666666663</v>
      </c>
      <c r="H758" s="121">
        <v>0.72916666666666663</v>
      </c>
      <c r="I758" s="122">
        <v>2012932868836</v>
      </c>
      <c r="J758" s="123" t="s">
        <v>1216</v>
      </c>
      <c r="K758" s="123" t="s">
        <v>1217</v>
      </c>
      <c r="L758" s="118"/>
      <c r="M758" s="118" t="s">
        <v>331</v>
      </c>
      <c r="N758" s="118"/>
    </row>
    <row r="759" spans="2:14" ht="15.75" x14ac:dyDescent="0.2">
      <c r="B759" s="116"/>
      <c r="C759" s="117" t="s">
        <v>328</v>
      </c>
      <c r="D759" s="118">
        <v>40919</v>
      </c>
      <c r="E759" s="119">
        <v>40931</v>
      </c>
      <c r="F759" s="120" t="s">
        <v>1218</v>
      </c>
      <c r="G759" s="121">
        <v>0.54166666666666663</v>
      </c>
      <c r="H759" s="121">
        <v>0.75</v>
      </c>
      <c r="I759" s="122">
        <v>2011911114160</v>
      </c>
      <c r="J759" s="123" t="s">
        <v>586</v>
      </c>
      <c r="K759" s="123" t="s">
        <v>946</v>
      </c>
      <c r="L759" s="118"/>
      <c r="M759" s="125" t="s">
        <v>331</v>
      </c>
      <c r="N759" s="125"/>
    </row>
    <row r="760" spans="2:14" ht="15.75" x14ac:dyDescent="0.2">
      <c r="B760" s="116"/>
      <c r="C760" s="117" t="s">
        <v>328</v>
      </c>
      <c r="D760" s="118">
        <v>40913</v>
      </c>
      <c r="E760" s="119">
        <v>40932</v>
      </c>
      <c r="F760" s="120">
        <v>5702590005</v>
      </c>
      <c r="G760" s="121">
        <v>0.33333333333333331</v>
      </c>
      <c r="H760" s="121">
        <v>0.54166666666666663</v>
      </c>
      <c r="I760" s="122">
        <v>2011900258124</v>
      </c>
      <c r="J760" s="123" t="s">
        <v>811</v>
      </c>
      <c r="K760" s="123" t="s">
        <v>986</v>
      </c>
      <c r="L760" s="118"/>
      <c r="M760" s="118" t="s">
        <v>331</v>
      </c>
      <c r="N760" s="118"/>
    </row>
    <row r="761" spans="2:14" ht="15.75" x14ac:dyDescent="0.2">
      <c r="B761" s="116"/>
      <c r="C761" s="117" t="s">
        <v>550</v>
      </c>
      <c r="D761" s="118">
        <v>40919</v>
      </c>
      <c r="E761" s="119">
        <v>40933</v>
      </c>
      <c r="F761" s="120">
        <v>322911005</v>
      </c>
      <c r="G761" s="121">
        <v>0.33333333333333331</v>
      </c>
      <c r="H761" s="121">
        <v>0.5</v>
      </c>
      <c r="I761" s="122">
        <v>2011884508234</v>
      </c>
      <c r="J761" s="123" t="s">
        <v>1219</v>
      </c>
      <c r="K761" s="123" t="s">
        <v>1220</v>
      </c>
      <c r="L761" s="118"/>
      <c r="M761" s="125" t="s">
        <v>346</v>
      </c>
      <c r="N761" s="125" t="s">
        <v>1221</v>
      </c>
    </row>
    <row r="762" spans="2:14" ht="15.75" x14ac:dyDescent="0.2">
      <c r="B762" s="116"/>
      <c r="C762" s="117" t="s">
        <v>328</v>
      </c>
      <c r="D762" s="118">
        <v>40921</v>
      </c>
      <c r="E762" s="119">
        <v>40934</v>
      </c>
      <c r="F762" s="120">
        <v>300113005</v>
      </c>
      <c r="G762" s="121">
        <v>0.33333333333333331</v>
      </c>
      <c r="H762" s="121">
        <v>0.5</v>
      </c>
      <c r="I762" s="122">
        <v>2011871240091</v>
      </c>
      <c r="J762" s="123" t="s">
        <v>1222</v>
      </c>
      <c r="K762" s="123" t="s">
        <v>1223</v>
      </c>
      <c r="L762" s="118"/>
      <c r="M762" s="118" t="s">
        <v>331</v>
      </c>
      <c r="N762" s="118"/>
    </row>
    <row r="763" spans="2:14" ht="15.75" x14ac:dyDescent="0.2">
      <c r="B763" s="116"/>
      <c r="C763" s="117" t="s">
        <v>328</v>
      </c>
      <c r="D763" s="118">
        <v>40924</v>
      </c>
      <c r="E763" s="119">
        <v>40934</v>
      </c>
      <c r="F763" s="120" t="s">
        <v>1224</v>
      </c>
      <c r="G763" s="121">
        <v>0.54166666666666663</v>
      </c>
      <c r="H763" s="121">
        <v>0.75</v>
      </c>
      <c r="I763" s="122">
        <v>2011911492005</v>
      </c>
      <c r="J763" s="123" t="s">
        <v>534</v>
      </c>
      <c r="K763" s="123" t="s">
        <v>946</v>
      </c>
      <c r="L763" s="118"/>
      <c r="M763" s="118" t="s">
        <v>331</v>
      </c>
      <c r="N763" s="118"/>
    </row>
    <row r="764" spans="2:14" ht="15.75" x14ac:dyDescent="0.2">
      <c r="B764" s="116"/>
      <c r="C764" s="117" t="s">
        <v>328</v>
      </c>
      <c r="D764" s="118">
        <v>40924</v>
      </c>
      <c r="E764" s="119">
        <v>40935</v>
      </c>
      <c r="F764" s="120">
        <v>5712779005</v>
      </c>
      <c r="G764" s="121">
        <v>0.33333333333333331</v>
      </c>
      <c r="H764" s="121">
        <v>0.5</v>
      </c>
      <c r="I764" s="122">
        <v>2011913588764</v>
      </c>
      <c r="J764" s="123" t="s">
        <v>421</v>
      </c>
      <c r="K764" s="123" t="s">
        <v>946</v>
      </c>
      <c r="L764" s="118"/>
      <c r="M764" s="118" t="s">
        <v>331</v>
      </c>
      <c r="N764" s="118"/>
    </row>
    <row r="765" spans="2:14" ht="15.75" x14ac:dyDescent="0.2">
      <c r="B765" s="116"/>
      <c r="C765" s="117" t="s">
        <v>328</v>
      </c>
      <c r="D765" s="118">
        <v>40924</v>
      </c>
      <c r="E765" s="119">
        <v>40935</v>
      </c>
      <c r="F765" s="120">
        <v>305298005</v>
      </c>
      <c r="G765" s="121">
        <v>0.54166666666666663</v>
      </c>
      <c r="H765" s="121">
        <v>0.75</v>
      </c>
      <c r="I765" s="122">
        <v>2011926584736</v>
      </c>
      <c r="J765" s="123" t="s">
        <v>411</v>
      </c>
      <c r="K765" s="123" t="s">
        <v>1083</v>
      </c>
      <c r="L765" s="118"/>
      <c r="M765" s="118" t="s">
        <v>331</v>
      </c>
      <c r="N765" s="118"/>
    </row>
    <row r="766" spans="2:14" ht="15.75" x14ac:dyDescent="0.2">
      <c r="B766" s="116"/>
      <c r="C766" s="117" t="s">
        <v>328</v>
      </c>
      <c r="D766" s="118">
        <v>40913</v>
      </c>
      <c r="E766" s="119">
        <v>40935</v>
      </c>
      <c r="F766" s="120" t="s">
        <v>1225</v>
      </c>
      <c r="G766" s="121">
        <v>0.33333333333333331</v>
      </c>
      <c r="H766" s="121">
        <v>0.5</v>
      </c>
      <c r="I766" s="122">
        <v>2011900631432</v>
      </c>
      <c r="J766" s="123" t="s">
        <v>1197</v>
      </c>
      <c r="K766" s="123" t="s">
        <v>970</v>
      </c>
      <c r="L766" s="118"/>
      <c r="M766" s="118" t="s">
        <v>331</v>
      </c>
      <c r="N766" s="118"/>
    </row>
    <row r="767" spans="2:14" ht="15.75" x14ac:dyDescent="0.2">
      <c r="B767" s="116"/>
      <c r="C767" s="117" t="s">
        <v>550</v>
      </c>
      <c r="D767" s="118">
        <v>40919</v>
      </c>
      <c r="E767" s="119">
        <v>40935</v>
      </c>
      <c r="F767" s="120" t="s">
        <v>1226</v>
      </c>
      <c r="G767" s="121">
        <v>0.5</v>
      </c>
      <c r="H767" s="121">
        <v>0.75</v>
      </c>
      <c r="I767" s="122">
        <v>2011850877476</v>
      </c>
      <c r="J767" s="123" t="s">
        <v>1186</v>
      </c>
      <c r="K767" s="123" t="s">
        <v>1179</v>
      </c>
      <c r="L767" s="118"/>
      <c r="M767" s="125" t="s">
        <v>331</v>
      </c>
      <c r="N767" s="125"/>
    </row>
    <row r="768" spans="2:14" ht="15.75" x14ac:dyDescent="0.2">
      <c r="B768" s="116"/>
      <c r="C768" s="117" t="s">
        <v>550</v>
      </c>
      <c r="D768" s="118">
        <v>40919</v>
      </c>
      <c r="E768" s="119">
        <v>40936</v>
      </c>
      <c r="F768" s="120">
        <v>5705876006</v>
      </c>
      <c r="G768" s="121">
        <v>0.33333333333333331</v>
      </c>
      <c r="H768" s="121">
        <v>0.45833333333333331</v>
      </c>
      <c r="I768" s="122">
        <v>2011870956135</v>
      </c>
      <c r="J768" s="123" t="s">
        <v>425</v>
      </c>
      <c r="K768" s="123" t="s">
        <v>1227</v>
      </c>
      <c r="L768" s="118"/>
      <c r="M768" s="118" t="s">
        <v>331</v>
      </c>
      <c r="N768" s="118"/>
    </row>
    <row r="769" spans="2:14" ht="15.75" x14ac:dyDescent="0.2">
      <c r="B769" s="116"/>
      <c r="C769" s="117" t="s">
        <v>328</v>
      </c>
      <c r="D769" s="118">
        <v>40913</v>
      </c>
      <c r="E769" s="119">
        <v>40967</v>
      </c>
      <c r="F769" s="120" t="s">
        <v>1228</v>
      </c>
      <c r="G769" s="121">
        <v>0.33333333333333331</v>
      </c>
      <c r="H769" s="121">
        <v>0.54166666666666663</v>
      </c>
      <c r="I769" s="122">
        <v>2011905254108</v>
      </c>
      <c r="J769" s="123" t="s">
        <v>1087</v>
      </c>
      <c r="K769" s="123" t="s">
        <v>970</v>
      </c>
      <c r="L769" s="118"/>
      <c r="M769" s="118" t="s">
        <v>331</v>
      </c>
      <c r="N769" s="118"/>
    </row>
    <row r="770" spans="2:14" ht="15.75" x14ac:dyDescent="0.2">
      <c r="B770" s="116"/>
      <c r="C770" s="117" t="s">
        <v>550</v>
      </c>
      <c r="D770" s="118">
        <v>40919</v>
      </c>
      <c r="E770" s="119">
        <v>40936</v>
      </c>
      <c r="F770" s="120">
        <v>306472008</v>
      </c>
      <c r="G770" s="121">
        <v>0.58333333333333337</v>
      </c>
      <c r="H770" s="121">
        <v>0.75</v>
      </c>
      <c r="I770" s="122">
        <v>2011898760181</v>
      </c>
      <c r="J770" s="123" t="s">
        <v>1229</v>
      </c>
      <c r="K770" s="123" t="s">
        <v>1230</v>
      </c>
      <c r="L770" s="118"/>
      <c r="M770" s="118" t="s">
        <v>331</v>
      </c>
      <c r="N770" s="118"/>
    </row>
    <row r="771" spans="2:14" ht="15.75" x14ac:dyDescent="0.2">
      <c r="B771" s="116"/>
      <c r="C771" s="117" t="s">
        <v>328</v>
      </c>
      <c r="D771" s="118">
        <v>40924</v>
      </c>
      <c r="E771" s="119">
        <v>40936</v>
      </c>
      <c r="F771" s="120" t="s">
        <v>1231</v>
      </c>
      <c r="G771" s="121">
        <v>0.54166666666666663</v>
      </c>
      <c r="H771" s="121">
        <v>0.75</v>
      </c>
      <c r="I771" s="122">
        <v>2011915562278</v>
      </c>
      <c r="J771" s="123" t="s">
        <v>1001</v>
      </c>
      <c r="K771" s="123" t="s">
        <v>970</v>
      </c>
      <c r="L771" s="118"/>
      <c r="M771" s="118" t="s">
        <v>331</v>
      </c>
      <c r="N771" s="118"/>
    </row>
    <row r="772" spans="2:14" ht="15.75" x14ac:dyDescent="0.2">
      <c r="B772" s="116" t="s">
        <v>1232</v>
      </c>
      <c r="C772" s="117" t="s">
        <v>550</v>
      </c>
      <c r="D772" s="118">
        <v>40919</v>
      </c>
      <c r="E772" s="119">
        <v>40937</v>
      </c>
      <c r="F772" s="120" t="s">
        <v>1233</v>
      </c>
      <c r="G772" s="121">
        <v>0.33333333333333331</v>
      </c>
      <c r="H772" s="121">
        <v>0.5</v>
      </c>
      <c r="I772" s="122">
        <v>2011876365280</v>
      </c>
      <c r="J772" s="123" t="s">
        <v>464</v>
      </c>
      <c r="K772" s="123" t="s">
        <v>855</v>
      </c>
      <c r="L772" s="118"/>
      <c r="M772" s="118" t="s">
        <v>331</v>
      </c>
      <c r="N772" s="118"/>
    </row>
    <row r="773" spans="2:14" ht="15.75" x14ac:dyDescent="0.2">
      <c r="B773" s="116"/>
      <c r="C773" s="117" t="s">
        <v>328</v>
      </c>
      <c r="D773" s="118">
        <v>40925</v>
      </c>
      <c r="E773" s="119">
        <v>40937</v>
      </c>
      <c r="F773" s="120">
        <v>302900005</v>
      </c>
      <c r="G773" s="121">
        <v>0.33333333333333331</v>
      </c>
      <c r="H773" s="121">
        <v>0.54166666666666663</v>
      </c>
      <c r="I773" s="122">
        <v>2011903442328</v>
      </c>
      <c r="J773" s="123" t="s">
        <v>421</v>
      </c>
      <c r="K773" s="123" t="s">
        <v>1234</v>
      </c>
      <c r="L773" s="118"/>
      <c r="M773" s="118" t="s">
        <v>331</v>
      </c>
      <c r="N773" s="118"/>
    </row>
    <row r="774" spans="2:14" ht="15.75" x14ac:dyDescent="0.2">
      <c r="B774" s="116"/>
      <c r="C774" s="117" t="s">
        <v>550</v>
      </c>
      <c r="D774" s="118">
        <v>40919</v>
      </c>
      <c r="E774" s="119">
        <v>40938</v>
      </c>
      <c r="F774" s="120" t="s">
        <v>1235</v>
      </c>
      <c r="G774" s="121">
        <v>0.58333333333333337</v>
      </c>
      <c r="H774" s="121">
        <v>0.75</v>
      </c>
      <c r="I774" s="122">
        <v>2011897257826</v>
      </c>
      <c r="J774" s="123" t="s">
        <v>407</v>
      </c>
      <c r="K774" s="123" t="s">
        <v>1236</v>
      </c>
      <c r="L774" s="118"/>
      <c r="M774" s="118" t="s">
        <v>48</v>
      </c>
      <c r="N774" s="118"/>
    </row>
    <row r="775" spans="2:14" ht="15.75" x14ac:dyDescent="0.2">
      <c r="B775" s="116"/>
      <c r="C775" s="117" t="s">
        <v>550</v>
      </c>
      <c r="D775" s="118">
        <v>40919</v>
      </c>
      <c r="E775" s="119">
        <v>40939</v>
      </c>
      <c r="F775" s="120">
        <v>5703956006</v>
      </c>
      <c r="G775" s="121">
        <v>0.33333333333333331</v>
      </c>
      <c r="H775" s="121">
        <v>0.5</v>
      </c>
      <c r="I775" s="122">
        <v>2011837997697</v>
      </c>
      <c r="J775" s="123" t="s">
        <v>1237</v>
      </c>
      <c r="K775" s="123" t="s">
        <v>558</v>
      </c>
      <c r="L775" s="118"/>
      <c r="M775" s="118" t="s">
        <v>331</v>
      </c>
      <c r="N775" s="118"/>
    </row>
    <row r="776" spans="2:14" ht="15.75" x14ac:dyDescent="0.2">
      <c r="B776" s="116"/>
      <c r="C776" s="117" t="s">
        <v>550</v>
      </c>
      <c r="D776" s="118">
        <v>40919</v>
      </c>
      <c r="E776" s="119">
        <v>40939</v>
      </c>
      <c r="F776" s="120">
        <v>5716605005</v>
      </c>
      <c r="G776" s="121">
        <v>0.58333333333333337</v>
      </c>
      <c r="H776" s="121">
        <v>0.75</v>
      </c>
      <c r="I776" s="122">
        <v>2011867370903</v>
      </c>
      <c r="J776" s="123" t="s">
        <v>690</v>
      </c>
      <c r="K776" s="123" t="s">
        <v>698</v>
      </c>
      <c r="L776" s="118"/>
      <c r="M776" s="118" t="s">
        <v>331</v>
      </c>
      <c r="N776" s="118"/>
    </row>
    <row r="777" spans="2:14" ht="15.75" x14ac:dyDescent="0.2">
      <c r="B777" s="116"/>
      <c r="C777" s="117" t="s">
        <v>328</v>
      </c>
      <c r="D777" s="118">
        <v>40931</v>
      </c>
      <c r="E777" s="119">
        <v>40940</v>
      </c>
      <c r="F777" s="120">
        <v>5706416006</v>
      </c>
      <c r="G777" s="121">
        <v>0.33333333333333331</v>
      </c>
      <c r="H777" s="121">
        <v>0.5</v>
      </c>
      <c r="I777" s="122">
        <v>2011916189016</v>
      </c>
      <c r="J777" s="123" t="s">
        <v>1205</v>
      </c>
      <c r="K777" s="123" t="s">
        <v>1238</v>
      </c>
      <c r="L777" s="118"/>
      <c r="M777" s="118" t="s">
        <v>331</v>
      </c>
      <c r="N777" s="118"/>
    </row>
    <row r="778" spans="2:14" ht="15.75" x14ac:dyDescent="0.2">
      <c r="B778" s="116"/>
      <c r="C778" s="117" t="s">
        <v>328</v>
      </c>
      <c r="D778" s="118">
        <v>40921</v>
      </c>
      <c r="E778" s="119">
        <v>40940</v>
      </c>
      <c r="F778" s="120" t="s">
        <v>1239</v>
      </c>
      <c r="G778" s="121">
        <v>0.33333333333333331</v>
      </c>
      <c r="H778" s="121">
        <v>0.45833333333333331</v>
      </c>
      <c r="I778" s="122">
        <v>2011878259165</v>
      </c>
      <c r="J778" s="123" t="s">
        <v>1128</v>
      </c>
      <c r="K778" s="123" t="s">
        <v>667</v>
      </c>
      <c r="L778" s="118"/>
      <c r="M778" s="118" t="s">
        <v>331</v>
      </c>
      <c r="N778" s="118"/>
    </row>
    <row r="779" spans="2:14" ht="15.75" x14ac:dyDescent="0.2">
      <c r="B779" s="116"/>
      <c r="C779" s="117" t="s">
        <v>328</v>
      </c>
      <c r="D779" s="118">
        <v>40924</v>
      </c>
      <c r="E779" s="119">
        <v>40942</v>
      </c>
      <c r="F779" s="120">
        <v>5714195067</v>
      </c>
      <c r="G779" s="121">
        <v>0.375</v>
      </c>
      <c r="H779" s="121">
        <v>0.54166666666666663</v>
      </c>
      <c r="I779" s="122">
        <v>2011915422064</v>
      </c>
      <c r="J779" s="123" t="s">
        <v>1240</v>
      </c>
      <c r="K779" s="123" t="s">
        <v>667</v>
      </c>
      <c r="L779" s="118"/>
      <c r="M779" s="118" t="s">
        <v>331</v>
      </c>
      <c r="N779" s="118"/>
    </row>
    <row r="780" spans="2:14" ht="15.75" x14ac:dyDescent="0.2">
      <c r="B780" s="116"/>
      <c r="C780" s="117" t="s">
        <v>328</v>
      </c>
      <c r="D780" s="118">
        <v>40924</v>
      </c>
      <c r="E780" s="119">
        <v>40944</v>
      </c>
      <c r="F780" s="120">
        <v>5704546005</v>
      </c>
      <c r="G780" s="121">
        <v>0.29166666666666669</v>
      </c>
      <c r="H780" s="121">
        <v>0.375</v>
      </c>
      <c r="I780" s="122">
        <v>2011916189016</v>
      </c>
      <c r="J780" s="123" t="s">
        <v>421</v>
      </c>
      <c r="K780" s="123" t="s">
        <v>516</v>
      </c>
      <c r="L780" s="118"/>
      <c r="M780" s="118" t="s">
        <v>331</v>
      </c>
      <c r="N780" s="118"/>
    </row>
    <row r="781" spans="2:14" ht="15.75" x14ac:dyDescent="0.2">
      <c r="B781" s="116"/>
      <c r="C781" s="117" t="s">
        <v>550</v>
      </c>
      <c r="D781" s="118">
        <v>40931</v>
      </c>
      <c r="E781" s="119">
        <v>40944</v>
      </c>
      <c r="F781" s="120" t="s">
        <v>1241</v>
      </c>
      <c r="G781" s="121">
        <v>0.25</v>
      </c>
      <c r="H781" s="121">
        <v>0.5</v>
      </c>
      <c r="I781" s="122">
        <v>2011859417052</v>
      </c>
      <c r="J781" s="123" t="s">
        <v>806</v>
      </c>
      <c r="K781" s="123" t="s">
        <v>667</v>
      </c>
      <c r="L781" s="118"/>
      <c r="M781" s="118" t="s">
        <v>331</v>
      </c>
      <c r="N781" s="118"/>
    </row>
    <row r="782" spans="2:14" ht="15.75" x14ac:dyDescent="0.2">
      <c r="B782" s="116"/>
      <c r="C782" s="117" t="s">
        <v>550</v>
      </c>
      <c r="D782" s="118">
        <v>40931</v>
      </c>
      <c r="E782" s="119">
        <v>40945</v>
      </c>
      <c r="F782" s="120" t="s">
        <v>1242</v>
      </c>
      <c r="G782" s="121">
        <v>0.58333333333333337</v>
      </c>
      <c r="H782" s="121">
        <v>0.75</v>
      </c>
      <c r="I782" s="122">
        <v>2011864105462</v>
      </c>
      <c r="J782" s="123" t="s">
        <v>524</v>
      </c>
      <c r="K782" s="123" t="s">
        <v>558</v>
      </c>
      <c r="L782" s="118"/>
      <c r="M782" s="118" t="s">
        <v>48</v>
      </c>
      <c r="N782" s="118"/>
    </row>
    <row r="783" spans="2:14" ht="15.75" x14ac:dyDescent="0.2">
      <c r="B783" s="116"/>
      <c r="C783" s="117" t="s">
        <v>550</v>
      </c>
      <c r="D783" s="118">
        <v>40931</v>
      </c>
      <c r="E783" s="119">
        <v>40947</v>
      </c>
      <c r="F783" s="120">
        <v>8907526006</v>
      </c>
      <c r="G783" s="121">
        <v>0.33333333333333331</v>
      </c>
      <c r="H783" s="121">
        <v>0.5</v>
      </c>
      <c r="I783" s="122">
        <v>2011859113551</v>
      </c>
      <c r="J783" s="123" t="s">
        <v>1243</v>
      </c>
      <c r="K783" s="123" t="s">
        <v>1244</v>
      </c>
      <c r="L783" s="118"/>
      <c r="M783" s="118" t="s">
        <v>331</v>
      </c>
      <c r="N783" s="118"/>
    </row>
    <row r="784" spans="2:14" ht="15.75" x14ac:dyDescent="0.2">
      <c r="B784" s="116"/>
      <c r="C784" s="117" t="s">
        <v>550</v>
      </c>
      <c r="D784" s="118">
        <v>40931</v>
      </c>
      <c r="E784" s="119">
        <v>40947</v>
      </c>
      <c r="F784" s="120">
        <v>307317005</v>
      </c>
      <c r="G784" s="121">
        <v>0.58333333333333337</v>
      </c>
      <c r="H784" s="121">
        <v>0.75</v>
      </c>
      <c r="I784" s="122">
        <v>2011855809992</v>
      </c>
      <c r="J784" s="123" t="s">
        <v>1245</v>
      </c>
      <c r="K784" s="123" t="s">
        <v>1246</v>
      </c>
      <c r="L784" s="118"/>
      <c r="M784" s="118" t="s">
        <v>331</v>
      </c>
      <c r="N784" s="118"/>
    </row>
    <row r="785" spans="2:14" ht="15.75" x14ac:dyDescent="0.2">
      <c r="B785" s="116"/>
      <c r="C785" s="117" t="s">
        <v>328</v>
      </c>
      <c r="D785" s="118">
        <v>40921</v>
      </c>
      <c r="E785" s="119">
        <v>40947</v>
      </c>
      <c r="F785" s="120" t="s">
        <v>1247</v>
      </c>
      <c r="G785" s="121">
        <v>0.54166666666666663</v>
      </c>
      <c r="H785" s="121">
        <v>0.75</v>
      </c>
      <c r="I785" s="122">
        <v>2011854035365</v>
      </c>
      <c r="J785" s="123" t="s">
        <v>1248</v>
      </c>
      <c r="K785" s="123" t="s">
        <v>1249</v>
      </c>
      <c r="L785" s="118"/>
      <c r="M785" s="118" t="s">
        <v>331</v>
      </c>
      <c r="N785" s="118"/>
    </row>
    <row r="786" spans="2:14" ht="15.75" x14ac:dyDescent="0.2">
      <c r="B786" s="116"/>
      <c r="C786" s="117" t="s">
        <v>328</v>
      </c>
      <c r="D786" s="118">
        <v>40932</v>
      </c>
      <c r="E786" s="119">
        <v>40948</v>
      </c>
      <c r="F786" s="120">
        <v>5702111005</v>
      </c>
      <c r="G786" s="121">
        <v>0.33333333333333331</v>
      </c>
      <c r="H786" s="121">
        <v>0.5</v>
      </c>
      <c r="I786" s="122">
        <v>2011910335777</v>
      </c>
      <c r="J786" s="123" t="s">
        <v>1250</v>
      </c>
      <c r="K786" s="123" t="s">
        <v>667</v>
      </c>
      <c r="L786" s="118"/>
      <c r="M786" s="118" t="s">
        <v>331</v>
      </c>
      <c r="N786" s="118"/>
    </row>
    <row r="787" spans="2:14" ht="15.75" x14ac:dyDescent="0.2">
      <c r="B787" s="116"/>
      <c r="C787" s="117" t="s">
        <v>550</v>
      </c>
      <c r="D787" s="118">
        <v>40931</v>
      </c>
      <c r="E787" s="119">
        <v>40948</v>
      </c>
      <c r="F787" s="120" t="s">
        <v>1251</v>
      </c>
      <c r="G787" s="121">
        <v>0.33333333333333331</v>
      </c>
      <c r="H787" s="121">
        <v>0.5</v>
      </c>
      <c r="I787" s="122">
        <v>2011869415441</v>
      </c>
      <c r="J787" s="123" t="s">
        <v>1252</v>
      </c>
      <c r="K787" s="123" t="s">
        <v>667</v>
      </c>
      <c r="L787" s="118"/>
      <c r="M787" s="118" t="s">
        <v>331</v>
      </c>
      <c r="N787" s="118"/>
    </row>
    <row r="788" spans="2:14" ht="15.75" x14ac:dyDescent="0.2">
      <c r="B788" s="116"/>
      <c r="C788" s="117" t="s">
        <v>328</v>
      </c>
      <c r="D788" s="118">
        <v>40934</v>
      </c>
      <c r="E788" s="119">
        <v>40949</v>
      </c>
      <c r="F788" s="120">
        <v>5703869005</v>
      </c>
      <c r="G788" s="121">
        <v>0.33333333333333331</v>
      </c>
      <c r="H788" s="121">
        <v>0.5</v>
      </c>
      <c r="I788" s="122">
        <v>2011909531659</v>
      </c>
      <c r="J788" s="123" t="s">
        <v>488</v>
      </c>
      <c r="K788" s="123" t="s">
        <v>1238</v>
      </c>
      <c r="L788" s="118"/>
      <c r="M788" s="118" t="s">
        <v>48</v>
      </c>
      <c r="N788" s="118"/>
    </row>
    <row r="789" spans="2:14" ht="15.75" x14ac:dyDescent="0.2">
      <c r="B789" s="116"/>
      <c r="C789" s="117" t="s">
        <v>328</v>
      </c>
      <c r="D789" s="118">
        <v>40932</v>
      </c>
      <c r="E789" s="119">
        <v>40950</v>
      </c>
      <c r="F789" s="120" t="s">
        <v>1253</v>
      </c>
      <c r="G789" s="121">
        <v>0.33333333333333331</v>
      </c>
      <c r="H789" s="121">
        <v>0.54166666666666663</v>
      </c>
      <c r="I789" s="122">
        <v>2011883296003</v>
      </c>
      <c r="J789" s="123" t="s">
        <v>1125</v>
      </c>
      <c r="K789" s="123" t="s">
        <v>815</v>
      </c>
      <c r="L789" s="118"/>
      <c r="M789" s="118" t="s">
        <v>331</v>
      </c>
      <c r="N789" s="118"/>
    </row>
    <row r="790" spans="2:14" ht="15.75" x14ac:dyDescent="0.2">
      <c r="B790" s="116"/>
      <c r="C790" s="117" t="s">
        <v>328</v>
      </c>
      <c r="D790" s="118">
        <v>40934</v>
      </c>
      <c r="E790" s="119">
        <v>40950</v>
      </c>
      <c r="F790" s="120">
        <v>301581005</v>
      </c>
      <c r="G790" s="121">
        <v>0.33333333333333331</v>
      </c>
      <c r="H790" s="121">
        <v>0.5</v>
      </c>
      <c r="I790" s="122">
        <v>2012944933907</v>
      </c>
      <c r="J790" s="123" t="s">
        <v>1254</v>
      </c>
      <c r="K790" s="123" t="s">
        <v>1255</v>
      </c>
      <c r="L790" s="118"/>
      <c r="M790" s="118" t="s">
        <v>331</v>
      </c>
      <c r="N790" s="118"/>
    </row>
    <row r="791" spans="2:14" ht="15.75" x14ac:dyDescent="0.2">
      <c r="B791" s="116"/>
      <c r="C791" s="117" t="s">
        <v>550</v>
      </c>
      <c r="D791" s="118">
        <v>40931</v>
      </c>
      <c r="E791" s="119">
        <v>40951</v>
      </c>
      <c r="F791" s="120" t="s">
        <v>1256</v>
      </c>
      <c r="G791" s="121">
        <v>0.33333333333333331</v>
      </c>
      <c r="H791" s="121">
        <v>0.5</v>
      </c>
      <c r="I791" s="122">
        <v>2011871183054</v>
      </c>
      <c r="J791" s="123" t="s">
        <v>1087</v>
      </c>
      <c r="K791" s="123" t="s">
        <v>1257</v>
      </c>
      <c r="L791" s="118"/>
      <c r="M791" s="118" t="s">
        <v>331</v>
      </c>
      <c r="N791" s="118"/>
    </row>
    <row r="792" spans="2:14" ht="15.75" x14ac:dyDescent="0.2">
      <c r="B792" s="126" t="s">
        <v>1258</v>
      </c>
      <c r="C792" s="127" t="s">
        <v>328</v>
      </c>
      <c r="D792" s="128">
        <v>40942</v>
      </c>
      <c r="E792" s="129">
        <v>40951</v>
      </c>
      <c r="F792" s="130">
        <v>899373005</v>
      </c>
      <c r="G792" s="131">
        <v>0.33333333333333331</v>
      </c>
      <c r="H792" s="131">
        <v>0.54166666666666663</v>
      </c>
      <c r="I792" s="132">
        <v>2011923429582</v>
      </c>
      <c r="J792" s="133" t="s">
        <v>1259</v>
      </c>
      <c r="K792" s="133" t="s">
        <v>1260</v>
      </c>
      <c r="L792" s="128"/>
      <c r="M792" s="128" t="s">
        <v>376</v>
      </c>
      <c r="N792" s="128"/>
    </row>
    <row r="793" spans="2:14" ht="15.75" x14ac:dyDescent="0.2">
      <c r="B793" s="116"/>
      <c r="C793" s="117" t="s">
        <v>328</v>
      </c>
      <c r="D793" s="118">
        <v>40932</v>
      </c>
      <c r="E793" s="119">
        <v>40952</v>
      </c>
      <c r="F793" s="120">
        <v>3310031005</v>
      </c>
      <c r="G793" s="121">
        <v>0.54166666666666663</v>
      </c>
      <c r="H793" s="121">
        <v>0.75</v>
      </c>
      <c r="I793" s="122">
        <v>2011832416430</v>
      </c>
      <c r="J793" s="123" t="s">
        <v>1261</v>
      </c>
      <c r="K793" s="123" t="s">
        <v>1262</v>
      </c>
      <c r="L793" s="118"/>
      <c r="M793" s="118" t="s">
        <v>331</v>
      </c>
      <c r="N793" s="118" t="s">
        <v>1263</v>
      </c>
    </row>
    <row r="794" spans="2:14" ht="15.75" x14ac:dyDescent="0.2">
      <c r="B794" s="116" t="s">
        <v>622</v>
      </c>
      <c r="C794" s="117" t="s">
        <v>328</v>
      </c>
      <c r="D794" s="118">
        <v>40948</v>
      </c>
      <c r="E794" s="119">
        <v>40952</v>
      </c>
      <c r="F794" s="120" t="s">
        <v>1264</v>
      </c>
      <c r="G794" s="121">
        <v>0.33333333333333331</v>
      </c>
      <c r="H794" s="121">
        <v>0.54166666666666663</v>
      </c>
      <c r="I794" s="122">
        <v>2011915562278</v>
      </c>
      <c r="J794" s="123" t="s">
        <v>396</v>
      </c>
      <c r="K794" s="123" t="s">
        <v>1265</v>
      </c>
      <c r="L794" s="118"/>
      <c r="M794" s="118" t="s">
        <v>331</v>
      </c>
      <c r="N794" s="118"/>
    </row>
    <row r="795" spans="2:14" ht="15.75" x14ac:dyDescent="0.2">
      <c r="B795" s="134"/>
      <c r="C795" s="135" t="s">
        <v>328</v>
      </c>
      <c r="D795" s="136">
        <v>40921</v>
      </c>
      <c r="E795" s="137">
        <v>40953</v>
      </c>
      <c r="F795" s="138">
        <v>307165005</v>
      </c>
      <c r="G795" s="139">
        <v>0.33333333333333331</v>
      </c>
      <c r="H795" s="139">
        <v>0.5</v>
      </c>
      <c r="I795" s="140">
        <v>2011909399940</v>
      </c>
      <c r="J795" s="141" t="s">
        <v>1266</v>
      </c>
      <c r="K795" s="141" t="s">
        <v>968</v>
      </c>
      <c r="L795" s="136"/>
      <c r="M795" s="136" t="s">
        <v>331</v>
      </c>
      <c r="N795" s="136"/>
    </row>
    <row r="796" spans="2:14" ht="15.75" x14ac:dyDescent="0.2">
      <c r="B796" s="126" t="s">
        <v>47</v>
      </c>
      <c r="C796" s="127" t="s">
        <v>328</v>
      </c>
      <c r="D796" s="128">
        <v>40938</v>
      </c>
      <c r="E796" s="129">
        <v>40953</v>
      </c>
      <c r="F796" s="130">
        <v>304140006</v>
      </c>
      <c r="G796" s="131">
        <v>0.54166666666666663</v>
      </c>
      <c r="H796" s="131">
        <v>0.75</v>
      </c>
      <c r="I796" s="132">
        <v>2012930398604</v>
      </c>
      <c r="J796" s="133" t="s">
        <v>1267</v>
      </c>
      <c r="K796" s="133" t="s">
        <v>946</v>
      </c>
      <c r="L796" s="128"/>
      <c r="M796" s="128" t="s">
        <v>376</v>
      </c>
      <c r="N796" s="128" t="s">
        <v>1268</v>
      </c>
    </row>
    <row r="797" spans="2:14" ht="15.75" x14ac:dyDescent="0.2">
      <c r="B797" s="116"/>
      <c r="C797" s="117" t="s">
        <v>328</v>
      </c>
      <c r="D797" s="118">
        <v>40924</v>
      </c>
      <c r="E797" s="119">
        <v>40954</v>
      </c>
      <c r="F797" s="120">
        <v>304747006</v>
      </c>
      <c r="G797" s="121">
        <v>0.33333333333333331</v>
      </c>
      <c r="H797" s="121">
        <v>0.54166666666666663</v>
      </c>
      <c r="I797" s="122">
        <v>2011909549832</v>
      </c>
      <c r="J797" s="123" t="s">
        <v>795</v>
      </c>
      <c r="K797" s="123" t="s">
        <v>1269</v>
      </c>
      <c r="L797" s="118"/>
      <c r="M797" s="118" t="s">
        <v>331</v>
      </c>
      <c r="N797" s="118"/>
    </row>
    <row r="798" spans="2:14" ht="15.75" x14ac:dyDescent="0.2">
      <c r="B798" s="116"/>
      <c r="C798" s="117" t="s">
        <v>550</v>
      </c>
      <c r="D798" s="118">
        <v>40939</v>
      </c>
      <c r="E798" s="119">
        <v>40954</v>
      </c>
      <c r="F798" s="120" t="s">
        <v>1270</v>
      </c>
      <c r="G798" s="121">
        <v>0.33333333333333331</v>
      </c>
      <c r="H798" s="121">
        <v>0.5</v>
      </c>
      <c r="I798" s="122">
        <v>2011909503478</v>
      </c>
      <c r="J798" s="123" t="s">
        <v>1271</v>
      </c>
      <c r="K798" s="123" t="s">
        <v>667</v>
      </c>
      <c r="L798" s="118"/>
      <c r="M798" s="118" t="s">
        <v>331</v>
      </c>
      <c r="N798" s="118"/>
    </row>
    <row r="799" spans="2:14" ht="15.75" x14ac:dyDescent="0.2">
      <c r="B799" s="116"/>
      <c r="C799" s="117" t="s">
        <v>328</v>
      </c>
      <c r="D799" s="118">
        <v>40939</v>
      </c>
      <c r="E799" s="119">
        <v>40954</v>
      </c>
      <c r="F799" s="120" t="s">
        <v>1272</v>
      </c>
      <c r="G799" s="121">
        <v>0.33333333333333331</v>
      </c>
      <c r="H799" s="121">
        <v>0.47916666666666669</v>
      </c>
      <c r="I799" s="122">
        <v>2011916647057</v>
      </c>
      <c r="J799" s="123" t="s">
        <v>403</v>
      </c>
      <c r="K799" s="123" t="s">
        <v>667</v>
      </c>
      <c r="L799" s="118"/>
      <c r="M799" s="118" t="s">
        <v>331</v>
      </c>
      <c r="N799" s="118"/>
    </row>
    <row r="800" spans="2:14" ht="15.75" x14ac:dyDescent="0.2">
      <c r="B800" s="116"/>
      <c r="C800" s="117" t="s">
        <v>328</v>
      </c>
      <c r="D800" s="118">
        <v>40939</v>
      </c>
      <c r="E800" s="119">
        <v>40954</v>
      </c>
      <c r="F800" s="120">
        <v>5712779005</v>
      </c>
      <c r="G800" s="121">
        <v>0.54166666666666663</v>
      </c>
      <c r="H800" s="121">
        <v>0.72916666666666663</v>
      </c>
      <c r="I800" s="122">
        <v>2011913588764</v>
      </c>
      <c r="J800" s="123" t="s">
        <v>421</v>
      </c>
      <c r="K800" s="123" t="s">
        <v>667</v>
      </c>
      <c r="L800" s="118"/>
      <c r="M800" s="118" t="s">
        <v>331</v>
      </c>
      <c r="N800" s="118"/>
    </row>
    <row r="801" spans="2:14" ht="15.75" x14ac:dyDescent="0.2">
      <c r="B801" s="116"/>
      <c r="C801" s="117" t="s">
        <v>550</v>
      </c>
      <c r="D801" s="118">
        <v>40939</v>
      </c>
      <c r="E801" s="118">
        <v>40955</v>
      </c>
      <c r="F801" s="117">
        <v>5714708005</v>
      </c>
      <c r="G801" s="121">
        <v>0.33333333333333331</v>
      </c>
      <c r="H801" s="121">
        <v>0.5</v>
      </c>
      <c r="I801" s="122">
        <v>2011912511312</v>
      </c>
      <c r="J801" s="123" t="s">
        <v>1197</v>
      </c>
      <c r="K801" s="123" t="s">
        <v>667</v>
      </c>
      <c r="L801" s="118"/>
      <c r="M801" s="118" t="s">
        <v>331</v>
      </c>
      <c r="N801" s="118"/>
    </row>
    <row r="802" spans="2:14" ht="15.75" x14ac:dyDescent="0.2">
      <c r="B802" s="116"/>
      <c r="C802" s="117" t="s">
        <v>550</v>
      </c>
      <c r="D802" s="118">
        <v>40939</v>
      </c>
      <c r="E802" s="118">
        <v>40955</v>
      </c>
      <c r="F802" s="117">
        <v>5714739006</v>
      </c>
      <c r="G802" s="121">
        <v>0.58333333333333337</v>
      </c>
      <c r="H802" s="121">
        <v>0.75</v>
      </c>
      <c r="I802" s="122">
        <v>2011909402198</v>
      </c>
      <c r="J802" s="123" t="s">
        <v>1273</v>
      </c>
      <c r="K802" s="123" t="s">
        <v>667</v>
      </c>
      <c r="L802" s="118"/>
      <c r="M802" s="118" t="s">
        <v>331</v>
      </c>
      <c r="N802" s="118"/>
    </row>
    <row r="803" spans="2:14" ht="15.75" x14ac:dyDescent="0.2">
      <c r="B803" s="142"/>
      <c r="C803" s="143" t="s">
        <v>328</v>
      </c>
      <c r="D803" s="144">
        <v>40924</v>
      </c>
      <c r="E803" s="144">
        <v>40955</v>
      </c>
      <c r="F803" s="143" t="s">
        <v>1274</v>
      </c>
      <c r="G803" s="145">
        <v>0.54166666666666663</v>
      </c>
      <c r="H803" s="145">
        <v>0.75</v>
      </c>
      <c r="I803" s="146">
        <v>2011917464353</v>
      </c>
      <c r="J803" s="147" t="s">
        <v>1275</v>
      </c>
      <c r="K803" s="147" t="s">
        <v>970</v>
      </c>
      <c r="L803" s="144"/>
      <c r="M803" s="144" t="s">
        <v>331</v>
      </c>
      <c r="N803" s="144"/>
    </row>
    <row r="804" spans="2:14" ht="15.75" x14ac:dyDescent="0.2">
      <c r="B804" s="116"/>
      <c r="C804" s="117" t="s">
        <v>550</v>
      </c>
      <c r="D804" s="118">
        <v>40939</v>
      </c>
      <c r="E804" s="119">
        <v>40956</v>
      </c>
      <c r="F804" s="120">
        <v>5706639009</v>
      </c>
      <c r="G804" s="121">
        <v>0.58333333333333337</v>
      </c>
      <c r="H804" s="121">
        <v>0.75</v>
      </c>
      <c r="I804" s="122">
        <v>2011914076065</v>
      </c>
      <c r="J804" s="123" t="s">
        <v>1190</v>
      </c>
      <c r="K804" s="123" t="s">
        <v>667</v>
      </c>
      <c r="L804" s="118"/>
      <c r="M804" s="118" t="s">
        <v>331</v>
      </c>
      <c r="N804" s="118"/>
    </row>
    <row r="805" spans="2:14" ht="15.75" x14ac:dyDescent="0.2">
      <c r="B805" s="116"/>
      <c r="C805" s="117" t="s">
        <v>328</v>
      </c>
      <c r="D805" s="118">
        <v>40924</v>
      </c>
      <c r="E805" s="119">
        <v>40956</v>
      </c>
      <c r="F805" s="120" t="s">
        <v>1276</v>
      </c>
      <c r="G805" s="121">
        <v>0.54166666666666663</v>
      </c>
      <c r="H805" s="121">
        <v>0.75</v>
      </c>
      <c r="I805" s="122">
        <v>2011913887277</v>
      </c>
      <c r="J805" s="123" t="s">
        <v>510</v>
      </c>
      <c r="K805" s="123" t="s">
        <v>970</v>
      </c>
      <c r="L805" s="118"/>
      <c r="M805" s="118" t="s">
        <v>331</v>
      </c>
      <c r="N805" s="118"/>
    </row>
    <row r="806" spans="2:14" ht="15.75" x14ac:dyDescent="0.2">
      <c r="B806" s="116"/>
      <c r="C806" s="117" t="s">
        <v>328</v>
      </c>
      <c r="D806" s="118">
        <v>40940</v>
      </c>
      <c r="E806" s="119">
        <v>40957</v>
      </c>
      <c r="F806" s="120">
        <v>30311005</v>
      </c>
      <c r="G806" s="121">
        <v>0.33333333333333331</v>
      </c>
      <c r="H806" s="121">
        <v>0.52083333333333337</v>
      </c>
      <c r="I806" s="122">
        <v>2012931875289</v>
      </c>
      <c r="J806" s="123" t="s">
        <v>457</v>
      </c>
      <c r="K806" s="123" t="s">
        <v>1277</v>
      </c>
      <c r="L806" s="118"/>
      <c r="M806" s="118" t="s">
        <v>331</v>
      </c>
      <c r="N806" s="118"/>
    </row>
    <row r="807" spans="2:14" ht="15.75" x14ac:dyDescent="0.2">
      <c r="B807" s="116" t="s">
        <v>536</v>
      </c>
      <c r="C807" s="117" t="s">
        <v>1278</v>
      </c>
      <c r="D807" s="118">
        <v>40941</v>
      </c>
      <c r="E807" s="119">
        <v>40957</v>
      </c>
      <c r="F807" s="120" t="s">
        <v>1279</v>
      </c>
      <c r="G807" s="121">
        <v>0.58333333333333337</v>
      </c>
      <c r="H807" s="121">
        <v>0.66666666666666663</v>
      </c>
      <c r="I807" s="122">
        <v>2011917189470</v>
      </c>
      <c r="J807" s="123" t="s">
        <v>382</v>
      </c>
      <c r="K807" s="123" t="s">
        <v>584</v>
      </c>
      <c r="L807" s="118"/>
      <c r="M807" s="118" t="s">
        <v>376</v>
      </c>
      <c r="N807" s="118"/>
    </row>
    <row r="808" spans="2:14" ht="15.75" x14ac:dyDescent="0.2">
      <c r="B808" s="116"/>
      <c r="C808" s="117" t="s">
        <v>328</v>
      </c>
      <c r="D808" s="118">
        <v>40933</v>
      </c>
      <c r="E808" s="119">
        <v>40959</v>
      </c>
      <c r="F808" s="120">
        <v>301846005</v>
      </c>
      <c r="G808" s="121">
        <v>0.54166666666666663</v>
      </c>
      <c r="H808" s="121">
        <v>0.75</v>
      </c>
      <c r="I808" s="122">
        <v>2011914545310</v>
      </c>
      <c r="J808" s="123" t="s">
        <v>1280</v>
      </c>
      <c r="K808" s="123" t="s">
        <v>946</v>
      </c>
      <c r="L808" s="117"/>
      <c r="M808" s="117" t="s">
        <v>331</v>
      </c>
      <c r="N808" s="51"/>
    </row>
    <row r="809" spans="2:14" ht="15.75" x14ac:dyDescent="0.2">
      <c r="B809" s="116"/>
      <c r="C809" s="117" t="s">
        <v>550</v>
      </c>
      <c r="D809" s="118">
        <v>40939</v>
      </c>
      <c r="E809" s="119">
        <v>40962</v>
      </c>
      <c r="F809" s="120">
        <v>5702816005</v>
      </c>
      <c r="G809" s="121">
        <v>0.33333333333333331</v>
      </c>
      <c r="H809" s="121">
        <v>0.5</v>
      </c>
      <c r="I809" s="122">
        <v>2011885971482</v>
      </c>
      <c r="J809" s="123" t="s">
        <v>1281</v>
      </c>
      <c r="K809" s="123" t="s">
        <v>667</v>
      </c>
      <c r="L809" s="117"/>
      <c r="M809" s="117" t="s">
        <v>331</v>
      </c>
      <c r="N809" s="51"/>
    </row>
    <row r="810" spans="2:14" ht="15.75" x14ac:dyDescent="0.2">
      <c r="B810" s="116"/>
      <c r="C810" s="117" t="s">
        <v>550</v>
      </c>
      <c r="D810" s="118">
        <v>40939</v>
      </c>
      <c r="E810" s="119">
        <v>40962</v>
      </c>
      <c r="F810" s="120">
        <v>5705639005</v>
      </c>
      <c r="G810" s="121">
        <v>0.58333333333333337</v>
      </c>
      <c r="H810" s="121">
        <v>0.75</v>
      </c>
      <c r="I810" s="122">
        <v>2011890608398</v>
      </c>
      <c r="J810" s="123" t="s">
        <v>737</v>
      </c>
      <c r="K810" s="123" t="s">
        <v>667</v>
      </c>
      <c r="L810" s="117"/>
      <c r="M810" s="117" t="s">
        <v>331</v>
      </c>
      <c r="N810" s="51"/>
    </row>
    <row r="811" spans="2:14" ht="15.75" x14ac:dyDescent="0.2">
      <c r="B811" s="116" t="s">
        <v>622</v>
      </c>
      <c r="C811" s="117" t="s">
        <v>328</v>
      </c>
      <c r="D811" s="118">
        <v>40942</v>
      </c>
      <c r="E811" s="119">
        <v>40963</v>
      </c>
      <c r="F811" s="120" t="s">
        <v>1282</v>
      </c>
      <c r="G811" s="121">
        <v>0.54166666666666663</v>
      </c>
      <c r="H811" s="121">
        <v>0.75</v>
      </c>
      <c r="I811" s="122">
        <v>2011916258714</v>
      </c>
      <c r="J811" s="123" t="s">
        <v>1081</v>
      </c>
      <c r="K811" s="123" t="s">
        <v>727</v>
      </c>
      <c r="L811" s="117"/>
      <c r="M811" s="117" t="s">
        <v>331</v>
      </c>
      <c r="N811" s="51"/>
    </row>
    <row r="812" spans="2:14" ht="15.75" x14ac:dyDescent="0.2">
      <c r="B812" s="116"/>
      <c r="C812" s="117" t="s">
        <v>550</v>
      </c>
      <c r="D812" s="118">
        <v>40939</v>
      </c>
      <c r="E812" s="119">
        <v>40963</v>
      </c>
      <c r="F812" s="120">
        <v>5718092005</v>
      </c>
      <c r="G812" s="121">
        <v>0.33333333333333331</v>
      </c>
      <c r="H812" s="121">
        <v>0.5</v>
      </c>
      <c r="I812" s="122">
        <v>2011890126268</v>
      </c>
      <c r="J812" s="123" t="s">
        <v>1283</v>
      </c>
      <c r="K812" s="123" t="s">
        <v>667</v>
      </c>
      <c r="L812" s="118"/>
      <c r="M812" s="118" t="s">
        <v>376</v>
      </c>
      <c r="N812" s="118"/>
    </row>
    <row r="813" spans="2:14" ht="15.75" x14ac:dyDescent="0.2">
      <c r="B813" s="116"/>
      <c r="C813" s="117" t="s">
        <v>328</v>
      </c>
      <c r="D813" s="118">
        <v>40947</v>
      </c>
      <c r="E813" s="119">
        <v>40963</v>
      </c>
      <c r="F813" s="120">
        <v>300544006</v>
      </c>
      <c r="G813" s="121">
        <v>0.33333333333333331</v>
      </c>
      <c r="H813" s="121">
        <v>0.54166666666666663</v>
      </c>
      <c r="I813" s="122">
        <v>2012935439211</v>
      </c>
      <c r="J813" s="123" t="s">
        <v>647</v>
      </c>
      <c r="K813" s="123" t="s">
        <v>714</v>
      </c>
      <c r="L813" s="117"/>
      <c r="M813" s="117" t="s">
        <v>331</v>
      </c>
      <c r="N813" s="51"/>
    </row>
    <row r="814" spans="2:14" ht="15.75" x14ac:dyDescent="0.2">
      <c r="B814" s="116" t="s">
        <v>1284</v>
      </c>
      <c r="C814" s="117" t="s">
        <v>328</v>
      </c>
      <c r="D814" s="118">
        <v>40933</v>
      </c>
      <c r="E814" s="119">
        <v>40964</v>
      </c>
      <c r="F814" s="120">
        <v>322911005</v>
      </c>
      <c r="G814" s="121">
        <v>0.33333333333333331</v>
      </c>
      <c r="H814" s="121">
        <v>0.5</v>
      </c>
      <c r="I814" s="122">
        <v>2011866223445</v>
      </c>
      <c r="J814" s="123" t="s">
        <v>504</v>
      </c>
      <c r="K814" s="123" t="s">
        <v>727</v>
      </c>
      <c r="L814" s="118"/>
      <c r="M814" s="118"/>
      <c r="N814" s="118"/>
    </row>
    <row r="815" spans="2:14" ht="15.75" x14ac:dyDescent="0.2">
      <c r="B815" s="116"/>
      <c r="C815" s="117" t="s">
        <v>550</v>
      </c>
      <c r="D815" s="118">
        <v>40939</v>
      </c>
      <c r="E815" s="119">
        <v>40964</v>
      </c>
      <c r="F815" s="120">
        <v>5709828035</v>
      </c>
      <c r="G815" s="121">
        <v>0.58333333333333337</v>
      </c>
      <c r="H815" s="121">
        <v>0.75</v>
      </c>
      <c r="I815" s="122">
        <v>2011898735470</v>
      </c>
      <c r="J815" s="123" t="s">
        <v>1285</v>
      </c>
      <c r="K815" s="123" t="s">
        <v>667</v>
      </c>
      <c r="L815" s="117"/>
      <c r="M815" s="117" t="s">
        <v>331</v>
      </c>
      <c r="N815" s="51"/>
    </row>
    <row r="816" spans="2:14" ht="15.75" x14ac:dyDescent="0.2">
      <c r="B816" s="116"/>
      <c r="C816" s="117" t="s">
        <v>328</v>
      </c>
      <c r="D816" s="118">
        <v>40955</v>
      </c>
      <c r="E816" s="119">
        <v>40964</v>
      </c>
      <c r="F816" s="120">
        <v>899373005</v>
      </c>
      <c r="G816" s="121">
        <v>0.54166666666666663</v>
      </c>
      <c r="H816" s="121">
        <v>0.75</v>
      </c>
      <c r="I816" s="122">
        <v>2011777796175</v>
      </c>
      <c r="J816" s="123" t="s">
        <v>411</v>
      </c>
      <c r="K816" s="123" t="s">
        <v>1286</v>
      </c>
      <c r="L816" s="117"/>
      <c r="M816" s="117" t="s">
        <v>331</v>
      </c>
      <c r="N816" s="51"/>
    </row>
    <row r="817" spans="2:14" ht="15.75" x14ac:dyDescent="0.2">
      <c r="B817" s="116"/>
      <c r="C817" s="117" t="s">
        <v>550</v>
      </c>
      <c r="D817" s="118">
        <v>40939</v>
      </c>
      <c r="E817" s="119">
        <v>40965</v>
      </c>
      <c r="F817" s="120">
        <v>5705670005</v>
      </c>
      <c r="G817" s="121">
        <v>0.33333333333333331</v>
      </c>
      <c r="H817" s="121">
        <v>0.5</v>
      </c>
      <c r="I817" s="122">
        <v>2011890580671</v>
      </c>
      <c r="J817" s="123" t="s">
        <v>508</v>
      </c>
      <c r="K817" s="123" t="s">
        <v>667</v>
      </c>
      <c r="L817" s="118"/>
      <c r="M817" s="118" t="s">
        <v>331</v>
      </c>
      <c r="N817" s="118"/>
    </row>
    <row r="818" spans="2:14" ht="15.75" x14ac:dyDescent="0.2">
      <c r="B818" s="116"/>
      <c r="C818" s="117" t="s">
        <v>550</v>
      </c>
      <c r="D818" s="118">
        <v>40939</v>
      </c>
      <c r="E818" s="119">
        <v>40965</v>
      </c>
      <c r="F818" s="120" t="s">
        <v>1287</v>
      </c>
      <c r="G818" s="121">
        <v>0.33333333333333331</v>
      </c>
      <c r="H818" s="121">
        <v>0.5</v>
      </c>
      <c r="I818" s="122">
        <v>2011892003836</v>
      </c>
      <c r="J818" s="123" t="s">
        <v>1288</v>
      </c>
      <c r="K818" s="123" t="s">
        <v>667</v>
      </c>
      <c r="L818" s="118"/>
      <c r="M818" s="118" t="s">
        <v>331</v>
      </c>
      <c r="N818" s="118"/>
    </row>
    <row r="819" spans="2:14" ht="15.75" x14ac:dyDescent="0.2">
      <c r="B819" s="116"/>
      <c r="C819" s="117" t="s">
        <v>328</v>
      </c>
      <c r="D819" s="118">
        <v>40948</v>
      </c>
      <c r="E819" s="119">
        <v>40965</v>
      </c>
      <c r="F819" s="120">
        <v>301019062</v>
      </c>
      <c r="G819" s="121">
        <v>0.58333333333333337</v>
      </c>
      <c r="H819" s="121">
        <v>0.75</v>
      </c>
      <c r="I819" s="122">
        <v>2011869784285</v>
      </c>
      <c r="J819" s="123" t="s">
        <v>394</v>
      </c>
      <c r="K819" s="123" t="s">
        <v>1289</v>
      </c>
      <c r="L819" s="118"/>
      <c r="M819" s="118" t="s">
        <v>331</v>
      </c>
      <c r="N819" s="118"/>
    </row>
    <row r="820" spans="2:14" ht="15.75" x14ac:dyDescent="0.2">
      <c r="B820" s="116"/>
      <c r="C820" s="117" t="s">
        <v>550</v>
      </c>
      <c r="D820" s="118">
        <v>40939</v>
      </c>
      <c r="E820" s="119">
        <v>40966</v>
      </c>
      <c r="F820" s="120">
        <v>5702837005</v>
      </c>
      <c r="G820" s="121">
        <v>0.58333333333333337</v>
      </c>
      <c r="H820" s="121">
        <v>0.75</v>
      </c>
      <c r="I820" s="122">
        <v>2011896184586</v>
      </c>
      <c r="J820" s="123" t="s">
        <v>1281</v>
      </c>
      <c r="K820" s="123" t="s">
        <v>667</v>
      </c>
      <c r="L820" s="118"/>
      <c r="M820" s="118" t="s">
        <v>331</v>
      </c>
      <c r="N820" s="118"/>
    </row>
    <row r="821" spans="2:14" ht="15.75" x14ac:dyDescent="0.2">
      <c r="B821" s="116"/>
      <c r="C821" s="117" t="s">
        <v>693</v>
      </c>
      <c r="D821" s="118">
        <v>40949</v>
      </c>
      <c r="E821" s="119">
        <v>40966</v>
      </c>
      <c r="F821" s="120">
        <v>5704440006</v>
      </c>
      <c r="G821" s="121">
        <v>0.33333333333333331</v>
      </c>
      <c r="H821" s="121">
        <v>0.5</v>
      </c>
      <c r="I821" s="122">
        <v>2011895094513</v>
      </c>
      <c r="J821" s="123" t="s">
        <v>1084</v>
      </c>
      <c r="K821" s="123" t="s">
        <v>1290</v>
      </c>
      <c r="L821" s="117"/>
      <c r="M821" s="117" t="s">
        <v>331</v>
      </c>
      <c r="N821" s="51"/>
    </row>
    <row r="822" spans="2:14" ht="15.75" x14ac:dyDescent="0.2">
      <c r="B822" s="116"/>
      <c r="C822" s="117" t="s">
        <v>550</v>
      </c>
      <c r="D822" s="118">
        <v>40949</v>
      </c>
      <c r="E822" s="119">
        <v>40966</v>
      </c>
      <c r="F822" s="120">
        <v>5703853005</v>
      </c>
      <c r="G822" s="121">
        <v>0.41666666666666669</v>
      </c>
      <c r="H822" s="121">
        <v>0.5</v>
      </c>
      <c r="I822" s="122">
        <v>2011866582478</v>
      </c>
      <c r="J822" s="123" t="s">
        <v>724</v>
      </c>
      <c r="K822" s="123" t="s">
        <v>522</v>
      </c>
      <c r="L822" s="117"/>
      <c r="M822" s="117" t="s">
        <v>331</v>
      </c>
      <c r="N822" s="51"/>
    </row>
    <row r="823" spans="2:14" ht="15.75" x14ac:dyDescent="0.2">
      <c r="B823" s="116"/>
      <c r="C823" s="117" t="s">
        <v>550</v>
      </c>
      <c r="D823" s="118">
        <v>40949</v>
      </c>
      <c r="E823" s="119">
        <v>40966</v>
      </c>
      <c r="F823" s="120">
        <v>5764597005</v>
      </c>
      <c r="G823" s="121">
        <v>0.29166666666666669</v>
      </c>
      <c r="H823" s="121">
        <v>0.375</v>
      </c>
      <c r="I823" s="122">
        <v>2011912905291</v>
      </c>
      <c r="J823" s="123" t="s">
        <v>457</v>
      </c>
      <c r="K823" s="123" t="s">
        <v>522</v>
      </c>
      <c r="L823" s="117"/>
      <c r="M823" s="117" t="s">
        <v>331</v>
      </c>
      <c r="N823" s="51"/>
    </row>
    <row r="824" spans="2:14" ht="15.75" x14ac:dyDescent="0.2">
      <c r="B824" s="116"/>
      <c r="C824" s="117" t="s">
        <v>328</v>
      </c>
      <c r="D824" s="118">
        <v>40953</v>
      </c>
      <c r="E824" s="119">
        <v>40967</v>
      </c>
      <c r="F824" s="120">
        <v>37425005</v>
      </c>
      <c r="G824" s="121">
        <v>0.33333333333333331</v>
      </c>
      <c r="H824" s="121">
        <v>0.54166666666666663</v>
      </c>
      <c r="I824" s="122">
        <v>2012943130323</v>
      </c>
      <c r="J824" s="123" t="s">
        <v>1291</v>
      </c>
      <c r="K824" s="123" t="s">
        <v>1059</v>
      </c>
      <c r="L824" s="117"/>
      <c r="M824" s="117" t="s">
        <v>331</v>
      </c>
      <c r="N824" s="51"/>
    </row>
    <row r="825" spans="2:14" ht="15.75" x14ac:dyDescent="0.2">
      <c r="B825" s="116"/>
      <c r="C825" s="117" t="s">
        <v>550</v>
      </c>
      <c r="D825" s="118">
        <v>40949</v>
      </c>
      <c r="E825" s="119">
        <v>40967</v>
      </c>
      <c r="F825" s="120" t="s">
        <v>1292</v>
      </c>
      <c r="G825" s="121">
        <v>0.33333333333333331</v>
      </c>
      <c r="H825" s="121">
        <v>0.5</v>
      </c>
      <c r="I825" s="122">
        <v>2011789862663</v>
      </c>
      <c r="J825" s="123" t="s">
        <v>1293</v>
      </c>
      <c r="K825" s="123" t="s">
        <v>558</v>
      </c>
      <c r="L825" s="117"/>
      <c r="M825" s="117" t="s">
        <v>331</v>
      </c>
      <c r="N825" s="51"/>
    </row>
    <row r="826" spans="2:14" ht="15.75" x14ac:dyDescent="0.2">
      <c r="B826" s="116"/>
      <c r="C826" s="117" t="s">
        <v>550</v>
      </c>
      <c r="D826" s="118">
        <v>40949</v>
      </c>
      <c r="E826" s="119">
        <v>40967</v>
      </c>
      <c r="F826" s="120" t="s">
        <v>1294</v>
      </c>
      <c r="G826" s="121">
        <v>0.58333333333333337</v>
      </c>
      <c r="H826" s="121">
        <v>0.75</v>
      </c>
      <c r="I826" s="122">
        <v>2011853613565</v>
      </c>
      <c r="J826" s="123" t="s">
        <v>1295</v>
      </c>
      <c r="K826" s="123" t="s">
        <v>558</v>
      </c>
      <c r="L826" s="117"/>
      <c r="M826" s="117" t="s">
        <v>331</v>
      </c>
      <c r="N826" s="51"/>
    </row>
    <row r="827" spans="2:14" ht="15.75" x14ac:dyDescent="0.2">
      <c r="B827" s="116"/>
      <c r="C827" s="117" t="s">
        <v>550</v>
      </c>
      <c r="D827" s="118">
        <v>40949</v>
      </c>
      <c r="E827" s="119">
        <v>40968</v>
      </c>
      <c r="F827" s="120">
        <v>8909233006</v>
      </c>
      <c r="G827" s="121">
        <v>0.33333333333333331</v>
      </c>
      <c r="H827" s="121">
        <v>0.5</v>
      </c>
      <c r="I827" s="122">
        <v>2011862622643</v>
      </c>
      <c r="J827" s="123" t="s">
        <v>1296</v>
      </c>
      <c r="K827" s="123" t="s">
        <v>1297</v>
      </c>
      <c r="L827" s="117"/>
      <c r="M827" s="117" t="s">
        <v>331</v>
      </c>
      <c r="N827" s="51"/>
    </row>
    <row r="828" spans="2:14" ht="15.75" x14ac:dyDescent="0.2">
      <c r="B828" s="116"/>
      <c r="C828" s="117" t="s">
        <v>550</v>
      </c>
      <c r="D828" s="118">
        <v>40949</v>
      </c>
      <c r="E828" s="119">
        <v>40968</v>
      </c>
      <c r="F828" s="120" t="s">
        <v>1298</v>
      </c>
      <c r="G828" s="121">
        <v>0.58333333333333337</v>
      </c>
      <c r="H828" s="121">
        <v>0.75</v>
      </c>
      <c r="I828" s="122">
        <v>2010771564478</v>
      </c>
      <c r="J828" s="123" t="s">
        <v>1299</v>
      </c>
      <c r="K828" s="123" t="s">
        <v>1300</v>
      </c>
      <c r="L828" s="117"/>
      <c r="M828" s="117" t="s">
        <v>331</v>
      </c>
      <c r="N828" s="51"/>
    </row>
    <row r="829" spans="2:14" ht="15.75" x14ac:dyDescent="0.2">
      <c r="B829" s="116"/>
      <c r="C829" s="117" t="s">
        <v>328</v>
      </c>
      <c r="D829" s="118">
        <v>40967</v>
      </c>
      <c r="E829" s="119">
        <v>40968</v>
      </c>
      <c r="F829" s="120">
        <v>5703748005</v>
      </c>
      <c r="G829" s="121">
        <v>0.25</v>
      </c>
      <c r="H829" s="121">
        <v>0.27083333333333331</v>
      </c>
      <c r="I829" s="122">
        <v>2011899672170</v>
      </c>
      <c r="J829" s="123" t="s">
        <v>1301</v>
      </c>
      <c r="K829" s="123" t="s">
        <v>1302</v>
      </c>
      <c r="L829" s="117"/>
      <c r="M829" s="117" t="s">
        <v>331</v>
      </c>
      <c r="N829" s="51"/>
    </row>
    <row r="830" spans="2:14" ht="15.75" x14ac:dyDescent="0.2">
      <c r="B830" s="116" t="s">
        <v>622</v>
      </c>
      <c r="C830" s="117" t="s">
        <v>550</v>
      </c>
      <c r="D830" s="118">
        <v>40949</v>
      </c>
      <c r="E830" s="119">
        <v>40969</v>
      </c>
      <c r="F830" s="120" t="s">
        <v>1303</v>
      </c>
      <c r="G830" s="121">
        <v>0.33333333333333331</v>
      </c>
      <c r="H830" s="121">
        <v>0.5</v>
      </c>
      <c r="I830" s="122">
        <v>2011866116095</v>
      </c>
      <c r="J830" s="123" t="s">
        <v>689</v>
      </c>
      <c r="K830" s="123" t="s">
        <v>558</v>
      </c>
      <c r="L830" s="117"/>
      <c r="M830" s="117" t="s">
        <v>331</v>
      </c>
      <c r="N830" s="51"/>
    </row>
    <row r="831" spans="2:14" ht="15.75" x14ac:dyDescent="0.2">
      <c r="B831" s="116"/>
      <c r="C831" s="117" t="s">
        <v>550</v>
      </c>
      <c r="D831" s="118">
        <v>40949</v>
      </c>
      <c r="E831" s="119">
        <v>40969</v>
      </c>
      <c r="F831" s="120" t="s">
        <v>1304</v>
      </c>
      <c r="G831" s="121">
        <v>0.58333333333333337</v>
      </c>
      <c r="H831" s="121">
        <v>0.75</v>
      </c>
      <c r="I831" s="122">
        <v>2011864253629</v>
      </c>
      <c r="J831" s="123" t="s">
        <v>1305</v>
      </c>
      <c r="K831" s="123" t="s">
        <v>1138</v>
      </c>
      <c r="L831" s="117"/>
      <c r="M831" s="117" t="s">
        <v>331</v>
      </c>
      <c r="N831" s="51"/>
    </row>
    <row r="832" spans="2:14" ht="15.75" x14ac:dyDescent="0.2">
      <c r="B832" s="116"/>
      <c r="C832" s="117" t="s">
        <v>328</v>
      </c>
      <c r="D832" s="118">
        <v>40954</v>
      </c>
      <c r="E832" s="119">
        <v>40969</v>
      </c>
      <c r="F832" s="120">
        <v>8903954067</v>
      </c>
      <c r="G832" s="121">
        <v>0.54166666666666663</v>
      </c>
      <c r="H832" s="121">
        <v>0.75</v>
      </c>
      <c r="I832" s="122">
        <v>2012936165468</v>
      </c>
      <c r="J832" s="123" t="s">
        <v>1306</v>
      </c>
      <c r="K832" s="123" t="s">
        <v>714</v>
      </c>
      <c r="L832" s="117"/>
      <c r="M832" s="117" t="s">
        <v>331</v>
      </c>
      <c r="N832" s="51"/>
    </row>
    <row r="833" spans="2:14" ht="15.75" x14ac:dyDescent="0.2">
      <c r="B833" s="116" t="s">
        <v>507</v>
      </c>
      <c r="C833" s="117" t="s">
        <v>550</v>
      </c>
      <c r="D833" s="118">
        <v>40949</v>
      </c>
      <c r="E833" s="119">
        <v>40970</v>
      </c>
      <c r="F833" s="120">
        <v>368951005</v>
      </c>
      <c r="G833" s="121">
        <v>0.33333333333333331</v>
      </c>
      <c r="H833" s="121">
        <v>0.5</v>
      </c>
      <c r="I833" s="122">
        <v>2011870369111</v>
      </c>
      <c r="J833" s="123" t="s">
        <v>1307</v>
      </c>
      <c r="K833" s="123" t="s">
        <v>1300</v>
      </c>
      <c r="L833" s="117"/>
      <c r="M833" s="117" t="s">
        <v>507</v>
      </c>
      <c r="N833" s="51" t="s">
        <v>1308</v>
      </c>
    </row>
    <row r="834" spans="2:14" ht="15.75" x14ac:dyDescent="0.2">
      <c r="B834" s="116"/>
      <c r="C834" s="117" t="s">
        <v>550</v>
      </c>
      <c r="D834" s="118">
        <v>40949</v>
      </c>
      <c r="E834" s="119">
        <v>40970</v>
      </c>
      <c r="F834" s="120">
        <v>409850005</v>
      </c>
      <c r="G834" s="121">
        <v>0.58333333333333337</v>
      </c>
      <c r="H834" s="121">
        <v>0.75</v>
      </c>
      <c r="I834" s="122">
        <v>2011876850814</v>
      </c>
      <c r="J834" s="123" t="s">
        <v>1309</v>
      </c>
      <c r="K834" s="123" t="s">
        <v>520</v>
      </c>
      <c r="L834" s="117"/>
      <c r="M834" s="117" t="s">
        <v>346</v>
      </c>
      <c r="N834" s="51"/>
    </row>
    <row r="835" spans="2:14" ht="15.75" x14ac:dyDescent="0.2">
      <c r="B835" s="116"/>
      <c r="C835" s="117" t="s">
        <v>328</v>
      </c>
      <c r="D835" s="118">
        <v>40954</v>
      </c>
      <c r="E835" s="119">
        <v>40970</v>
      </c>
      <c r="F835" s="120">
        <v>5758055005</v>
      </c>
      <c r="G835" s="121">
        <v>0.54166666666666663</v>
      </c>
      <c r="H835" s="121">
        <v>0.75</v>
      </c>
      <c r="I835" s="122">
        <v>2011918699940</v>
      </c>
      <c r="J835" s="123" t="s">
        <v>1310</v>
      </c>
      <c r="K835" s="123" t="s">
        <v>977</v>
      </c>
      <c r="L835" s="117"/>
      <c r="M835" s="117" t="s">
        <v>331</v>
      </c>
      <c r="N835" s="51"/>
    </row>
    <row r="836" spans="2:14" ht="15.75" x14ac:dyDescent="0.2">
      <c r="B836" s="116"/>
      <c r="C836" s="117" t="s">
        <v>328</v>
      </c>
      <c r="D836" s="118">
        <v>40962</v>
      </c>
      <c r="E836" s="119">
        <v>40970</v>
      </c>
      <c r="F836" s="120" t="s">
        <v>1264</v>
      </c>
      <c r="G836" s="121">
        <v>0.33333333333333331</v>
      </c>
      <c r="H836" s="121">
        <v>0.54166666666666663</v>
      </c>
      <c r="I836" s="122">
        <v>2011915562278</v>
      </c>
      <c r="J836" s="123" t="s">
        <v>1311</v>
      </c>
      <c r="K836" s="123" t="s">
        <v>1312</v>
      </c>
      <c r="L836" s="117"/>
      <c r="M836" s="117" t="s">
        <v>331</v>
      </c>
      <c r="N836" s="51"/>
    </row>
    <row r="837" spans="2:14" ht="15.75" x14ac:dyDescent="0.2">
      <c r="B837" s="116"/>
      <c r="C837" s="117" t="s">
        <v>328</v>
      </c>
      <c r="D837" s="118">
        <v>40962</v>
      </c>
      <c r="E837" s="119">
        <v>40971</v>
      </c>
      <c r="F837" s="120">
        <v>5748051005</v>
      </c>
      <c r="G837" s="121">
        <v>0.58333333333333337</v>
      </c>
      <c r="H837" s="121">
        <v>0.75</v>
      </c>
      <c r="I837" s="122">
        <v>2012936481477</v>
      </c>
      <c r="J837" s="123" t="s">
        <v>1313</v>
      </c>
      <c r="K837" s="123" t="s">
        <v>1314</v>
      </c>
      <c r="L837" s="117"/>
      <c r="M837" s="117" t="s">
        <v>331</v>
      </c>
      <c r="N837" s="51"/>
    </row>
    <row r="838" spans="2:14" ht="15.75" x14ac:dyDescent="0.2">
      <c r="B838" s="116"/>
      <c r="C838" s="117" t="s">
        <v>550</v>
      </c>
      <c r="D838" s="118">
        <v>40949</v>
      </c>
      <c r="E838" s="119">
        <v>40971</v>
      </c>
      <c r="F838" s="120" t="s">
        <v>1315</v>
      </c>
      <c r="G838" s="121">
        <v>0.33333333333333331</v>
      </c>
      <c r="H838" s="121">
        <v>0.41666666666666669</v>
      </c>
      <c r="I838" s="122">
        <v>2011862708102</v>
      </c>
      <c r="J838" s="123" t="s">
        <v>1153</v>
      </c>
      <c r="K838" s="123" t="s">
        <v>1181</v>
      </c>
      <c r="L838" s="117"/>
      <c r="M838" s="117" t="s">
        <v>331</v>
      </c>
      <c r="N838" s="51"/>
    </row>
    <row r="839" spans="2:14" ht="15.75" x14ac:dyDescent="0.2">
      <c r="B839" s="116"/>
      <c r="C839" s="117" t="s">
        <v>550</v>
      </c>
      <c r="D839" s="118">
        <v>40949</v>
      </c>
      <c r="E839" s="119">
        <v>40971</v>
      </c>
      <c r="F839" s="120">
        <v>5700412021</v>
      </c>
      <c r="G839" s="121">
        <v>0.58333333333333337</v>
      </c>
      <c r="H839" s="121">
        <v>0.75</v>
      </c>
      <c r="I839" s="122">
        <v>2011875406169</v>
      </c>
      <c r="J839" s="123" t="s">
        <v>717</v>
      </c>
      <c r="K839" s="123" t="s">
        <v>1316</v>
      </c>
      <c r="L839" s="117"/>
      <c r="M839" s="117" t="s">
        <v>331</v>
      </c>
      <c r="N839" s="51"/>
    </row>
    <row r="840" spans="2:14" ht="15.75" x14ac:dyDescent="0.2">
      <c r="B840" s="116"/>
      <c r="C840" s="117" t="s">
        <v>328</v>
      </c>
      <c r="D840" s="118">
        <v>40967</v>
      </c>
      <c r="E840" s="119">
        <v>40972</v>
      </c>
      <c r="F840" s="120">
        <v>8908635005</v>
      </c>
      <c r="G840" s="121">
        <v>0.33333333333333331</v>
      </c>
      <c r="H840" s="121">
        <v>0.54166666666666663</v>
      </c>
      <c r="I840" s="122">
        <v>2011777796175</v>
      </c>
      <c r="J840" s="123" t="s">
        <v>1259</v>
      </c>
      <c r="K840" s="123" t="s">
        <v>1317</v>
      </c>
      <c r="L840" s="117"/>
      <c r="M840" s="117" t="s">
        <v>331</v>
      </c>
      <c r="N840" s="51"/>
    </row>
    <row r="841" spans="2:14" ht="15.75" x14ac:dyDescent="0.2">
      <c r="B841" s="116" t="s">
        <v>507</v>
      </c>
      <c r="C841" s="117" t="s">
        <v>328</v>
      </c>
      <c r="D841" s="118">
        <v>40956</v>
      </c>
      <c r="E841" s="119">
        <v>40972</v>
      </c>
      <c r="F841" s="120">
        <v>5707174005</v>
      </c>
      <c r="G841" s="121">
        <v>0.33333333333333331</v>
      </c>
      <c r="H841" s="121">
        <v>0.45833333333333331</v>
      </c>
      <c r="I841" s="122">
        <v>2011907837605</v>
      </c>
      <c r="J841" s="123" t="s">
        <v>1318</v>
      </c>
      <c r="K841" s="123" t="s">
        <v>977</v>
      </c>
      <c r="L841" s="117"/>
      <c r="M841" s="117" t="s">
        <v>507</v>
      </c>
      <c r="N841" s="51" t="s">
        <v>1308</v>
      </c>
    </row>
    <row r="842" spans="2:14" ht="15.75" x14ac:dyDescent="0.2">
      <c r="B842" s="116"/>
      <c r="C842" s="117" t="s">
        <v>328</v>
      </c>
      <c r="D842" s="118">
        <v>40954</v>
      </c>
      <c r="E842" s="119">
        <v>40973</v>
      </c>
      <c r="F842" s="120" t="s">
        <v>1319</v>
      </c>
      <c r="G842" s="121">
        <v>0.54166666666666663</v>
      </c>
      <c r="H842" s="121">
        <v>0.75</v>
      </c>
      <c r="I842" s="122">
        <v>2011915940470</v>
      </c>
      <c r="J842" s="123" t="s">
        <v>1320</v>
      </c>
      <c r="K842" s="123" t="s">
        <v>977</v>
      </c>
      <c r="L842" s="117"/>
      <c r="M842" s="117" t="s">
        <v>331</v>
      </c>
      <c r="N842" s="51"/>
    </row>
    <row r="843" spans="2:14" ht="15.75" x14ac:dyDescent="0.2">
      <c r="B843" s="116"/>
      <c r="C843" s="117" t="s">
        <v>328</v>
      </c>
      <c r="D843" s="118">
        <v>40963</v>
      </c>
      <c r="E843" s="119">
        <v>40973</v>
      </c>
      <c r="F843" s="120">
        <v>5720012009</v>
      </c>
      <c r="G843" s="121">
        <v>0.375</v>
      </c>
      <c r="H843" s="121">
        <v>0.58333333333333337</v>
      </c>
      <c r="I843" s="122">
        <v>2011897938510</v>
      </c>
      <c r="J843" s="123" t="s">
        <v>1321</v>
      </c>
      <c r="K843" s="123" t="s">
        <v>801</v>
      </c>
      <c r="L843" s="117"/>
      <c r="M843" s="117" t="s">
        <v>331</v>
      </c>
      <c r="N843" s="51"/>
    </row>
    <row r="844" spans="2:14" s="156" customFormat="1" ht="12" x14ac:dyDescent="0.2">
      <c r="B844" s="148"/>
      <c r="C844" s="149" t="s">
        <v>328</v>
      </c>
      <c r="D844" s="150">
        <v>40954</v>
      </c>
      <c r="E844" s="151">
        <v>40974</v>
      </c>
      <c r="F844" s="152">
        <v>300844006</v>
      </c>
      <c r="G844" s="153">
        <v>0.54166666666666663</v>
      </c>
      <c r="H844" s="153">
        <v>0.75</v>
      </c>
      <c r="I844" s="154">
        <v>2011914852031</v>
      </c>
      <c r="J844" s="155" t="s">
        <v>1322</v>
      </c>
      <c r="K844" s="155" t="s">
        <v>977</v>
      </c>
      <c r="L844" s="149"/>
      <c r="M844" s="149" t="s">
        <v>331</v>
      </c>
      <c r="N844" s="150"/>
    </row>
    <row r="845" spans="2:14" s="156" customFormat="1" ht="12" x14ac:dyDescent="0.2">
      <c r="B845" s="148" t="s">
        <v>48</v>
      </c>
      <c r="C845" s="149" t="s">
        <v>550</v>
      </c>
      <c r="D845" s="150">
        <v>40955</v>
      </c>
      <c r="E845" s="151">
        <v>40974</v>
      </c>
      <c r="F845" s="152" t="s">
        <v>1323</v>
      </c>
      <c r="G845" s="153">
        <v>0.58333333333333337</v>
      </c>
      <c r="H845" s="153">
        <v>0.75</v>
      </c>
      <c r="I845" s="154">
        <v>2011874233414</v>
      </c>
      <c r="J845" s="155" t="s">
        <v>710</v>
      </c>
      <c r="K845" s="155" t="s">
        <v>1324</v>
      </c>
      <c r="L845" s="149"/>
      <c r="M845" s="149" t="s">
        <v>331</v>
      </c>
      <c r="N845" s="150"/>
    </row>
    <row r="846" spans="2:14" s="156" customFormat="1" ht="12" x14ac:dyDescent="0.2">
      <c r="B846" s="148"/>
      <c r="C846" s="149" t="s">
        <v>328</v>
      </c>
      <c r="D846" s="150">
        <v>40956</v>
      </c>
      <c r="E846" s="151">
        <v>40975</v>
      </c>
      <c r="F846" s="152">
        <v>57141950067</v>
      </c>
      <c r="G846" s="153">
        <v>0.375</v>
      </c>
      <c r="H846" s="153">
        <v>0.5</v>
      </c>
      <c r="I846" s="154">
        <v>2011915422064</v>
      </c>
      <c r="J846" s="155" t="s">
        <v>1240</v>
      </c>
      <c r="K846" s="155" t="s">
        <v>667</v>
      </c>
      <c r="L846" s="149"/>
      <c r="M846" s="149" t="s">
        <v>331</v>
      </c>
      <c r="N846" s="150"/>
    </row>
    <row r="847" spans="2:14" s="156" customFormat="1" ht="12" x14ac:dyDescent="0.2">
      <c r="B847" s="148" t="s">
        <v>1325</v>
      </c>
      <c r="C847" s="149" t="s">
        <v>328</v>
      </c>
      <c r="D847" s="150">
        <v>40955</v>
      </c>
      <c r="E847" s="151">
        <v>40976</v>
      </c>
      <c r="F847" s="152" t="s">
        <v>1326</v>
      </c>
      <c r="G847" s="153">
        <v>0.33333333333333331</v>
      </c>
      <c r="H847" s="153">
        <v>0.54166666666666663</v>
      </c>
      <c r="I847" s="154">
        <v>2011917173862</v>
      </c>
      <c r="J847" s="155" t="s">
        <v>1327</v>
      </c>
      <c r="K847" s="155" t="s">
        <v>968</v>
      </c>
      <c r="L847" s="149"/>
      <c r="M847" s="149" t="s">
        <v>331</v>
      </c>
      <c r="N847" s="150"/>
    </row>
    <row r="848" spans="2:14" s="156" customFormat="1" ht="12" x14ac:dyDescent="0.2">
      <c r="B848" s="148"/>
      <c r="C848" s="149" t="s">
        <v>328</v>
      </c>
      <c r="D848" s="150">
        <v>40963</v>
      </c>
      <c r="E848" s="151">
        <v>40976</v>
      </c>
      <c r="F848" s="152">
        <v>5702999005</v>
      </c>
      <c r="G848" s="153">
        <v>0.33333333333333331</v>
      </c>
      <c r="H848" s="153">
        <v>0.47916666666666669</v>
      </c>
      <c r="I848" s="154">
        <v>2012934157086</v>
      </c>
      <c r="J848" s="155" t="s">
        <v>464</v>
      </c>
      <c r="K848" s="155" t="s">
        <v>1042</v>
      </c>
      <c r="L848" s="149"/>
      <c r="M848" s="149" t="s">
        <v>331</v>
      </c>
      <c r="N848" s="150"/>
    </row>
    <row r="849" spans="2:14" s="156" customFormat="1" ht="12" x14ac:dyDescent="0.2">
      <c r="B849" s="148" t="s">
        <v>48</v>
      </c>
      <c r="C849" s="149" t="s">
        <v>328</v>
      </c>
      <c r="D849" s="150">
        <v>40969</v>
      </c>
      <c r="E849" s="151">
        <v>40976</v>
      </c>
      <c r="F849" s="152">
        <v>4110793008</v>
      </c>
      <c r="G849" s="153">
        <v>0.54166666666666663</v>
      </c>
      <c r="H849" s="153">
        <v>0.70833333333333337</v>
      </c>
      <c r="I849" s="154">
        <v>2012947047247</v>
      </c>
      <c r="J849" s="155" t="s">
        <v>1328</v>
      </c>
      <c r="K849" s="155" t="s">
        <v>1329</v>
      </c>
      <c r="L849" s="149"/>
      <c r="M849" s="149" t="s">
        <v>331</v>
      </c>
      <c r="N849" s="150"/>
    </row>
    <row r="850" spans="2:14" s="156" customFormat="1" ht="12" x14ac:dyDescent="0.2">
      <c r="B850" s="148"/>
      <c r="C850" s="149" t="s">
        <v>328</v>
      </c>
      <c r="D850" s="150">
        <v>40955</v>
      </c>
      <c r="E850" s="151">
        <v>40977</v>
      </c>
      <c r="F850" s="152">
        <v>576536005</v>
      </c>
      <c r="G850" s="153">
        <v>0.54166666666666663</v>
      </c>
      <c r="H850" s="153">
        <v>0.75</v>
      </c>
      <c r="I850" s="154">
        <v>2011918703931</v>
      </c>
      <c r="J850" s="155" t="s">
        <v>628</v>
      </c>
      <c r="K850" s="155" t="s">
        <v>977</v>
      </c>
      <c r="L850" s="149"/>
      <c r="M850" s="149" t="s">
        <v>331</v>
      </c>
      <c r="N850" s="150"/>
    </row>
    <row r="851" spans="2:14" s="156" customFormat="1" ht="12" x14ac:dyDescent="0.2">
      <c r="B851" s="148"/>
      <c r="C851" s="149" t="s">
        <v>328</v>
      </c>
      <c r="D851" s="150">
        <v>40969</v>
      </c>
      <c r="E851" s="151">
        <v>40978</v>
      </c>
      <c r="F851" s="152">
        <v>5706574006</v>
      </c>
      <c r="G851" s="153">
        <v>0.54166666666666663</v>
      </c>
      <c r="H851" s="153">
        <v>0.75</v>
      </c>
      <c r="I851" s="154">
        <v>2012941883834</v>
      </c>
      <c r="J851" s="155" t="s">
        <v>1330</v>
      </c>
      <c r="K851" s="155" t="s">
        <v>977</v>
      </c>
      <c r="L851" s="149"/>
      <c r="M851" s="149" t="s">
        <v>331</v>
      </c>
      <c r="N851" s="150"/>
    </row>
    <row r="852" spans="2:14" s="156" customFormat="1" ht="12" x14ac:dyDescent="0.2">
      <c r="B852" s="148" t="s">
        <v>718</v>
      </c>
      <c r="C852" s="149" t="s">
        <v>1278</v>
      </c>
      <c r="D852" s="150">
        <v>40941</v>
      </c>
      <c r="E852" s="151">
        <v>40979</v>
      </c>
      <c r="F852" s="152">
        <v>5702670005</v>
      </c>
      <c r="G852" s="153">
        <v>0.33333333333333331</v>
      </c>
      <c r="H852" s="153">
        <v>0.45833333333333331</v>
      </c>
      <c r="I852" s="154">
        <v>2011917189470</v>
      </c>
      <c r="J852" s="155" t="s">
        <v>382</v>
      </c>
      <c r="K852" s="155" t="s">
        <v>584</v>
      </c>
      <c r="L852" s="150"/>
      <c r="M852" s="150" t="s">
        <v>331</v>
      </c>
      <c r="N852" s="150"/>
    </row>
    <row r="853" spans="2:14" s="156" customFormat="1" ht="12" x14ac:dyDescent="0.2">
      <c r="B853" s="148"/>
      <c r="C853" s="149" t="s">
        <v>328</v>
      </c>
      <c r="D853" s="150">
        <v>40973</v>
      </c>
      <c r="E853" s="151">
        <v>40979</v>
      </c>
      <c r="F853" s="152" t="s">
        <v>1331</v>
      </c>
      <c r="G853" s="153">
        <v>0.33333333333333331</v>
      </c>
      <c r="H853" s="153">
        <v>0.54166666666666663</v>
      </c>
      <c r="I853" s="154">
        <v>2011777796175</v>
      </c>
      <c r="J853" s="155" t="s">
        <v>1259</v>
      </c>
      <c r="K853" s="155" t="s">
        <v>1286</v>
      </c>
      <c r="L853" s="150"/>
      <c r="M853" s="150" t="s">
        <v>331</v>
      </c>
      <c r="N853" s="150"/>
    </row>
    <row r="854" spans="2:14" s="156" customFormat="1" ht="12" x14ac:dyDescent="0.2">
      <c r="B854" s="148"/>
      <c r="C854" s="149" t="s">
        <v>328</v>
      </c>
      <c r="D854" s="150">
        <v>40974</v>
      </c>
      <c r="E854" s="151">
        <v>40979</v>
      </c>
      <c r="F854" s="152" t="s">
        <v>1332</v>
      </c>
      <c r="G854" s="153">
        <v>0.33333333333333331</v>
      </c>
      <c r="H854" s="153">
        <v>0.625</v>
      </c>
      <c r="I854" s="154">
        <v>2011912561512</v>
      </c>
      <c r="J854" s="155" t="s">
        <v>592</v>
      </c>
      <c r="K854" s="155" t="s">
        <v>1333</v>
      </c>
      <c r="L854" s="150"/>
      <c r="M854" s="150" t="s">
        <v>331</v>
      </c>
      <c r="N854" s="150"/>
    </row>
    <row r="855" spans="2:14" s="156" customFormat="1" ht="12" x14ac:dyDescent="0.2">
      <c r="B855" s="148"/>
      <c r="C855" s="149" t="s">
        <v>328</v>
      </c>
      <c r="D855" s="150">
        <v>40967</v>
      </c>
      <c r="E855" s="151">
        <v>40981</v>
      </c>
      <c r="F855" s="152">
        <v>304097005</v>
      </c>
      <c r="G855" s="153">
        <v>0.33333333333333331</v>
      </c>
      <c r="H855" s="153">
        <v>0.54166666666666663</v>
      </c>
      <c r="I855" s="154">
        <v>2011912561512</v>
      </c>
      <c r="J855" s="155" t="s">
        <v>422</v>
      </c>
      <c r="K855" s="155" t="s">
        <v>1334</v>
      </c>
      <c r="L855" s="150"/>
      <c r="M855" s="150" t="s">
        <v>331</v>
      </c>
      <c r="N855" s="150"/>
    </row>
    <row r="856" spans="2:14" s="156" customFormat="1" ht="12" x14ac:dyDescent="0.2">
      <c r="B856" s="148" t="s">
        <v>1335</v>
      </c>
      <c r="C856" s="149" t="s">
        <v>328</v>
      </c>
      <c r="D856" s="150">
        <v>40967</v>
      </c>
      <c r="E856" s="151">
        <v>40981</v>
      </c>
      <c r="F856" s="152">
        <v>5705903005</v>
      </c>
      <c r="G856" s="153">
        <v>0.33333333333333331</v>
      </c>
      <c r="H856" s="153">
        <v>0.54166666666666663</v>
      </c>
      <c r="I856" s="154">
        <v>2012941441285</v>
      </c>
      <c r="J856" s="155" t="s">
        <v>1336</v>
      </c>
      <c r="K856" s="155" t="s">
        <v>352</v>
      </c>
      <c r="L856" s="150"/>
      <c r="M856" s="150" t="s">
        <v>346</v>
      </c>
      <c r="N856" s="150"/>
    </row>
    <row r="857" spans="2:14" s="156" customFormat="1" ht="12" x14ac:dyDescent="0.2">
      <c r="B857" s="148" t="s">
        <v>1337</v>
      </c>
      <c r="C857" s="149" t="s">
        <v>328</v>
      </c>
      <c r="D857" s="150">
        <v>40968</v>
      </c>
      <c r="E857" s="151">
        <v>40981</v>
      </c>
      <c r="F857" s="152">
        <v>303337006</v>
      </c>
      <c r="G857" s="153">
        <v>0.33333333333333331</v>
      </c>
      <c r="H857" s="153">
        <v>0.54166666666666663</v>
      </c>
      <c r="I857" s="154">
        <v>2012941440988</v>
      </c>
      <c r="J857" s="155" t="s">
        <v>1338</v>
      </c>
      <c r="K857" s="155" t="s">
        <v>977</v>
      </c>
      <c r="L857" s="150"/>
      <c r="M857" s="150" t="s">
        <v>331</v>
      </c>
      <c r="N857" s="150"/>
    </row>
    <row r="858" spans="2:14" s="156" customFormat="1" ht="12" x14ac:dyDescent="0.2">
      <c r="B858" s="148" t="s">
        <v>622</v>
      </c>
      <c r="C858" s="149" t="s">
        <v>328</v>
      </c>
      <c r="D858" s="150">
        <v>40968</v>
      </c>
      <c r="E858" s="151">
        <v>40982</v>
      </c>
      <c r="F858" s="152">
        <v>5704178005</v>
      </c>
      <c r="G858" s="153">
        <v>0.33333333333333331</v>
      </c>
      <c r="H858" s="153">
        <v>0.54166666666666663</v>
      </c>
      <c r="I858" s="154">
        <v>2012939216610</v>
      </c>
      <c r="J858" s="155" t="s">
        <v>1339</v>
      </c>
      <c r="K858" s="155" t="s">
        <v>1031</v>
      </c>
      <c r="L858" s="150"/>
      <c r="M858" s="150" t="s">
        <v>331</v>
      </c>
      <c r="N858" s="150"/>
    </row>
    <row r="859" spans="2:14" s="156" customFormat="1" ht="12" x14ac:dyDescent="0.2">
      <c r="B859" s="148"/>
      <c r="C859" s="149" t="s">
        <v>328</v>
      </c>
      <c r="D859" s="150">
        <v>40967</v>
      </c>
      <c r="E859" s="151">
        <v>40982</v>
      </c>
      <c r="F859" s="152">
        <v>5704838005</v>
      </c>
      <c r="G859" s="153">
        <v>0.33333333333333331</v>
      </c>
      <c r="H859" s="153">
        <v>0.54166666666666663</v>
      </c>
      <c r="I859" s="154">
        <v>2011858101928</v>
      </c>
      <c r="J859" s="155" t="s">
        <v>1340</v>
      </c>
      <c r="K859" s="155" t="s">
        <v>1341</v>
      </c>
      <c r="L859" s="150"/>
      <c r="M859" s="150" t="s">
        <v>331</v>
      </c>
      <c r="N859" s="150"/>
    </row>
    <row r="860" spans="2:14" s="156" customFormat="1" ht="12" x14ac:dyDescent="0.2">
      <c r="B860" s="148"/>
      <c r="C860" s="149" t="s">
        <v>328</v>
      </c>
      <c r="D860" s="150">
        <v>40967</v>
      </c>
      <c r="E860" s="151">
        <v>40982</v>
      </c>
      <c r="F860" s="152" t="s">
        <v>1342</v>
      </c>
      <c r="G860" s="153">
        <v>0.58333333333333337</v>
      </c>
      <c r="H860" s="153">
        <v>0.75</v>
      </c>
      <c r="I860" s="154">
        <v>2011858101928</v>
      </c>
      <c r="J860" s="155" t="s">
        <v>1340</v>
      </c>
      <c r="K860" s="155" t="s">
        <v>1341</v>
      </c>
      <c r="L860" s="150"/>
      <c r="M860" s="150" t="s">
        <v>331</v>
      </c>
      <c r="N860" s="150"/>
    </row>
    <row r="861" spans="2:14" s="156" customFormat="1" ht="12" x14ac:dyDescent="0.2">
      <c r="B861" s="148"/>
      <c r="C861" s="149" t="s">
        <v>328</v>
      </c>
      <c r="D861" s="150">
        <v>40967</v>
      </c>
      <c r="E861" s="151">
        <v>40983</v>
      </c>
      <c r="F861" s="152">
        <v>5704835005</v>
      </c>
      <c r="G861" s="153">
        <v>0.33333333333333331</v>
      </c>
      <c r="H861" s="153">
        <v>0.54166666666666663</v>
      </c>
      <c r="I861" s="154">
        <v>2011858101928</v>
      </c>
      <c r="J861" s="155" t="s">
        <v>1340</v>
      </c>
      <c r="K861" s="155" t="s">
        <v>1341</v>
      </c>
      <c r="L861" s="150"/>
      <c r="M861" s="150" t="s">
        <v>331</v>
      </c>
      <c r="N861" s="150"/>
    </row>
    <row r="862" spans="2:14" s="156" customFormat="1" ht="12" x14ac:dyDescent="0.2">
      <c r="B862" s="148"/>
      <c r="C862" s="149" t="s">
        <v>1278</v>
      </c>
      <c r="D862" s="150">
        <v>40967</v>
      </c>
      <c r="E862" s="151">
        <v>40983</v>
      </c>
      <c r="F862" s="152">
        <v>5716458005</v>
      </c>
      <c r="G862" s="153">
        <v>0.33333333333333331</v>
      </c>
      <c r="H862" s="153">
        <v>0.45833333333333331</v>
      </c>
      <c r="I862" s="154">
        <v>2011866128363</v>
      </c>
      <c r="J862" s="155" t="s">
        <v>1343</v>
      </c>
      <c r="K862" s="155" t="s">
        <v>1344</v>
      </c>
      <c r="L862" s="150"/>
      <c r="M862" s="150" t="s">
        <v>331</v>
      </c>
      <c r="N862" s="150"/>
    </row>
    <row r="863" spans="2:14" s="156" customFormat="1" ht="12" x14ac:dyDescent="0.2">
      <c r="B863" s="148"/>
      <c r="C863" s="149" t="s">
        <v>328</v>
      </c>
      <c r="D863" s="150">
        <v>40955</v>
      </c>
      <c r="E863" s="151">
        <v>40983</v>
      </c>
      <c r="F863" s="152">
        <v>5701278005</v>
      </c>
      <c r="G863" s="153">
        <v>0.33333333333333331</v>
      </c>
      <c r="H863" s="153">
        <v>0.5</v>
      </c>
      <c r="I863" s="154">
        <v>2011919193658</v>
      </c>
      <c r="J863" s="155" t="s">
        <v>422</v>
      </c>
      <c r="K863" s="155" t="s">
        <v>977</v>
      </c>
      <c r="L863" s="149"/>
      <c r="M863" s="149" t="s">
        <v>331</v>
      </c>
      <c r="N863" s="150"/>
    </row>
    <row r="864" spans="2:14" s="156" customFormat="1" ht="12" x14ac:dyDescent="0.2">
      <c r="B864" s="148"/>
      <c r="C864" s="149" t="s">
        <v>328</v>
      </c>
      <c r="D864" s="150">
        <v>40955</v>
      </c>
      <c r="E864" s="151">
        <v>40983</v>
      </c>
      <c r="F864" s="152" t="s">
        <v>1345</v>
      </c>
      <c r="G864" s="153">
        <v>0.54166666666666663</v>
      </c>
      <c r="H864" s="153">
        <v>0.75</v>
      </c>
      <c r="I864" s="154">
        <v>2011917818988</v>
      </c>
      <c r="J864" s="155" t="s">
        <v>422</v>
      </c>
      <c r="K864" s="155" t="s">
        <v>977</v>
      </c>
      <c r="L864" s="149"/>
      <c r="M864" s="149" t="s">
        <v>331</v>
      </c>
      <c r="N864" s="150"/>
    </row>
    <row r="865" spans="2:14" s="156" customFormat="1" ht="12" x14ac:dyDescent="0.2">
      <c r="B865" s="148"/>
      <c r="C865" s="149" t="s">
        <v>328</v>
      </c>
      <c r="D865" s="150">
        <v>40968</v>
      </c>
      <c r="E865" s="151">
        <v>40984</v>
      </c>
      <c r="F865" s="152" t="s">
        <v>1346</v>
      </c>
      <c r="G865" s="153">
        <v>0.33333333333333331</v>
      </c>
      <c r="H865" s="153">
        <v>0.45833333333333331</v>
      </c>
      <c r="I865" s="154">
        <v>2012930979709</v>
      </c>
      <c r="J865" s="155" t="s">
        <v>1347</v>
      </c>
      <c r="K865" s="155" t="s">
        <v>1348</v>
      </c>
      <c r="L865" s="149"/>
      <c r="M865" s="149" t="s">
        <v>331</v>
      </c>
      <c r="N865" s="150"/>
    </row>
    <row r="866" spans="2:14" s="156" customFormat="1" ht="12" x14ac:dyDescent="0.2">
      <c r="B866" s="157" t="s">
        <v>507</v>
      </c>
      <c r="C866" s="158" t="s">
        <v>328</v>
      </c>
      <c r="D866" s="159">
        <v>40967</v>
      </c>
      <c r="E866" s="159">
        <v>40984</v>
      </c>
      <c r="F866" s="158">
        <v>5716345005</v>
      </c>
      <c r="G866" s="160">
        <v>0.58333333333333337</v>
      </c>
      <c r="H866" s="160">
        <v>0.72916666666666663</v>
      </c>
      <c r="I866" s="161">
        <v>2011849916629</v>
      </c>
      <c r="J866" s="162" t="s">
        <v>1349</v>
      </c>
      <c r="K866" s="162" t="s">
        <v>1341</v>
      </c>
      <c r="L866" s="158"/>
      <c r="M866" s="158" t="s">
        <v>376</v>
      </c>
      <c r="N866" s="159"/>
    </row>
    <row r="867" spans="2:14" s="156" customFormat="1" ht="12" x14ac:dyDescent="0.2">
      <c r="B867" s="157" t="s">
        <v>507</v>
      </c>
      <c r="C867" s="158" t="s">
        <v>328</v>
      </c>
      <c r="D867" s="159">
        <v>40967</v>
      </c>
      <c r="E867" s="159">
        <v>40984</v>
      </c>
      <c r="F867" s="158">
        <v>5716346005</v>
      </c>
      <c r="G867" s="160">
        <v>0.33333333333333331</v>
      </c>
      <c r="H867" s="160">
        <v>0.54166666666666663</v>
      </c>
      <c r="I867" s="161">
        <v>2011849916629</v>
      </c>
      <c r="J867" s="162" t="s">
        <v>1350</v>
      </c>
      <c r="K867" s="162" t="s">
        <v>1341</v>
      </c>
      <c r="L867" s="158"/>
      <c r="M867" s="158" t="s">
        <v>376</v>
      </c>
      <c r="N867" s="159"/>
    </row>
    <row r="868" spans="2:14" s="156" customFormat="1" ht="12" x14ac:dyDescent="0.2">
      <c r="B868" s="148"/>
      <c r="C868" s="149" t="s">
        <v>328</v>
      </c>
      <c r="D868" s="150">
        <v>40955</v>
      </c>
      <c r="E868" s="151">
        <v>40984</v>
      </c>
      <c r="F868" s="152">
        <v>5704592005</v>
      </c>
      <c r="G868" s="153">
        <v>0.33333333333333331</v>
      </c>
      <c r="H868" s="153">
        <v>0.5</v>
      </c>
      <c r="I868" s="154">
        <v>2011919234619</v>
      </c>
      <c r="J868" s="155" t="s">
        <v>510</v>
      </c>
      <c r="K868" s="155" t="s">
        <v>977</v>
      </c>
      <c r="L868" s="149"/>
      <c r="M868" s="149" t="s">
        <v>331</v>
      </c>
      <c r="N868" s="150"/>
    </row>
    <row r="869" spans="2:14" s="156" customFormat="1" ht="12" x14ac:dyDescent="0.2">
      <c r="B869" s="163" t="s">
        <v>1351</v>
      </c>
      <c r="C869" s="164" t="s">
        <v>328</v>
      </c>
      <c r="D869" s="165">
        <v>40955</v>
      </c>
      <c r="E869" s="166">
        <v>40984</v>
      </c>
      <c r="F869" s="167">
        <v>300505005</v>
      </c>
      <c r="G869" s="168">
        <v>0.58333333333333337</v>
      </c>
      <c r="H869" s="168">
        <v>0.75</v>
      </c>
      <c r="I869" s="169">
        <v>2011919798595</v>
      </c>
      <c r="J869" s="170" t="s">
        <v>1352</v>
      </c>
      <c r="K869" s="170" t="s">
        <v>977</v>
      </c>
      <c r="L869" s="164"/>
      <c r="M869" s="164" t="s">
        <v>376</v>
      </c>
      <c r="N869" s="165" t="s">
        <v>1353</v>
      </c>
    </row>
    <row r="870" spans="2:14" s="156" customFormat="1" ht="12" x14ac:dyDescent="0.2">
      <c r="B870" s="148"/>
      <c r="C870" s="149" t="s">
        <v>328</v>
      </c>
      <c r="D870" s="150">
        <v>40973</v>
      </c>
      <c r="E870" s="151">
        <v>40984</v>
      </c>
      <c r="F870" s="152">
        <v>309298005</v>
      </c>
      <c r="G870" s="153">
        <v>0.33333333333333331</v>
      </c>
      <c r="H870" s="153">
        <v>0.52083333333333337</v>
      </c>
      <c r="I870" s="154">
        <v>2011899672170</v>
      </c>
      <c r="J870" s="155" t="s">
        <v>1301</v>
      </c>
      <c r="K870" s="155" t="s">
        <v>1354</v>
      </c>
      <c r="L870" s="149"/>
      <c r="M870" s="149" t="s">
        <v>331</v>
      </c>
      <c r="N870" s="150" t="s">
        <v>1355</v>
      </c>
    </row>
    <row r="871" spans="2:14" s="156" customFormat="1" ht="12" x14ac:dyDescent="0.2">
      <c r="B871" s="148"/>
      <c r="C871" s="149" t="s">
        <v>328</v>
      </c>
      <c r="D871" s="150">
        <v>40973</v>
      </c>
      <c r="E871" s="151">
        <v>40984</v>
      </c>
      <c r="F871" s="152" t="s">
        <v>1356</v>
      </c>
      <c r="G871" s="153">
        <v>0.33333333333333331</v>
      </c>
      <c r="H871" s="153">
        <v>0.52083333333333337</v>
      </c>
      <c r="I871" s="154">
        <v>2012944124989</v>
      </c>
      <c r="J871" s="155" t="s">
        <v>537</v>
      </c>
      <c r="K871" s="155" t="s">
        <v>977</v>
      </c>
      <c r="L871" s="149"/>
      <c r="M871" s="149" t="s">
        <v>331</v>
      </c>
      <c r="N871" s="150"/>
    </row>
    <row r="872" spans="2:14" s="156" customFormat="1" ht="12" x14ac:dyDescent="0.2">
      <c r="B872" s="148"/>
      <c r="C872" s="149" t="s">
        <v>328</v>
      </c>
      <c r="D872" s="150">
        <v>40973</v>
      </c>
      <c r="E872" s="151">
        <v>40985</v>
      </c>
      <c r="F872" s="152">
        <v>5705854005</v>
      </c>
      <c r="G872" s="153">
        <v>0.33333333333333331</v>
      </c>
      <c r="H872" s="153">
        <v>0.54166666666666663</v>
      </c>
      <c r="I872" s="154">
        <v>2012943573496</v>
      </c>
      <c r="J872" s="155" t="s">
        <v>647</v>
      </c>
      <c r="K872" s="155" t="s">
        <v>977</v>
      </c>
      <c r="L872" s="149"/>
      <c r="M872" s="149" t="s">
        <v>331</v>
      </c>
      <c r="N872" s="150"/>
    </row>
    <row r="873" spans="2:14" s="156" customFormat="1" ht="12" x14ac:dyDescent="0.2">
      <c r="B873" s="148"/>
      <c r="C873" s="149" t="s">
        <v>328</v>
      </c>
      <c r="D873" s="150">
        <v>40956</v>
      </c>
      <c r="E873" s="151">
        <v>40985</v>
      </c>
      <c r="F873" s="152" t="s">
        <v>1357</v>
      </c>
      <c r="G873" s="153">
        <v>0.54166666666666663</v>
      </c>
      <c r="H873" s="153">
        <v>0.72916666666666663</v>
      </c>
      <c r="I873" s="154">
        <v>2011922972834</v>
      </c>
      <c r="J873" s="155" t="s">
        <v>396</v>
      </c>
      <c r="K873" s="155" t="s">
        <v>977</v>
      </c>
      <c r="L873" s="149"/>
      <c r="M873" s="149" t="s">
        <v>331</v>
      </c>
      <c r="N873" s="150"/>
    </row>
    <row r="874" spans="2:14" s="156" customFormat="1" ht="12" x14ac:dyDescent="0.2">
      <c r="B874" s="148"/>
      <c r="C874" s="149" t="s">
        <v>328</v>
      </c>
      <c r="D874" s="150">
        <v>40974</v>
      </c>
      <c r="E874" s="151">
        <v>40985</v>
      </c>
      <c r="F874" s="152" t="s">
        <v>1358</v>
      </c>
      <c r="G874" s="153">
        <v>0.54166666666666663</v>
      </c>
      <c r="H874" s="153">
        <v>0.75</v>
      </c>
      <c r="I874" s="154">
        <v>201177796175</v>
      </c>
      <c r="J874" s="155" t="s">
        <v>1259</v>
      </c>
      <c r="K874" s="155" t="s">
        <v>1286</v>
      </c>
      <c r="L874" s="149"/>
      <c r="M874" s="149" t="s">
        <v>331</v>
      </c>
      <c r="N874" s="150"/>
    </row>
    <row r="875" spans="2:14" s="156" customFormat="1" ht="12" x14ac:dyDescent="0.2">
      <c r="B875" s="148"/>
      <c r="C875" s="149" t="s">
        <v>328</v>
      </c>
      <c r="D875" s="150">
        <v>40956</v>
      </c>
      <c r="E875" s="151">
        <v>40987</v>
      </c>
      <c r="F875" s="152">
        <v>304501005</v>
      </c>
      <c r="G875" s="153">
        <v>0.33333333333333331</v>
      </c>
      <c r="H875" s="153">
        <v>0.54166666666666663</v>
      </c>
      <c r="I875" s="154">
        <v>2011920967615</v>
      </c>
      <c r="J875" s="155" t="s">
        <v>382</v>
      </c>
      <c r="K875" s="155" t="s">
        <v>977</v>
      </c>
      <c r="L875" s="149"/>
      <c r="M875" s="149" t="s">
        <v>331</v>
      </c>
      <c r="N875" s="150"/>
    </row>
    <row r="876" spans="2:14" s="156" customFormat="1" ht="12" x14ac:dyDescent="0.2">
      <c r="B876" s="148" t="s">
        <v>584</v>
      </c>
      <c r="C876" s="149" t="s">
        <v>328</v>
      </c>
      <c r="D876" s="150">
        <v>40967</v>
      </c>
      <c r="E876" s="151">
        <v>40987</v>
      </c>
      <c r="F876" s="152">
        <v>570979005</v>
      </c>
      <c r="G876" s="153">
        <v>0.33333333333333331</v>
      </c>
      <c r="H876" s="153">
        <v>0.52083333333333337</v>
      </c>
      <c r="I876" s="154">
        <v>2011849916629</v>
      </c>
      <c r="J876" s="155" t="s">
        <v>609</v>
      </c>
      <c r="K876" s="155" t="s">
        <v>1341</v>
      </c>
      <c r="L876" s="149"/>
      <c r="M876" s="149" t="s">
        <v>331</v>
      </c>
      <c r="N876" s="150"/>
    </row>
    <row r="877" spans="2:14" s="156" customFormat="1" ht="12" x14ac:dyDescent="0.2">
      <c r="B877" s="148" t="s">
        <v>584</v>
      </c>
      <c r="C877" s="149" t="s">
        <v>328</v>
      </c>
      <c r="D877" s="150">
        <v>40967</v>
      </c>
      <c r="E877" s="151">
        <v>40987</v>
      </c>
      <c r="F877" s="152">
        <v>571651005</v>
      </c>
      <c r="G877" s="153">
        <v>0.54166666666666663</v>
      </c>
      <c r="H877" s="153">
        <v>0.72916666666666663</v>
      </c>
      <c r="I877" s="154">
        <v>2011849916629</v>
      </c>
      <c r="J877" s="155" t="s">
        <v>609</v>
      </c>
      <c r="K877" s="155" t="s">
        <v>1341</v>
      </c>
      <c r="L877" s="149"/>
      <c r="M877" s="149" t="s">
        <v>331</v>
      </c>
      <c r="N877" s="150"/>
    </row>
    <row r="878" spans="2:14" s="156" customFormat="1" ht="12" x14ac:dyDescent="0.2">
      <c r="B878" s="148"/>
      <c r="C878" s="149" t="s">
        <v>328</v>
      </c>
      <c r="D878" s="150">
        <v>40973</v>
      </c>
      <c r="E878" s="151">
        <v>40987</v>
      </c>
      <c r="F878" s="152"/>
      <c r="G878" s="153">
        <v>0.33333333333333331</v>
      </c>
      <c r="H878" s="153">
        <v>0.52083333333333337</v>
      </c>
      <c r="I878" s="154">
        <v>2012941314173</v>
      </c>
      <c r="J878" s="155" t="s">
        <v>396</v>
      </c>
      <c r="K878" s="155" t="s">
        <v>1359</v>
      </c>
      <c r="L878" s="149"/>
      <c r="M878" s="149" t="s">
        <v>331</v>
      </c>
      <c r="N878" s="150"/>
    </row>
    <row r="879" spans="2:14" s="156" customFormat="1" ht="12" x14ac:dyDescent="0.2">
      <c r="B879" s="148"/>
      <c r="C879" s="149" t="s">
        <v>550</v>
      </c>
      <c r="D879" s="150">
        <v>40974</v>
      </c>
      <c r="E879" s="151">
        <v>40988</v>
      </c>
      <c r="F879" s="152">
        <v>5716618005</v>
      </c>
      <c r="G879" s="153">
        <v>0.33333333333333331</v>
      </c>
      <c r="H879" s="153">
        <v>0.45833333333333331</v>
      </c>
      <c r="I879" s="154">
        <v>2011907837605</v>
      </c>
      <c r="J879" s="155" t="s">
        <v>1360</v>
      </c>
      <c r="K879" s="155" t="s">
        <v>667</v>
      </c>
      <c r="L879" s="149"/>
      <c r="M879" s="149" t="s">
        <v>331</v>
      </c>
      <c r="N879" s="150"/>
    </row>
    <row r="880" spans="2:14" s="156" customFormat="1" ht="12" x14ac:dyDescent="0.2">
      <c r="B880" s="148"/>
      <c r="C880" s="149" t="s">
        <v>550</v>
      </c>
      <c r="D880" s="150">
        <v>40974</v>
      </c>
      <c r="E880" s="151">
        <v>40988</v>
      </c>
      <c r="F880" s="152">
        <v>8913829021</v>
      </c>
      <c r="G880" s="153">
        <v>0.58333333333333337</v>
      </c>
      <c r="H880" s="153">
        <v>0.75</v>
      </c>
      <c r="I880" s="154">
        <v>2011870369111</v>
      </c>
      <c r="J880" s="155" t="s">
        <v>1307</v>
      </c>
      <c r="K880" s="155" t="s">
        <v>804</v>
      </c>
      <c r="L880" s="149"/>
      <c r="M880" s="149" t="s">
        <v>331</v>
      </c>
      <c r="N880" s="150"/>
    </row>
    <row r="881" spans="2:14" s="156" customFormat="1" ht="12" x14ac:dyDescent="0.2">
      <c r="B881" s="148"/>
      <c r="C881" s="149" t="s">
        <v>328</v>
      </c>
      <c r="D881" s="150">
        <v>40977</v>
      </c>
      <c r="E881" s="151">
        <v>40988</v>
      </c>
      <c r="F881" s="152" t="s">
        <v>1361</v>
      </c>
      <c r="G881" s="153">
        <v>0.54166666666666663</v>
      </c>
      <c r="H881" s="153">
        <v>0.75</v>
      </c>
      <c r="I881" s="154">
        <v>2012945031457</v>
      </c>
      <c r="J881" s="155" t="s">
        <v>1362</v>
      </c>
      <c r="K881" s="155" t="s">
        <v>977</v>
      </c>
      <c r="L881" s="149"/>
      <c r="M881" s="149" t="s">
        <v>331</v>
      </c>
      <c r="N881" s="150"/>
    </row>
    <row r="882" spans="2:14" s="156" customFormat="1" ht="12" x14ac:dyDescent="0.2">
      <c r="B882" s="148"/>
      <c r="C882" s="149" t="s">
        <v>328</v>
      </c>
      <c r="D882" s="150">
        <v>40981</v>
      </c>
      <c r="E882" s="151">
        <v>40988</v>
      </c>
      <c r="F882" s="152" t="s">
        <v>1361</v>
      </c>
      <c r="G882" s="153">
        <v>0.54166666666666663</v>
      </c>
      <c r="H882" s="153">
        <v>0.75</v>
      </c>
      <c r="I882" s="154">
        <v>2012945031457</v>
      </c>
      <c r="J882" s="155" t="s">
        <v>1363</v>
      </c>
      <c r="K882" s="155" t="s">
        <v>977</v>
      </c>
      <c r="L882" s="149"/>
      <c r="M882" s="149" t="s">
        <v>331</v>
      </c>
      <c r="N882" s="150"/>
    </row>
    <row r="883" spans="2:14" s="156" customFormat="1" ht="12" x14ac:dyDescent="0.2">
      <c r="B883" s="148"/>
      <c r="C883" s="149" t="s">
        <v>328</v>
      </c>
      <c r="D883" s="150">
        <v>40981</v>
      </c>
      <c r="E883" s="151">
        <v>40989</v>
      </c>
      <c r="F883" s="152">
        <v>3000955005</v>
      </c>
      <c r="G883" s="153">
        <v>0.54166666666666663</v>
      </c>
      <c r="H883" s="153">
        <v>0.75</v>
      </c>
      <c r="I883" s="154">
        <v>2012945111132</v>
      </c>
      <c r="J883" s="155" t="s">
        <v>382</v>
      </c>
      <c r="K883" s="155" t="s">
        <v>1002</v>
      </c>
      <c r="L883" s="149"/>
      <c r="M883" s="149" t="s">
        <v>331</v>
      </c>
      <c r="N883" s="150"/>
    </row>
    <row r="884" spans="2:14" s="156" customFormat="1" ht="12" x14ac:dyDescent="0.2">
      <c r="B884" s="148"/>
      <c r="C884" s="149" t="s">
        <v>693</v>
      </c>
      <c r="D884" s="150">
        <v>40983</v>
      </c>
      <c r="E884" s="151">
        <v>40989</v>
      </c>
      <c r="F884" s="152">
        <v>308457006</v>
      </c>
      <c r="G884" s="153">
        <v>0.54166666666666663</v>
      </c>
      <c r="H884" s="153">
        <v>0.75</v>
      </c>
      <c r="I884" s="154">
        <v>2012945091143</v>
      </c>
      <c r="J884" s="155" t="s">
        <v>1364</v>
      </c>
      <c r="K884" s="155" t="s">
        <v>977</v>
      </c>
      <c r="L884" s="149"/>
      <c r="M884" s="149" t="s">
        <v>331</v>
      </c>
      <c r="N884" s="150"/>
    </row>
    <row r="885" spans="2:14" s="156" customFormat="1" ht="12" x14ac:dyDescent="0.2">
      <c r="B885" s="148"/>
      <c r="C885" s="149" t="s">
        <v>328</v>
      </c>
      <c r="D885" s="150">
        <v>40981</v>
      </c>
      <c r="E885" s="151">
        <v>40989</v>
      </c>
      <c r="F885" s="152">
        <v>302039005</v>
      </c>
      <c r="G885" s="153">
        <v>0.33333333333333331</v>
      </c>
      <c r="H885" s="153">
        <v>0.5</v>
      </c>
      <c r="I885" s="154">
        <v>2012944606390</v>
      </c>
      <c r="J885" s="155" t="s">
        <v>609</v>
      </c>
      <c r="K885" s="155" t="s">
        <v>977</v>
      </c>
      <c r="L885" s="149"/>
      <c r="M885" s="149" t="s">
        <v>331</v>
      </c>
      <c r="N885" s="150"/>
    </row>
    <row r="886" spans="2:14" s="156" customFormat="1" ht="12" x14ac:dyDescent="0.2">
      <c r="B886" s="148"/>
      <c r="C886" s="149" t="s">
        <v>328</v>
      </c>
      <c r="D886" s="150">
        <v>40981</v>
      </c>
      <c r="E886" s="151">
        <v>40990</v>
      </c>
      <c r="F886" s="152">
        <v>5716320005</v>
      </c>
      <c r="G886" s="153">
        <v>0.54166666666666663</v>
      </c>
      <c r="H886" s="153">
        <v>0.75</v>
      </c>
      <c r="I886" s="154">
        <v>2012952616852</v>
      </c>
      <c r="J886" s="155" t="s">
        <v>383</v>
      </c>
      <c r="K886" s="155" t="s">
        <v>352</v>
      </c>
      <c r="L886" s="149"/>
      <c r="M886" s="149" t="s">
        <v>331</v>
      </c>
      <c r="N886" s="150"/>
    </row>
    <row r="887" spans="2:14" s="156" customFormat="1" ht="12" x14ac:dyDescent="0.2">
      <c r="B887" s="148"/>
      <c r="C887" s="149" t="s">
        <v>328</v>
      </c>
      <c r="D887" s="150">
        <v>40981</v>
      </c>
      <c r="E887" s="151">
        <v>40990</v>
      </c>
      <c r="F887" s="152">
        <v>300955005</v>
      </c>
      <c r="G887" s="153">
        <v>0.54166666666666663</v>
      </c>
      <c r="H887" s="153">
        <v>0.75</v>
      </c>
      <c r="I887" s="154">
        <v>2012945111132</v>
      </c>
      <c r="J887" s="155" t="s">
        <v>382</v>
      </c>
      <c r="K887" s="155" t="s">
        <v>977</v>
      </c>
      <c r="L887" s="149"/>
      <c r="M887" s="149" t="s">
        <v>331</v>
      </c>
      <c r="N887" s="150"/>
    </row>
    <row r="888" spans="2:14" s="156" customFormat="1" ht="12" x14ac:dyDescent="0.2">
      <c r="B888" s="148"/>
      <c r="C888" s="149" t="s">
        <v>328</v>
      </c>
      <c r="D888" s="150">
        <v>40984</v>
      </c>
      <c r="E888" s="151">
        <v>40991</v>
      </c>
      <c r="F888" s="152">
        <v>306460008</v>
      </c>
      <c r="G888" s="153">
        <v>0.54166666666666663</v>
      </c>
      <c r="H888" s="153">
        <v>0.75</v>
      </c>
      <c r="I888" s="154">
        <v>2012947070649</v>
      </c>
      <c r="J888" s="155" t="s">
        <v>863</v>
      </c>
      <c r="K888" s="155" t="s">
        <v>946</v>
      </c>
      <c r="L888" s="149"/>
      <c r="M888" s="149" t="s">
        <v>331</v>
      </c>
      <c r="N888" s="150"/>
    </row>
    <row r="889" spans="2:14" s="156" customFormat="1" ht="12" x14ac:dyDescent="0.2">
      <c r="B889" s="148"/>
      <c r="C889" s="149" t="s">
        <v>328</v>
      </c>
      <c r="D889" s="150"/>
      <c r="E889" s="151">
        <v>40993</v>
      </c>
      <c r="F889" s="152"/>
      <c r="G889" s="153">
        <v>0.33333333333333331</v>
      </c>
      <c r="H889" s="153">
        <v>0.5</v>
      </c>
      <c r="I889" s="154">
        <v>2012953406740</v>
      </c>
      <c r="J889" s="155" t="s">
        <v>710</v>
      </c>
      <c r="K889" s="155" t="s">
        <v>714</v>
      </c>
      <c r="L889" s="149"/>
      <c r="M889" s="149" t="s">
        <v>331</v>
      </c>
      <c r="N889" s="150"/>
    </row>
    <row r="890" spans="2:14" s="156" customFormat="1" ht="12" x14ac:dyDescent="0.2">
      <c r="B890" s="148"/>
      <c r="C890" s="149" t="s">
        <v>328</v>
      </c>
      <c r="D890" s="150">
        <v>40988</v>
      </c>
      <c r="E890" s="151">
        <v>40992</v>
      </c>
      <c r="F890" s="152" t="s">
        <v>1365</v>
      </c>
      <c r="G890" s="153">
        <v>0.5</v>
      </c>
      <c r="H890" s="153">
        <v>0.75</v>
      </c>
      <c r="I890" s="154">
        <v>2011912561512</v>
      </c>
      <c r="J890" s="155" t="s">
        <v>592</v>
      </c>
      <c r="K890" s="155" t="s">
        <v>1366</v>
      </c>
      <c r="L890" s="149"/>
      <c r="M890" s="149" t="s">
        <v>331</v>
      </c>
      <c r="N890" s="150"/>
    </row>
    <row r="891" spans="2:14" s="156" customFormat="1" ht="12" x14ac:dyDescent="0.2">
      <c r="B891" s="148"/>
      <c r="C891" s="149" t="s">
        <v>328</v>
      </c>
      <c r="D891" s="150">
        <v>40984</v>
      </c>
      <c r="E891" s="151">
        <v>40992</v>
      </c>
      <c r="F891" s="152" t="s">
        <v>1367</v>
      </c>
      <c r="G891" s="153">
        <v>0.54166666666666663</v>
      </c>
      <c r="H891" s="153">
        <v>0.75</v>
      </c>
      <c r="I891" s="154">
        <v>2012946799778</v>
      </c>
      <c r="J891" s="155" t="s">
        <v>1368</v>
      </c>
      <c r="K891" s="155" t="s">
        <v>946</v>
      </c>
      <c r="L891" s="149"/>
      <c r="M891" s="149" t="s">
        <v>331</v>
      </c>
      <c r="N891" s="150"/>
    </row>
    <row r="892" spans="2:14" s="156" customFormat="1" ht="12" x14ac:dyDescent="0.2">
      <c r="B892" s="148" t="s">
        <v>622</v>
      </c>
      <c r="C892" s="149" t="s">
        <v>328</v>
      </c>
      <c r="D892" s="150">
        <v>40974</v>
      </c>
      <c r="E892" s="151">
        <v>40992</v>
      </c>
      <c r="F892" s="152">
        <v>5705574005</v>
      </c>
      <c r="G892" s="153">
        <v>0.33333333333333331</v>
      </c>
      <c r="H892" s="153">
        <v>0.52083333333333337</v>
      </c>
      <c r="I892" s="154">
        <v>2011921032990</v>
      </c>
      <c r="J892" s="155" t="s">
        <v>657</v>
      </c>
      <c r="K892" s="155" t="s">
        <v>977</v>
      </c>
      <c r="L892" s="149"/>
      <c r="M892" s="149" t="s">
        <v>331</v>
      </c>
      <c r="N892" s="150"/>
    </row>
    <row r="893" spans="2:14" s="156" customFormat="1" ht="12" x14ac:dyDescent="0.2">
      <c r="B893" s="148"/>
      <c r="C893" s="149" t="s">
        <v>328</v>
      </c>
      <c r="D893" s="150">
        <v>40974</v>
      </c>
      <c r="E893" s="151">
        <v>40992</v>
      </c>
      <c r="F893" s="152">
        <v>5703109005</v>
      </c>
      <c r="G893" s="153">
        <v>0.33333333333333331</v>
      </c>
      <c r="H893" s="153">
        <v>0.375</v>
      </c>
      <c r="I893" s="154">
        <v>2011927955704</v>
      </c>
      <c r="J893" s="155" t="s">
        <v>1369</v>
      </c>
      <c r="K893" s="155" t="s">
        <v>1370</v>
      </c>
      <c r="L893" s="149"/>
      <c r="M893" s="149" t="s">
        <v>331</v>
      </c>
      <c r="N893" s="150"/>
    </row>
    <row r="894" spans="2:14" s="156" customFormat="1" ht="12" x14ac:dyDescent="0.2">
      <c r="B894" s="148"/>
      <c r="C894" s="149" t="s">
        <v>550</v>
      </c>
      <c r="D894" s="150">
        <v>40981</v>
      </c>
      <c r="E894" s="151">
        <v>40993</v>
      </c>
      <c r="F894" s="152">
        <v>5702474021</v>
      </c>
      <c r="G894" s="153">
        <v>0.375</v>
      </c>
      <c r="H894" s="153">
        <v>0.54166666666666663</v>
      </c>
      <c r="I894" s="154" t="s">
        <v>1371</v>
      </c>
      <c r="J894" s="155" t="s">
        <v>1372</v>
      </c>
      <c r="K894" s="155" t="s">
        <v>714</v>
      </c>
      <c r="L894" s="149"/>
      <c r="M894" s="149" t="s">
        <v>331</v>
      </c>
      <c r="N894" s="150"/>
    </row>
    <row r="895" spans="2:14" s="156" customFormat="1" ht="12" x14ac:dyDescent="0.2">
      <c r="B895" s="148"/>
      <c r="C895" s="149" t="s">
        <v>328</v>
      </c>
      <c r="D895" s="150">
        <v>40988</v>
      </c>
      <c r="E895" s="151">
        <v>40993</v>
      </c>
      <c r="F895" s="152" t="s">
        <v>1373</v>
      </c>
      <c r="G895" s="153">
        <v>0.33333333333333331</v>
      </c>
      <c r="H895" s="153">
        <v>0.54166666666666663</v>
      </c>
      <c r="I895" s="154">
        <v>2011912561512</v>
      </c>
      <c r="J895" s="155" t="s">
        <v>1374</v>
      </c>
      <c r="K895" s="155" t="s">
        <v>1366</v>
      </c>
      <c r="L895" s="149"/>
      <c r="M895" s="149" t="s">
        <v>331</v>
      </c>
      <c r="N895" s="150"/>
    </row>
    <row r="896" spans="2:14" s="156" customFormat="1" ht="12" x14ac:dyDescent="0.2">
      <c r="B896" s="148" t="s">
        <v>1375</v>
      </c>
      <c r="C896" s="149" t="s">
        <v>550</v>
      </c>
      <c r="D896" s="150">
        <v>40981</v>
      </c>
      <c r="E896" s="151">
        <v>40994</v>
      </c>
      <c r="F896" s="152">
        <v>8902589005</v>
      </c>
      <c r="G896" s="153">
        <v>0.33333333333333331</v>
      </c>
      <c r="H896" s="153">
        <v>0.5</v>
      </c>
      <c r="I896" s="154">
        <v>2011879710011</v>
      </c>
      <c r="J896" s="155" t="s">
        <v>744</v>
      </c>
      <c r="K896" s="155" t="s">
        <v>667</v>
      </c>
      <c r="L896" s="149"/>
      <c r="M896" s="149"/>
      <c r="N896" s="150"/>
    </row>
    <row r="897" spans="2:14" s="156" customFormat="1" ht="12" x14ac:dyDescent="0.2">
      <c r="B897" s="148"/>
      <c r="C897" s="149" t="s">
        <v>550</v>
      </c>
      <c r="D897" s="150">
        <v>40981</v>
      </c>
      <c r="E897" s="151">
        <v>40994</v>
      </c>
      <c r="F897" s="152" t="s">
        <v>1376</v>
      </c>
      <c r="G897" s="153">
        <v>0.58333333333333337</v>
      </c>
      <c r="H897" s="153">
        <v>0.75</v>
      </c>
      <c r="I897" s="154">
        <v>2011884051060</v>
      </c>
      <c r="J897" s="155" t="s">
        <v>432</v>
      </c>
      <c r="K897" s="155" t="s">
        <v>1377</v>
      </c>
      <c r="L897" s="149"/>
      <c r="M897" s="149" t="s">
        <v>331</v>
      </c>
      <c r="N897" s="150"/>
    </row>
    <row r="898" spans="2:14" s="156" customFormat="1" ht="12" x14ac:dyDescent="0.2">
      <c r="B898" s="148" t="s">
        <v>622</v>
      </c>
      <c r="C898" s="149" t="s">
        <v>328</v>
      </c>
      <c r="D898" s="150">
        <v>40974</v>
      </c>
      <c r="E898" s="151">
        <v>40995</v>
      </c>
      <c r="F898" s="152">
        <v>5716917006</v>
      </c>
      <c r="G898" s="153">
        <v>0.33333333333333331</v>
      </c>
      <c r="H898" s="153">
        <v>0.54166666666666663</v>
      </c>
      <c r="I898" s="154">
        <v>2011921914782</v>
      </c>
      <c r="J898" s="155" t="s">
        <v>1378</v>
      </c>
      <c r="K898" s="155" t="s">
        <v>977</v>
      </c>
      <c r="L898" s="149"/>
      <c r="M898" s="149" t="s">
        <v>331</v>
      </c>
      <c r="N898" s="150"/>
    </row>
    <row r="899" spans="2:14" s="156" customFormat="1" ht="12" x14ac:dyDescent="0.2">
      <c r="B899" s="148"/>
      <c r="C899" s="149" t="s">
        <v>328</v>
      </c>
      <c r="D899" s="150">
        <v>40974</v>
      </c>
      <c r="E899" s="151">
        <v>40995</v>
      </c>
      <c r="F899" s="152">
        <v>316174006</v>
      </c>
      <c r="G899" s="153">
        <v>0.54166666666666663</v>
      </c>
      <c r="H899" s="153">
        <v>0.75</v>
      </c>
      <c r="I899" s="154">
        <v>2011919744754</v>
      </c>
      <c r="J899" s="155" t="s">
        <v>1378</v>
      </c>
      <c r="K899" s="155" t="s">
        <v>1379</v>
      </c>
      <c r="L899" s="149"/>
      <c r="M899" s="149" t="s">
        <v>331</v>
      </c>
      <c r="N899" s="150"/>
    </row>
    <row r="900" spans="2:14" s="156" customFormat="1" ht="12" x14ac:dyDescent="0.2">
      <c r="B900" s="148"/>
      <c r="C900" s="149" t="s">
        <v>328</v>
      </c>
      <c r="D900" s="150">
        <v>40981</v>
      </c>
      <c r="E900" s="151">
        <v>40995</v>
      </c>
      <c r="F900" s="152" t="s">
        <v>1380</v>
      </c>
      <c r="G900" s="153">
        <v>0.54166666666666663</v>
      </c>
      <c r="H900" s="153">
        <v>0.75</v>
      </c>
      <c r="I900" s="154">
        <v>2011917491930</v>
      </c>
      <c r="J900" s="155" t="s">
        <v>881</v>
      </c>
      <c r="K900" s="155" t="s">
        <v>1379</v>
      </c>
      <c r="L900" s="149"/>
      <c r="M900" s="149" t="s">
        <v>331</v>
      </c>
      <c r="N900" s="150"/>
    </row>
    <row r="901" spans="2:14" s="156" customFormat="1" ht="12" x14ac:dyDescent="0.2">
      <c r="B901" s="148"/>
      <c r="C901" s="149" t="s">
        <v>328</v>
      </c>
      <c r="D901" s="150">
        <v>40994</v>
      </c>
      <c r="E901" s="151">
        <v>40995</v>
      </c>
      <c r="F901" s="152">
        <v>300955005</v>
      </c>
      <c r="G901" s="153">
        <v>0.25</v>
      </c>
      <c r="H901" s="153">
        <v>0.29166666666666669</v>
      </c>
      <c r="I901" s="154">
        <v>2012945111132</v>
      </c>
      <c r="J901" s="155" t="s">
        <v>382</v>
      </c>
      <c r="K901" s="155" t="s">
        <v>1238</v>
      </c>
      <c r="L901" s="149"/>
      <c r="M901" s="149" t="s">
        <v>331</v>
      </c>
      <c r="N901" s="150"/>
    </row>
    <row r="902" spans="2:14" s="156" customFormat="1" ht="12" x14ac:dyDescent="0.2">
      <c r="B902" s="148"/>
      <c r="C902" s="149" t="s">
        <v>328</v>
      </c>
      <c r="D902" s="150">
        <v>40974</v>
      </c>
      <c r="E902" s="151">
        <v>40996</v>
      </c>
      <c r="F902" s="152">
        <v>5716483005</v>
      </c>
      <c r="G902" s="153">
        <v>0.33333333333333331</v>
      </c>
      <c r="H902" s="153">
        <v>0.54166666666666663</v>
      </c>
      <c r="I902" s="154">
        <v>2011927071339</v>
      </c>
      <c r="J902" s="155" t="s">
        <v>1381</v>
      </c>
      <c r="K902" s="155" t="s">
        <v>352</v>
      </c>
      <c r="L902" s="149"/>
      <c r="M902" s="149" t="s">
        <v>331</v>
      </c>
      <c r="N902" s="150"/>
    </row>
    <row r="903" spans="2:14" s="156" customFormat="1" ht="12" x14ac:dyDescent="0.2">
      <c r="B903" s="148"/>
      <c r="C903" s="149" t="s">
        <v>550</v>
      </c>
      <c r="D903" s="150">
        <v>40981</v>
      </c>
      <c r="E903" s="151">
        <v>40996</v>
      </c>
      <c r="F903" s="152" t="s">
        <v>1382</v>
      </c>
      <c r="G903" s="153">
        <v>0.58333333333333337</v>
      </c>
      <c r="H903" s="153">
        <v>0.75</v>
      </c>
      <c r="I903" s="154">
        <v>2011872053865</v>
      </c>
      <c r="J903" s="155" t="s">
        <v>1383</v>
      </c>
      <c r="K903" s="155" t="s">
        <v>558</v>
      </c>
      <c r="L903" s="149"/>
      <c r="M903" s="149" t="s">
        <v>331</v>
      </c>
      <c r="N903" s="150"/>
    </row>
    <row r="904" spans="2:14" s="156" customFormat="1" ht="12" x14ac:dyDescent="0.2">
      <c r="B904" s="148"/>
      <c r="C904" s="149" t="s">
        <v>328</v>
      </c>
      <c r="D904" s="150">
        <v>40988</v>
      </c>
      <c r="E904" s="151">
        <v>40996</v>
      </c>
      <c r="F904" s="152" t="s">
        <v>1384</v>
      </c>
      <c r="G904" s="153">
        <v>0.54166666666666663</v>
      </c>
      <c r="H904" s="153">
        <v>0.75</v>
      </c>
      <c r="I904" s="154">
        <v>2012947507900</v>
      </c>
      <c r="J904" s="155" t="s">
        <v>407</v>
      </c>
      <c r="K904" s="155" t="s">
        <v>977</v>
      </c>
      <c r="L904" s="149"/>
      <c r="M904" s="149" t="s">
        <v>331</v>
      </c>
      <c r="N904" s="150"/>
    </row>
    <row r="905" spans="2:14" s="156" customFormat="1" ht="12" x14ac:dyDescent="0.2">
      <c r="B905" s="148"/>
      <c r="C905" s="149" t="s">
        <v>328</v>
      </c>
      <c r="D905" s="150">
        <v>40988</v>
      </c>
      <c r="E905" s="151">
        <v>40997</v>
      </c>
      <c r="F905" s="152">
        <v>302498006</v>
      </c>
      <c r="G905" s="153">
        <v>0.54166666666666663</v>
      </c>
      <c r="H905" s="153">
        <v>0.75</v>
      </c>
      <c r="I905" s="154">
        <v>2012948014275</v>
      </c>
      <c r="J905" s="155" t="s">
        <v>407</v>
      </c>
      <c r="K905" s="155" t="s">
        <v>977</v>
      </c>
      <c r="L905" s="149"/>
      <c r="M905" s="149" t="s">
        <v>331</v>
      </c>
      <c r="N905" s="150"/>
    </row>
    <row r="906" spans="2:14" s="156" customFormat="1" ht="12" x14ac:dyDescent="0.2">
      <c r="B906" s="148"/>
      <c r="C906" s="149" t="s">
        <v>328</v>
      </c>
      <c r="D906" s="150">
        <v>40988</v>
      </c>
      <c r="E906" s="151">
        <v>40997</v>
      </c>
      <c r="F906" s="152" t="s">
        <v>1385</v>
      </c>
      <c r="G906" s="153">
        <v>0.33333333333333331</v>
      </c>
      <c r="H906" s="153">
        <v>0.54166666666666663</v>
      </c>
      <c r="I906" s="154">
        <v>2012939216610</v>
      </c>
      <c r="J906" s="155" t="s">
        <v>1339</v>
      </c>
      <c r="K906" s="155" t="s">
        <v>1386</v>
      </c>
      <c r="L906" s="149"/>
      <c r="M906" s="149" t="s">
        <v>331</v>
      </c>
      <c r="N906" s="150"/>
    </row>
    <row r="907" spans="2:14" s="156" customFormat="1" ht="12" x14ac:dyDescent="0.2">
      <c r="B907" s="148"/>
      <c r="C907" s="149" t="s">
        <v>550</v>
      </c>
      <c r="D907" s="150">
        <v>40981</v>
      </c>
      <c r="E907" s="151">
        <v>40997</v>
      </c>
      <c r="F907" s="152">
        <v>8907578005</v>
      </c>
      <c r="G907" s="153">
        <v>0.33333333333333331</v>
      </c>
      <c r="H907" s="153">
        <v>0.5</v>
      </c>
      <c r="I907" s="154">
        <v>2011875646221</v>
      </c>
      <c r="J907" s="155" t="s">
        <v>1387</v>
      </c>
      <c r="K907" s="155" t="s">
        <v>1388</v>
      </c>
      <c r="L907" s="149"/>
      <c r="M907" s="149" t="s">
        <v>331</v>
      </c>
      <c r="N907" s="150"/>
    </row>
    <row r="908" spans="2:14" s="156" customFormat="1" ht="12" x14ac:dyDescent="0.2">
      <c r="B908" s="148" t="s">
        <v>1389</v>
      </c>
      <c r="C908" s="149" t="s">
        <v>550</v>
      </c>
      <c r="D908" s="150">
        <v>40973</v>
      </c>
      <c r="E908" s="151">
        <v>40998</v>
      </c>
      <c r="F908" s="152" t="s">
        <v>1390</v>
      </c>
      <c r="G908" s="153">
        <v>0.58333333333333337</v>
      </c>
      <c r="H908" s="153">
        <v>0.75</v>
      </c>
      <c r="I908" s="154">
        <v>2011876850814</v>
      </c>
      <c r="J908" s="155" t="s">
        <v>1391</v>
      </c>
      <c r="K908" s="155" t="s">
        <v>520</v>
      </c>
      <c r="L908" s="149"/>
      <c r="M908" s="149" t="s">
        <v>331</v>
      </c>
      <c r="N908" s="150"/>
    </row>
    <row r="909" spans="2:14" s="156" customFormat="1" ht="12" x14ac:dyDescent="0.2">
      <c r="B909" s="148"/>
      <c r="C909" s="149" t="s">
        <v>550</v>
      </c>
      <c r="D909" s="150">
        <v>40983</v>
      </c>
      <c r="E909" s="151">
        <v>40998</v>
      </c>
      <c r="F909" s="152">
        <v>306941005</v>
      </c>
      <c r="G909" s="153">
        <v>0.33333333333333331</v>
      </c>
      <c r="H909" s="153">
        <v>0.58333333333333337</v>
      </c>
      <c r="I909" s="154">
        <v>2011872076265</v>
      </c>
      <c r="J909" s="155" t="s">
        <v>902</v>
      </c>
      <c r="K909" s="155" t="s">
        <v>1392</v>
      </c>
      <c r="L909" s="149"/>
      <c r="M909" s="149" t="s">
        <v>331</v>
      </c>
      <c r="N909" s="150" t="s">
        <v>1393</v>
      </c>
    </row>
    <row r="910" spans="2:14" s="156" customFormat="1" ht="12" x14ac:dyDescent="0.2">
      <c r="B910" s="148"/>
      <c r="C910" s="149" t="s">
        <v>550</v>
      </c>
      <c r="D910" s="150">
        <v>40983</v>
      </c>
      <c r="E910" s="151">
        <v>40998</v>
      </c>
      <c r="F910" s="152">
        <v>364947005</v>
      </c>
      <c r="G910" s="153">
        <v>0.58333333333333337</v>
      </c>
      <c r="H910" s="153">
        <v>0.75</v>
      </c>
      <c r="I910" s="154">
        <v>2011874560916</v>
      </c>
      <c r="J910" s="155" t="s">
        <v>1299</v>
      </c>
      <c r="K910" s="155" t="s">
        <v>1394</v>
      </c>
      <c r="L910" s="149"/>
      <c r="M910" s="149" t="s">
        <v>331</v>
      </c>
      <c r="N910" s="150"/>
    </row>
    <row r="911" spans="2:14" s="156" customFormat="1" ht="12" x14ac:dyDescent="0.2">
      <c r="B911" s="148"/>
      <c r="C911" s="149" t="s">
        <v>550</v>
      </c>
      <c r="D911" s="150">
        <v>40983</v>
      </c>
      <c r="E911" s="151">
        <v>40999</v>
      </c>
      <c r="F911" s="152" t="s">
        <v>1395</v>
      </c>
      <c r="G911" s="153">
        <v>0.33333333333333331</v>
      </c>
      <c r="H911" s="153">
        <v>0.5</v>
      </c>
      <c r="I911" s="154">
        <v>2011882937571</v>
      </c>
      <c r="J911" s="155" t="s">
        <v>1396</v>
      </c>
      <c r="K911" s="155" t="s">
        <v>558</v>
      </c>
      <c r="L911" s="149"/>
      <c r="M911" s="149" t="s">
        <v>331</v>
      </c>
      <c r="N911" s="150"/>
    </row>
    <row r="912" spans="2:14" s="156" customFormat="1" ht="12" x14ac:dyDescent="0.2">
      <c r="B912" s="148" t="s">
        <v>622</v>
      </c>
      <c r="C912" s="149" t="s">
        <v>328</v>
      </c>
      <c r="D912" s="150">
        <v>40991</v>
      </c>
      <c r="E912" s="151">
        <v>40999</v>
      </c>
      <c r="F912" s="152" t="s">
        <v>1397</v>
      </c>
      <c r="G912" s="153">
        <v>0.54166666666666663</v>
      </c>
      <c r="H912" s="153">
        <v>0.75</v>
      </c>
      <c r="I912" s="154">
        <v>2011777796175</v>
      </c>
      <c r="J912" s="155" t="s">
        <v>1259</v>
      </c>
      <c r="K912" s="155" t="s">
        <v>1398</v>
      </c>
      <c r="L912" s="149"/>
      <c r="M912" s="149"/>
      <c r="N912" s="150"/>
    </row>
    <row r="913" spans="2:14" s="156" customFormat="1" ht="12" x14ac:dyDescent="0.2">
      <c r="B913" s="148"/>
      <c r="C913" s="149" t="s">
        <v>328</v>
      </c>
      <c r="D913" s="150">
        <v>40991</v>
      </c>
      <c r="E913" s="151">
        <v>41000</v>
      </c>
      <c r="F913" s="152" t="s">
        <v>1399</v>
      </c>
      <c r="G913" s="153">
        <v>0.54166666666666663</v>
      </c>
      <c r="H913" s="153">
        <v>0.75</v>
      </c>
      <c r="I913" s="154">
        <v>2011777796175</v>
      </c>
      <c r="J913" s="155" t="s">
        <v>1259</v>
      </c>
      <c r="K913" s="155" t="s">
        <v>1398</v>
      </c>
      <c r="L913" s="149"/>
      <c r="M913" s="149"/>
      <c r="N913" s="150"/>
    </row>
    <row r="914" spans="2:14" s="156" customFormat="1" ht="12" x14ac:dyDescent="0.2">
      <c r="B914" s="148"/>
      <c r="C914" s="149" t="s">
        <v>550</v>
      </c>
      <c r="D914" s="150">
        <v>40981</v>
      </c>
      <c r="E914" s="151">
        <v>41000</v>
      </c>
      <c r="F914" s="152" t="s">
        <v>1400</v>
      </c>
      <c r="G914" s="153">
        <v>0.33333333333333331</v>
      </c>
      <c r="H914" s="153">
        <v>0.5</v>
      </c>
      <c r="I914" s="154">
        <v>2011876047848</v>
      </c>
      <c r="J914" s="155" t="s">
        <v>773</v>
      </c>
      <c r="K914" s="155" t="s">
        <v>1401</v>
      </c>
      <c r="L914" s="149"/>
      <c r="M914" s="149" t="s">
        <v>331</v>
      </c>
      <c r="N914" s="150"/>
    </row>
    <row r="915" spans="2:14" s="156" customFormat="1" ht="12" x14ac:dyDescent="0.2">
      <c r="B915" s="148"/>
      <c r="C915" s="149" t="s">
        <v>550</v>
      </c>
      <c r="D915" s="150">
        <v>40981</v>
      </c>
      <c r="E915" s="151">
        <v>41000</v>
      </c>
      <c r="F915" s="152">
        <v>5706268005</v>
      </c>
      <c r="G915" s="153">
        <v>0.33333333333333331</v>
      </c>
      <c r="H915" s="153">
        <v>0.5</v>
      </c>
      <c r="I915" s="154">
        <v>2011876365105</v>
      </c>
      <c r="J915" s="155" t="s">
        <v>396</v>
      </c>
      <c r="K915" s="155" t="s">
        <v>1402</v>
      </c>
      <c r="L915" s="149"/>
      <c r="M915" s="149" t="s">
        <v>331</v>
      </c>
      <c r="N915" s="150"/>
    </row>
    <row r="916" spans="2:14" s="156" customFormat="1" ht="12" x14ac:dyDescent="0.2">
      <c r="B916" s="148"/>
      <c r="C916" s="149" t="s">
        <v>550</v>
      </c>
      <c r="D916" s="150">
        <v>40981</v>
      </c>
      <c r="E916" s="151">
        <v>41001</v>
      </c>
      <c r="F916" s="152">
        <v>305342009</v>
      </c>
      <c r="G916" s="153">
        <v>0.33333333333333331</v>
      </c>
      <c r="H916" s="153">
        <v>0.5</v>
      </c>
      <c r="I916" s="154">
        <v>2011886231484</v>
      </c>
      <c r="J916" s="155" t="s">
        <v>1403</v>
      </c>
      <c r="K916" s="155" t="s">
        <v>520</v>
      </c>
      <c r="L916" s="149"/>
      <c r="M916" s="149" t="s">
        <v>331</v>
      </c>
      <c r="N916" s="150"/>
    </row>
    <row r="917" spans="2:14" s="156" customFormat="1" ht="12" x14ac:dyDescent="0.2">
      <c r="B917" s="148"/>
      <c r="C917" s="149" t="s">
        <v>328</v>
      </c>
      <c r="D917" s="150">
        <v>40988</v>
      </c>
      <c r="E917" s="151">
        <v>41001</v>
      </c>
      <c r="F917" s="152">
        <v>308625005</v>
      </c>
      <c r="G917" s="153">
        <v>0.54166666666666663</v>
      </c>
      <c r="H917" s="153">
        <v>0.75</v>
      </c>
      <c r="I917" s="154">
        <v>2012948139770</v>
      </c>
      <c r="J917" s="155" t="s">
        <v>1404</v>
      </c>
      <c r="K917" s="155" t="s">
        <v>1405</v>
      </c>
      <c r="L917" s="149"/>
      <c r="M917" s="149" t="s">
        <v>764</v>
      </c>
      <c r="N917" s="150"/>
    </row>
    <row r="918" spans="2:14" s="156" customFormat="1" ht="12" x14ac:dyDescent="0.2">
      <c r="B918" s="148"/>
      <c r="C918" s="149" t="s">
        <v>328</v>
      </c>
      <c r="D918" s="150">
        <v>40988</v>
      </c>
      <c r="E918" s="151">
        <v>41002</v>
      </c>
      <c r="F918" s="152">
        <v>5705854005</v>
      </c>
      <c r="G918" s="153">
        <v>0.33333333333333331</v>
      </c>
      <c r="H918" s="153">
        <v>0.54166666666666663</v>
      </c>
      <c r="I918" s="154">
        <v>2012294573496</v>
      </c>
      <c r="J918" s="155" t="s">
        <v>647</v>
      </c>
      <c r="K918" s="155" t="s">
        <v>1406</v>
      </c>
      <c r="L918" s="149"/>
      <c r="M918" s="149" t="s">
        <v>331</v>
      </c>
      <c r="N918" s="150"/>
    </row>
    <row r="919" spans="2:14" s="156" customFormat="1" ht="12" x14ac:dyDescent="0.2">
      <c r="B919" s="148"/>
      <c r="C919" s="149" t="s">
        <v>328</v>
      </c>
      <c r="D919" s="150">
        <v>40988</v>
      </c>
      <c r="E919" s="151">
        <v>41002</v>
      </c>
      <c r="F919" s="152">
        <v>5705742005</v>
      </c>
      <c r="G919" s="153">
        <v>0.33333333333333331</v>
      </c>
      <c r="H919" s="153">
        <v>0.5</v>
      </c>
      <c r="I919" s="154">
        <v>2011925228749</v>
      </c>
      <c r="J919" s="155" t="s">
        <v>1407</v>
      </c>
      <c r="K919" s="155" t="s">
        <v>977</v>
      </c>
      <c r="L919" s="149"/>
      <c r="M919" s="149" t="s">
        <v>331</v>
      </c>
      <c r="N919" s="150"/>
    </row>
    <row r="920" spans="2:14" s="156" customFormat="1" ht="12" x14ac:dyDescent="0.2">
      <c r="B920" s="148"/>
      <c r="C920" s="149" t="s">
        <v>550</v>
      </c>
      <c r="D920" s="150">
        <v>40981</v>
      </c>
      <c r="E920" s="151">
        <v>41002</v>
      </c>
      <c r="F920" s="152" t="s">
        <v>1408</v>
      </c>
      <c r="G920" s="153">
        <v>0.33333333333333331</v>
      </c>
      <c r="H920" s="153">
        <v>0.5</v>
      </c>
      <c r="I920" s="154">
        <v>2011875017794</v>
      </c>
      <c r="J920" s="155" t="s">
        <v>1409</v>
      </c>
      <c r="K920" s="155" t="s">
        <v>333</v>
      </c>
      <c r="L920" s="149"/>
      <c r="M920" s="149" t="s">
        <v>331</v>
      </c>
      <c r="N920" s="150"/>
    </row>
    <row r="921" spans="2:14" s="156" customFormat="1" ht="12" x14ac:dyDescent="0.2">
      <c r="B921" s="148"/>
      <c r="C921" s="149" t="s">
        <v>328</v>
      </c>
      <c r="D921" s="150">
        <v>40991</v>
      </c>
      <c r="E921" s="151">
        <v>41003</v>
      </c>
      <c r="F921" s="152">
        <v>5706329005</v>
      </c>
      <c r="G921" s="153">
        <v>0.33333333333333331</v>
      </c>
      <c r="H921" s="153">
        <v>0.5</v>
      </c>
      <c r="I921" s="154">
        <v>2011925755013</v>
      </c>
      <c r="J921" s="155" t="s">
        <v>756</v>
      </c>
      <c r="K921" s="155" t="s">
        <v>968</v>
      </c>
      <c r="L921" s="149"/>
      <c r="M921" s="149" t="s">
        <v>331</v>
      </c>
      <c r="N921" s="150"/>
    </row>
    <row r="922" spans="2:14" s="156" customFormat="1" ht="12" x14ac:dyDescent="0.2">
      <c r="B922" s="148"/>
      <c r="C922" s="149" t="s">
        <v>328</v>
      </c>
      <c r="D922" s="150">
        <v>40984</v>
      </c>
      <c r="E922" s="151">
        <v>41003</v>
      </c>
      <c r="F922" s="152">
        <v>5703082005</v>
      </c>
      <c r="G922" s="153">
        <v>0.33333333333333331</v>
      </c>
      <c r="H922" s="153">
        <v>0.54166666666666663</v>
      </c>
      <c r="I922" s="154">
        <v>2012950131421</v>
      </c>
      <c r="J922" s="155" t="s">
        <v>1410</v>
      </c>
      <c r="K922" s="155" t="s">
        <v>1411</v>
      </c>
      <c r="L922" s="149"/>
      <c r="M922" s="149" t="s">
        <v>331</v>
      </c>
      <c r="N922" s="150"/>
    </row>
    <row r="923" spans="2:14" s="156" customFormat="1" ht="12" x14ac:dyDescent="0.2">
      <c r="B923" s="148"/>
      <c r="C923" s="149" t="s">
        <v>550</v>
      </c>
      <c r="D923" s="150">
        <v>40990</v>
      </c>
      <c r="E923" s="151">
        <v>41004</v>
      </c>
      <c r="F923" s="152">
        <v>322911005</v>
      </c>
      <c r="G923" s="153">
        <v>0.58333333333333337</v>
      </c>
      <c r="H923" s="153">
        <v>0.75</v>
      </c>
      <c r="I923" s="154">
        <v>2011919798595</v>
      </c>
      <c r="J923" s="155" t="s">
        <v>1412</v>
      </c>
      <c r="K923" s="155" t="s">
        <v>977</v>
      </c>
      <c r="L923" s="149"/>
      <c r="M923" s="149"/>
      <c r="N923" s="150"/>
    </row>
    <row r="924" spans="2:14" s="171" customFormat="1" ht="12" x14ac:dyDescent="0.2">
      <c r="B924" s="148"/>
      <c r="C924" s="149"/>
      <c r="D924" s="150"/>
      <c r="E924" s="151"/>
      <c r="F924" s="152"/>
      <c r="G924" s="153"/>
      <c r="H924" s="153"/>
      <c r="I924" s="154"/>
      <c r="J924" s="155"/>
      <c r="K924" s="155"/>
      <c r="L924" s="149"/>
      <c r="M924" s="149"/>
      <c r="N924" s="150"/>
    </row>
    <row r="925" spans="2:14" s="156" customFormat="1" ht="12" x14ac:dyDescent="0.2">
      <c r="B925" s="148"/>
      <c r="C925" s="149" t="s">
        <v>328</v>
      </c>
      <c r="D925" s="150">
        <v>40994</v>
      </c>
      <c r="E925" s="151">
        <v>41006</v>
      </c>
      <c r="F925" s="152" t="s">
        <v>1413</v>
      </c>
      <c r="G925" s="153">
        <v>0.54166666666666663</v>
      </c>
      <c r="H925" s="153">
        <v>0.70833333333333337</v>
      </c>
      <c r="I925" s="154">
        <v>2011879710011</v>
      </c>
      <c r="J925" s="155" t="s">
        <v>744</v>
      </c>
      <c r="K925" s="155" t="s">
        <v>667</v>
      </c>
      <c r="L925" s="149"/>
      <c r="M925" s="149" t="s">
        <v>331</v>
      </c>
      <c r="N925" s="150"/>
    </row>
    <row r="926" spans="2:14" s="156" customFormat="1" ht="12" x14ac:dyDescent="0.2">
      <c r="B926" s="148"/>
      <c r="C926" s="149" t="s">
        <v>328</v>
      </c>
      <c r="D926" s="150">
        <v>40991</v>
      </c>
      <c r="E926" s="151">
        <v>41008</v>
      </c>
      <c r="F926" s="152">
        <v>212451005</v>
      </c>
      <c r="G926" s="153">
        <v>0.54166666666666663</v>
      </c>
      <c r="H926" s="153">
        <v>0.70833333333333337</v>
      </c>
      <c r="I926" s="154">
        <v>2011849917195</v>
      </c>
      <c r="J926" s="155" t="s">
        <v>1099</v>
      </c>
      <c r="K926" s="155" t="s">
        <v>1414</v>
      </c>
      <c r="L926" s="149"/>
      <c r="M926" s="149" t="s">
        <v>331</v>
      </c>
      <c r="N926" s="150"/>
    </row>
    <row r="927" spans="2:14" s="156" customFormat="1" ht="12" x14ac:dyDescent="0.2">
      <c r="B927" s="148"/>
      <c r="C927" s="149" t="s">
        <v>328</v>
      </c>
      <c r="D927" s="150">
        <v>40991</v>
      </c>
      <c r="E927" s="151">
        <v>41009</v>
      </c>
      <c r="F927" s="152">
        <v>5705477005</v>
      </c>
      <c r="G927" s="153">
        <v>0.54166666666666663</v>
      </c>
      <c r="H927" s="153">
        <v>0.75</v>
      </c>
      <c r="I927" s="154">
        <v>2011849917195</v>
      </c>
      <c r="J927" s="155" t="s">
        <v>1099</v>
      </c>
      <c r="K927" s="155" t="s">
        <v>1414</v>
      </c>
      <c r="L927" s="149"/>
      <c r="M927" s="149" t="s">
        <v>331</v>
      </c>
      <c r="N927" s="150"/>
    </row>
    <row r="928" spans="2:14" s="156" customFormat="1" ht="12" x14ac:dyDescent="0.2">
      <c r="B928" s="148"/>
      <c r="C928" s="149" t="s">
        <v>328</v>
      </c>
      <c r="D928" s="150">
        <v>40991</v>
      </c>
      <c r="E928" s="151">
        <v>41010</v>
      </c>
      <c r="F928" s="152">
        <v>5716709005</v>
      </c>
      <c r="G928" s="153">
        <v>0.54166666666666663</v>
      </c>
      <c r="H928" s="153">
        <v>0.75</v>
      </c>
      <c r="I928" s="154">
        <v>2011849917195</v>
      </c>
      <c r="J928" s="155" t="s">
        <v>1099</v>
      </c>
      <c r="K928" s="155" t="s">
        <v>1414</v>
      </c>
      <c r="L928" s="149"/>
      <c r="M928" s="149" t="s">
        <v>331</v>
      </c>
      <c r="N928" s="150"/>
    </row>
    <row r="929" spans="2:14" s="156" customFormat="1" ht="12" x14ac:dyDescent="0.2">
      <c r="B929" s="148"/>
      <c r="C929" s="149" t="s">
        <v>328</v>
      </c>
      <c r="D929" s="150">
        <v>40991</v>
      </c>
      <c r="E929" s="151">
        <v>41010</v>
      </c>
      <c r="F929" s="152">
        <v>5705743005</v>
      </c>
      <c r="G929" s="153">
        <v>0.33333333333333331</v>
      </c>
      <c r="H929" s="153">
        <v>0.41666666666666669</v>
      </c>
      <c r="I929" s="154">
        <v>2011849917195</v>
      </c>
      <c r="J929" s="155" t="s">
        <v>1415</v>
      </c>
      <c r="K929" s="155" t="s">
        <v>1414</v>
      </c>
      <c r="L929" s="149"/>
      <c r="M929" s="149" t="s">
        <v>331</v>
      </c>
      <c r="N929" s="150"/>
    </row>
    <row r="930" spans="2:14" s="156" customFormat="1" ht="12" x14ac:dyDescent="0.2">
      <c r="B930" s="148"/>
      <c r="C930" s="149" t="s">
        <v>328</v>
      </c>
      <c r="D930" s="150">
        <v>40991</v>
      </c>
      <c r="E930" s="151">
        <v>41011</v>
      </c>
      <c r="F930" s="152">
        <v>5702970005</v>
      </c>
      <c r="G930" s="153">
        <v>0.33333333333333331</v>
      </c>
      <c r="H930" s="153">
        <v>0.5</v>
      </c>
      <c r="I930" s="154">
        <v>2011928892716</v>
      </c>
      <c r="J930" s="155" t="s">
        <v>382</v>
      </c>
      <c r="K930" s="155" t="s">
        <v>352</v>
      </c>
      <c r="L930" s="149"/>
      <c r="M930" s="149" t="s">
        <v>331</v>
      </c>
      <c r="N930" s="150"/>
    </row>
    <row r="931" spans="2:14" s="156" customFormat="1" ht="12" x14ac:dyDescent="0.2">
      <c r="B931" s="148"/>
      <c r="C931" s="149" t="s">
        <v>328</v>
      </c>
      <c r="D931" s="150">
        <v>41002</v>
      </c>
      <c r="E931" s="151">
        <v>41011</v>
      </c>
      <c r="F931" s="152">
        <v>5703952005</v>
      </c>
      <c r="G931" s="153">
        <v>0.33333333333333331</v>
      </c>
      <c r="H931" s="153">
        <v>0.54166666666666663</v>
      </c>
      <c r="I931" s="154">
        <v>2012951332953</v>
      </c>
      <c r="J931" s="155" t="s">
        <v>405</v>
      </c>
      <c r="K931" s="155" t="s">
        <v>977</v>
      </c>
      <c r="L931" s="149"/>
      <c r="M931" s="149" t="s">
        <v>331</v>
      </c>
      <c r="N931" s="150"/>
    </row>
    <row r="932" spans="2:14" s="156" customFormat="1" ht="12" x14ac:dyDescent="0.2">
      <c r="B932" s="148"/>
      <c r="C932" s="149" t="s">
        <v>328</v>
      </c>
      <c r="D932" s="150">
        <v>41002</v>
      </c>
      <c r="E932" s="151">
        <v>41012</v>
      </c>
      <c r="F932" s="152">
        <v>8909370035</v>
      </c>
      <c r="G932" s="153">
        <v>0.54166666666666663</v>
      </c>
      <c r="H932" s="153">
        <v>0.75</v>
      </c>
      <c r="I932" s="154">
        <v>2012943934335</v>
      </c>
      <c r="J932" s="155" t="s">
        <v>1416</v>
      </c>
      <c r="K932" s="155" t="s">
        <v>771</v>
      </c>
      <c r="L932" s="149"/>
      <c r="M932" s="149" t="s">
        <v>331</v>
      </c>
      <c r="N932" s="150" t="s">
        <v>1417</v>
      </c>
    </row>
    <row r="933" spans="2:14" s="156" customFormat="1" ht="12" x14ac:dyDescent="0.2">
      <c r="B933" s="148"/>
      <c r="C933" s="149" t="s">
        <v>328</v>
      </c>
      <c r="D933" s="150">
        <v>41002</v>
      </c>
      <c r="E933" s="151">
        <v>41012</v>
      </c>
      <c r="F933" s="152">
        <v>5706596006</v>
      </c>
      <c r="G933" s="153">
        <v>0.33333333333333331</v>
      </c>
      <c r="H933" s="153">
        <v>0.54166666666666663</v>
      </c>
      <c r="I933" s="154">
        <v>2012953336691</v>
      </c>
      <c r="J933" s="155" t="s">
        <v>694</v>
      </c>
      <c r="K933" s="155" t="s">
        <v>968</v>
      </c>
      <c r="L933" s="149"/>
      <c r="M933" s="149" t="s">
        <v>1418</v>
      </c>
      <c r="N933" s="150" t="s">
        <v>1419</v>
      </c>
    </row>
    <row r="934" spans="2:14" s="156" customFormat="1" ht="12" x14ac:dyDescent="0.2">
      <c r="B934" s="148"/>
      <c r="C934" s="149" t="s">
        <v>550</v>
      </c>
      <c r="D934" s="150">
        <v>41003</v>
      </c>
      <c r="E934" s="151">
        <v>41014</v>
      </c>
      <c r="F934" s="152">
        <v>8904669005</v>
      </c>
      <c r="G934" s="153">
        <v>0.25</v>
      </c>
      <c r="H934" s="153">
        <v>0.33333333333333331</v>
      </c>
      <c r="I934" s="154">
        <v>2011890105255</v>
      </c>
      <c r="J934" s="155" t="s">
        <v>572</v>
      </c>
      <c r="K934" s="155" t="s">
        <v>1420</v>
      </c>
      <c r="L934" s="149"/>
      <c r="M934" s="149" t="s">
        <v>331</v>
      </c>
      <c r="N934" s="150" t="s">
        <v>1421</v>
      </c>
    </row>
    <row r="935" spans="2:14" s="156" customFormat="1" ht="12" x14ac:dyDescent="0.2">
      <c r="B935" s="148"/>
      <c r="C935" s="149" t="s">
        <v>550</v>
      </c>
      <c r="D935" s="150">
        <v>41004</v>
      </c>
      <c r="E935" s="151">
        <v>41014</v>
      </c>
      <c r="F935" s="152">
        <v>5703765005</v>
      </c>
      <c r="G935" s="153">
        <v>0.33333333333333331</v>
      </c>
      <c r="H935" s="153">
        <v>0.5</v>
      </c>
      <c r="I935" s="154">
        <v>2011876274650</v>
      </c>
      <c r="J935" s="155" t="s">
        <v>421</v>
      </c>
      <c r="K935" s="155" t="s">
        <v>977</v>
      </c>
      <c r="L935" s="149"/>
      <c r="M935" s="149" t="s">
        <v>331</v>
      </c>
      <c r="N935" s="150"/>
    </row>
    <row r="936" spans="2:14" s="156" customFormat="1" ht="12" x14ac:dyDescent="0.2">
      <c r="B936" s="148"/>
      <c r="C936" s="149" t="s">
        <v>328</v>
      </c>
      <c r="D936" s="150">
        <v>40994</v>
      </c>
      <c r="E936" s="151">
        <v>41014</v>
      </c>
      <c r="F936" s="152" t="s">
        <v>1373</v>
      </c>
      <c r="G936" s="153">
        <v>0.33333333333333331</v>
      </c>
      <c r="H936" s="153">
        <v>0.54166666666666663</v>
      </c>
      <c r="I936" s="154">
        <v>2011912561512</v>
      </c>
      <c r="J936" s="155" t="s">
        <v>592</v>
      </c>
      <c r="K936" s="155" t="s">
        <v>1422</v>
      </c>
      <c r="L936" s="149"/>
      <c r="M936" s="149" t="s">
        <v>331</v>
      </c>
      <c r="N936" s="150"/>
    </row>
    <row r="937" spans="2:14" s="156" customFormat="1" ht="12" x14ac:dyDescent="0.2">
      <c r="B937" s="148"/>
      <c r="C937" s="149" t="s">
        <v>550</v>
      </c>
      <c r="D937" s="150">
        <v>41000</v>
      </c>
      <c r="E937" s="151">
        <v>41017</v>
      </c>
      <c r="F937" s="152">
        <v>5717308008</v>
      </c>
      <c r="G937" s="153">
        <v>0.64583333333333337</v>
      </c>
      <c r="H937" s="153">
        <v>0.77083333333333337</v>
      </c>
      <c r="I937" s="154">
        <v>2011880031997</v>
      </c>
      <c r="J937" s="155" t="s">
        <v>1229</v>
      </c>
      <c r="K937" s="155" t="s">
        <v>558</v>
      </c>
      <c r="L937" s="149"/>
      <c r="M937" s="149" t="s">
        <v>331</v>
      </c>
      <c r="N937" s="150"/>
    </row>
    <row r="938" spans="2:14" s="156" customFormat="1" ht="12" x14ac:dyDescent="0.2">
      <c r="B938" s="148"/>
      <c r="C938" s="149" t="s">
        <v>328</v>
      </c>
      <c r="D938" s="150">
        <v>41000</v>
      </c>
      <c r="E938" s="151">
        <v>41017</v>
      </c>
      <c r="F938" s="152" t="s">
        <v>1423</v>
      </c>
      <c r="G938" s="153">
        <v>0.33333333333333331</v>
      </c>
      <c r="H938" s="153">
        <v>0.54166666666666663</v>
      </c>
      <c r="I938" s="154">
        <v>2012936476528</v>
      </c>
      <c r="J938" s="155" t="s">
        <v>1424</v>
      </c>
      <c r="K938" s="155" t="s">
        <v>977</v>
      </c>
      <c r="L938" s="149"/>
      <c r="M938" s="149" t="s">
        <v>331</v>
      </c>
      <c r="N938" s="150"/>
    </row>
    <row r="939" spans="2:14" s="156" customFormat="1" ht="12" x14ac:dyDescent="0.2">
      <c r="B939" s="148"/>
      <c r="C939" s="149" t="s">
        <v>550</v>
      </c>
      <c r="D939" s="150">
        <v>41000</v>
      </c>
      <c r="E939" s="151">
        <v>41017</v>
      </c>
      <c r="F939" s="152" t="s">
        <v>1425</v>
      </c>
      <c r="G939" s="153">
        <v>0.58333333333333337</v>
      </c>
      <c r="H939" s="153">
        <v>0.75</v>
      </c>
      <c r="I939" s="154">
        <v>2011871532284</v>
      </c>
      <c r="J939" s="155" t="s">
        <v>1403</v>
      </c>
      <c r="K939" s="155" t="s">
        <v>558</v>
      </c>
      <c r="L939" s="149"/>
      <c r="M939" s="149" t="s">
        <v>331</v>
      </c>
      <c r="N939" s="150"/>
    </row>
    <row r="940" spans="2:14" s="156" customFormat="1" ht="12" x14ac:dyDescent="0.2">
      <c r="B940" s="148"/>
      <c r="C940" s="149" t="s">
        <v>550</v>
      </c>
      <c r="D940" s="150">
        <v>41000</v>
      </c>
      <c r="E940" s="151">
        <v>41017</v>
      </c>
      <c r="F940" s="152">
        <v>5703765005</v>
      </c>
      <c r="G940" s="153">
        <v>0.33333333333333331</v>
      </c>
      <c r="H940" s="153">
        <v>0.5</v>
      </c>
      <c r="I940" s="154">
        <v>2011876274650</v>
      </c>
      <c r="J940" s="155" t="s">
        <v>421</v>
      </c>
      <c r="K940" s="155" t="s">
        <v>1030</v>
      </c>
      <c r="L940" s="149"/>
      <c r="M940" s="149" t="s">
        <v>331</v>
      </c>
      <c r="N940" s="150"/>
    </row>
    <row r="941" spans="2:14" s="156" customFormat="1" ht="12" x14ac:dyDescent="0.2">
      <c r="B941" s="148"/>
      <c r="C941" s="149" t="s">
        <v>550</v>
      </c>
      <c r="D941" s="150">
        <v>41000</v>
      </c>
      <c r="E941" s="151">
        <v>41018</v>
      </c>
      <c r="F941" s="152">
        <v>5718064006</v>
      </c>
      <c r="G941" s="153">
        <v>0.58333333333333337</v>
      </c>
      <c r="H941" s="153">
        <v>0.75</v>
      </c>
      <c r="I941" s="154">
        <v>2012945866572</v>
      </c>
      <c r="J941" s="155" t="s">
        <v>1426</v>
      </c>
      <c r="K941" s="155" t="s">
        <v>558</v>
      </c>
      <c r="L941" s="149"/>
      <c r="M941" s="149" t="s">
        <v>331</v>
      </c>
      <c r="N941" s="150"/>
    </row>
    <row r="942" spans="2:14" s="156" customFormat="1" ht="12" x14ac:dyDescent="0.2">
      <c r="B942" s="148"/>
      <c r="C942" s="149" t="s">
        <v>550</v>
      </c>
      <c r="D942" s="150">
        <v>41000</v>
      </c>
      <c r="E942" s="151">
        <v>41018</v>
      </c>
      <c r="F942" s="152">
        <v>5758032005</v>
      </c>
      <c r="G942" s="153">
        <v>0.33333333333333331</v>
      </c>
      <c r="H942" s="153">
        <v>0.5</v>
      </c>
      <c r="I942" s="154">
        <v>2011882464158</v>
      </c>
      <c r="J942" s="155" t="s">
        <v>1109</v>
      </c>
      <c r="K942" s="155" t="s">
        <v>1427</v>
      </c>
      <c r="L942" s="149"/>
      <c r="M942" s="149" t="s">
        <v>331</v>
      </c>
      <c r="N942" s="150"/>
    </row>
    <row r="943" spans="2:14" s="156" customFormat="1" ht="12" x14ac:dyDescent="0.2">
      <c r="B943" s="148"/>
      <c r="C943" s="149" t="s">
        <v>550</v>
      </c>
      <c r="D943" s="150">
        <v>41000</v>
      </c>
      <c r="E943" s="151">
        <v>41019</v>
      </c>
      <c r="F943" s="152">
        <v>300767005</v>
      </c>
      <c r="G943" s="153">
        <v>0.33333333333333331</v>
      </c>
      <c r="H943" s="153">
        <v>0.5</v>
      </c>
      <c r="I943" s="154">
        <v>2011880969743</v>
      </c>
      <c r="J943" s="155" t="s">
        <v>1428</v>
      </c>
      <c r="K943" s="155" t="s">
        <v>558</v>
      </c>
      <c r="L943" s="149"/>
      <c r="M943" s="149" t="s">
        <v>331</v>
      </c>
      <c r="N943" s="150"/>
    </row>
    <row r="944" spans="2:14" s="156" customFormat="1" ht="12" x14ac:dyDescent="0.2">
      <c r="B944" s="148"/>
      <c r="C944" s="149" t="s">
        <v>550</v>
      </c>
      <c r="D944" s="150">
        <v>41000</v>
      </c>
      <c r="E944" s="151">
        <v>41019</v>
      </c>
      <c r="F944" s="152">
        <v>5702458021</v>
      </c>
      <c r="G944" s="153">
        <v>0.58333333333333337</v>
      </c>
      <c r="H944" s="153">
        <v>0.75</v>
      </c>
      <c r="I944" s="154">
        <v>2011882019327</v>
      </c>
      <c r="J944" s="155" t="s">
        <v>1429</v>
      </c>
      <c r="K944" s="155" t="s">
        <v>558</v>
      </c>
      <c r="L944" s="149"/>
      <c r="M944" s="149" t="s">
        <v>331</v>
      </c>
      <c r="N944" s="150"/>
    </row>
    <row r="945" spans="2:14" s="156" customFormat="1" ht="12" x14ac:dyDescent="0.2">
      <c r="B945" s="148"/>
      <c r="C945" s="149" t="s">
        <v>550</v>
      </c>
      <c r="D945" s="150">
        <v>41000</v>
      </c>
      <c r="E945" s="151">
        <v>41020</v>
      </c>
      <c r="F945" s="152" t="s">
        <v>1430</v>
      </c>
      <c r="G945" s="153">
        <v>0.33333333333333331</v>
      </c>
      <c r="H945" s="153">
        <v>0.5</v>
      </c>
      <c r="I945" s="154">
        <v>2011884915440</v>
      </c>
      <c r="J945" s="155" t="s">
        <v>1431</v>
      </c>
      <c r="K945" s="155" t="s">
        <v>558</v>
      </c>
      <c r="L945" s="149"/>
      <c r="M945" s="149" t="s">
        <v>331</v>
      </c>
      <c r="N945" s="150"/>
    </row>
    <row r="946" spans="2:14" s="156" customFormat="1" ht="12" x14ac:dyDescent="0.2">
      <c r="B946" s="148"/>
      <c r="C946" s="149" t="s">
        <v>550</v>
      </c>
      <c r="D946" s="150">
        <v>41000</v>
      </c>
      <c r="E946" s="151">
        <v>41020</v>
      </c>
      <c r="F946" s="152">
        <v>130836</v>
      </c>
      <c r="G946" s="153">
        <v>0.58333333333333337</v>
      </c>
      <c r="H946" s="153">
        <v>0.70833333333333337</v>
      </c>
      <c r="I946" s="154">
        <v>2011887779889</v>
      </c>
      <c r="J946" s="155" t="s">
        <v>1432</v>
      </c>
      <c r="K946" s="155" t="s">
        <v>558</v>
      </c>
      <c r="L946" s="149"/>
      <c r="M946" s="149" t="s">
        <v>331</v>
      </c>
      <c r="N946" s="150"/>
    </row>
    <row r="947" spans="2:14" s="156" customFormat="1" ht="12" x14ac:dyDescent="0.2">
      <c r="B947" s="148"/>
      <c r="C947" s="149" t="s">
        <v>550</v>
      </c>
      <c r="D947" s="150">
        <v>41000</v>
      </c>
      <c r="E947" s="151">
        <v>41021</v>
      </c>
      <c r="F947" s="152" t="s">
        <v>1433</v>
      </c>
      <c r="G947" s="153">
        <v>0.33333333333333331</v>
      </c>
      <c r="H947" s="153">
        <v>0.5</v>
      </c>
      <c r="I947" s="154">
        <v>2011888865555</v>
      </c>
      <c r="J947" s="155" t="s">
        <v>697</v>
      </c>
      <c r="K947" s="155" t="s">
        <v>558</v>
      </c>
      <c r="L947" s="149"/>
      <c r="M947" s="149" t="s">
        <v>331</v>
      </c>
      <c r="N947" s="150"/>
    </row>
    <row r="948" spans="2:14" s="156" customFormat="1" ht="12" x14ac:dyDescent="0.2">
      <c r="B948" s="148"/>
      <c r="C948" s="149" t="s">
        <v>550</v>
      </c>
      <c r="D948" s="150">
        <v>41000</v>
      </c>
      <c r="E948" s="151">
        <v>41021</v>
      </c>
      <c r="F948" s="152">
        <v>73522</v>
      </c>
      <c r="G948" s="153">
        <v>0.33333333333333331</v>
      </c>
      <c r="H948" s="153">
        <v>0.5</v>
      </c>
      <c r="I948" s="154">
        <v>2011895915214</v>
      </c>
      <c r="J948" s="155" t="s">
        <v>1434</v>
      </c>
      <c r="K948" s="155" t="s">
        <v>667</v>
      </c>
      <c r="L948" s="149"/>
      <c r="M948" s="149" t="s">
        <v>331</v>
      </c>
      <c r="N948" s="150"/>
    </row>
    <row r="949" spans="2:14" s="156" customFormat="1" ht="12" x14ac:dyDescent="0.2">
      <c r="B949" s="148"/>
      <c r="C949" s="149" t="s">
        <v>550</v>
      </c>
      <c r="D949" s="150">
        <v>41000</v>
      </c>
      <c r="E949" s="151">
        <v>41022</v>
      </c>
      <c r="F949" s="152">
        <v>8904669005</v>
      </c>
      <c r="G949" s="153">
        <v>0.33333333333333331</v>
      </c>
      <c r="H949" s="153">
        <v>0.5</v>
      </c>
      <c r="I949" s="154">
        <v>2011890105255</v>
      </c>
      <c r="J949" s="155" t="s">
        <v>572</v>
      </c>
      <c r="K949" s="155" t="s">
        <v>1435</v>
      </c>
      <c r="L949" s="149"/>
      <c r="M949" s="149" t="s">
        <v>331</v>
      </c>
      <c r="N949" s="150"/>
    </row>
    <row r="950" spans="2:14" s="156" customFormat="1" ht="12" x14ac:dyDescent="0.2">
      <c r="B950" s="148"/>
      <c r="C950" s="149" t="s">
        <v>550</v>
      </c>
      <c r="D950" s="150">
        <v>41000</v>
      </c>
      <c r="E950" s="151">
        <v>41022</v>
      </c>
      <c r="F950" s="152" t="s">
        <v>1436</v>
      </c>
      <c r="G950" s="153">
        <v>0.58333333333333337</v>
      </c>
      <c r="H950" s="153">
        <v>0.75</v>
      </c>
      <c r="I950" s="154">
        <v>2011884866635</v>
      </c>
      <c r="J950" s="155" t="s">
        <v>1081</v>
      </c>
      <c r="K950" s="155" t="s">
        <v>1042</v>
      </c>
      <c r="L950" s="149"/>
      <c r="M950" s="149" t="s">
        <v>331</v>
      </c>
      <c r="N950" s="150"/>
    </row>
    <row r="951" spans="2:14" s="156" customFormat="1" ht="12" x14ac:dyDescent="0.2">
      <c r="B951" s="148"/>
      <c r="C951" s="149" t="s">
        <v>550</v>
      </c>
      <c r="D951" s="150">
        <v>41000</v>
      </c>
      <c r="E951" s="151">
        <v>41023</v>
      </c>
      <c r="F951" s="172">
        <v>570569005</v>
      </c>
      <c r="G951" s="153">
        <v>0.33333333333333331</v>
      </c>
      <c r="H951" s="153">
        <v>0.5</v>
      </c>
      <c r="I951" s="154">
        <v>2011889275169</v>
      </c>
      <c r="J951" s="155" t="s">
        <v>545</v>
      </c>
      <c r="K951" s="155" t="s">
        <v>1437</v>
      </c>
      <c r="L951" s="149"/>
      <c r="M951" s="149" t="s">
        <v>331</v>
      </c>
      <c r="N951" s="150"/>
    </row>
    <row r="952" spans="2:14" s="156" customFormat="1" ht="12" x14ac:dyDescent="0.2">
      <c r="B952" s="148"/>
      <c r="C952" s="149" t="s">
        <v>550</v>
      </c>
      <c r="D952" s="150">
        <v>41000</v>
      </c>
      <c r="E952" s="151">
        <v>41023</v>
      </c>
      <c r="F952" s="172">
        <v>5703512006</v>
      </c>
      <c r="G952" s="153">
        <v>0.58333333333333337</v>
      </c>
      <c r="H952" s="153">
        <v>0.75</v>
      </c>
      <c r="I952" s="154">
        <v>2011891975547</v>
      </c>
      <c r="J952" s="155" t="s">
        <v>1438</v>
      </c>
      <c r="K952" s="155" t="s">
        <v>1439</v>
      </c>
      <c r="L952" s="149"/>
      <c r="M952" s="149" t="s">
        <v>331</v>
      </c>
      <c r="N952" s="150"/>
    </row>
    <row r="953" spans="2:14" s="156" customFormat="1" ht="12" x14ac:dyDescent="0.2">
      <c r="B953" s="148"/>
      <c r="C953" s="149" t="s">
        <v>550</v>
      </c>
      <c r="D953" s="150">
        <v>41000</v>
      </c>
      <c r="E953" s="151">
        <v>41024</v>
      </c>
      <c r="F953" s="172">
        <v>5706891006</v>
      </c>
      <c r="G953" s="153">
        <v>0.58333333333333337</v>
      </c>
      <c r="H953" s="153">
        <v>0.75</v>
      </c>
      <c r="I953" s="154">
        <v>2011894744416</v>
      </c>
      <c r="J953" s="155" t="s">
        <v>1440</v>
      </c>
      <c r="K953" s="155" t="s">
        <v>1441</v>
      </c>
      <c r="L953" s="149"/>
      <c r="M953" s="149" t="s">
        <v>331</v>
      </c>
      <c r="N953" s="150"/>
    </row>
    <row r="954" spans="2:14" s="156" customFormat="1" ht="12" x14ac:dyDescent="0.2">
      <c r="B954" s="148"/>
      <c r="C954" s="149" t="s">
        <v>550</v>
      </c>
      <c r="D954" s="150">
        <v>41000</v>
      </c>
      <c r="E954" s="151">
        <v>41024</v>
      </c>
      <c r="F954" s="172">
        <v>208474005</v>
      </c>
      <c r="G954" s="153">
        <v>0.33333333333333331</v>
      </c>
      <c r="H954" s="153">
        <v>0.45833333333333331</v>
      </c>
      <c r="I954" s="154">
        <v>2011892299057</v>
      </c>
      <c r="J954" s="155" t="s">
        <v>706</v>
      </c>
      <c r="K954" s="155" t="s">
        <v>1030</v>
      </c>
      <c r="L954" s="149"/>
      <c r="M954" s="149" t="s">
        <v>331</v>
      </c>
      <c r="N954" s="150"/>
    </row>
    <row r="955" spans="2:14" s="156" customFormat="1" ht="12" x14ac:dyDescent="0.2">
      <c r="B955" s="148"/>
      <c r="C955" s="149" t="s">
        <v>550</v>
      </c>
      <c r="D955" s="150">
        <v>41000</v>
      </c>
      <c r="E955" s="151">
        <v>41025</v>
      </c>
      <c r="F955" s="172" t="s">
        <v>1442</v>
      </c>
      <c r="G955" s="153">
        <v>0.54166666666666663</v>
      </c>
      <c r="H955" s="153">
        <v>0.75</v>
      </c>
      <c r="I955" s="154">
        <v>2012929965190</v>
      </c>
      <c r="J955" s="155" t="s">
        <v>1443</v>
      </c>
      <c r="K955" s="155" t="s">
        <v>977</v>
      </c>
      <c r="L955" s="149"/>
      <c r="M955" s="149" t="s">
        <v>331</v>
      </c>
      <c r="N955" s="150"/>
    </row>
    <row r="956" spans="2:14" s="156" customFormat="1" ht="12" x14ac:dyDescent="0.2">
      <c r="B956" s="148"/>
      <c r="C956" s="149" t="s">
        <v>550</v>
      </c>
      <c r="D956" s="150">
        <v>41000</v>
      </c>
      <c r="E956" s="151">
        <v>41025</v>
      </c>
      <c r="F956" s="172">
        <v>3310031005</v>
      </c>
      <c r="G956" s="153">
        <v>0.33333333333333331</v>
      </c>
      <c r="H956" s="153">
        <v>0.5</v>
      </c>
      <c r="I956" s="154">
        <v>2011900922414</v>
      </c>
      <c r="J956" s="155" t="s">
        <v>1444</v>
      </c>
      <c r="K956" s="155" t="s">
        <v>714</v>
      </c>
      <c r="L956" s="149"/>
      <c r="M956" s="149" t="s">
        <v>331</v>
      </c>
      <c r="N956" s="150"/>
    </row>
    <row r="957" spans="2:14" s="156" customFormat="1" ht="12" x14ac:dyDescent="0.2">
      <c r="B957" s="148"/>
      <c r="C957" s="149" t="s">
        <v>550</v>
      </c>
      <c r="D957" s="150">
        <v>41000</v>
      </c>
      <c r="E957" s="151">
        <v>41025</v>
      </c>
      <c r="F957" s="172" t="s">
        <v>1445</v>
      </c>
      <c r="G957" s="153">
        <v>0.58333333333333337</v>
      </c>
      <c r="H957" s="153">
        <v>0.75</v>
      </c>
      <c r="I957" s="154">
        <v>2011899224068</v>
      </c>
      <c r="J957" s="155" t="s">
        <v>756</v>
      </c>
      <c r="K957" s="155" t="s">
        <v>977</v>
      </c>
      <c r="L957" s="149"/>
      <c r="M957" s="149" t="s">
        <v>331</v>
      </c>
      <c r="N957" s="150"/>
    </row>
    <row r="958" spans="2:14" s="156" customFormat="1" ht="12" x14ac:dyDescent="0.2">
      <c r="B958" s="148"/>
      <c r="C958" s="149" t="s">
        <v>328</v>
      </c>
      <c r="D958" s="150">
        <v>41013</v>
      </c>
      <c r="E958" s="151">
        <v>41025</v>
      </c>
      <c r="F958" s="172" t="s">
        <v>1319</v>
      </c>
      <c r="G958" s="153">
        <v>0.54166666666666663</v>
      </c>
      <c r="H958" s="153">
        <v>0.75</v>
      </c>
      <c r="I958" s="154">
        <v>2012958263987</v>
      </c>
      <c r="J958" s="155" t="s">
        <v>1446</v>
      </c>
      <c r="K958" s="155" t="s">
        <v>968</v>
      </c>
      <c r="L958" s="149"/>
      <c r="M958" s="149" t="s">
        <v>331</v>
      </c>
      <c r="N958" s="150"/>
    </row>
    <row r="959" spans="2:14" s="156" customFormat="1" ht="12" x14ac:dyDescent="0.2">
      <c r="B959" s="148"/>
      <c r="C959" s="149" t="s">
        <v>550</v>
      </c>
      <c r="D959" s="150">
        <v>41000</v>
      </c>
      <c r="E959" s="151">
        <v>41026</v>
      </c>
      <c r="F959" s="172">
        <v>302908006</v>
      </c>
      <c r="G959" s="153">
        <v>0.54166666666666663</v>
      </c>
      <c r="H959" s="153">
        <v>0.75</v>
      </c>
      <c r="I959" s="154">
        <v>2012938037819</v>
      </c>
      <c r="J959" s="155" t="s">
        <v>1447</v>
      </c>
      <c r="K959" s="155" t="s">
        <v>977</v>
      </c>
      <c r="L959" s="149"/>
      <c r="M959" s="149" t="s">
        <v>331</v>
      </c>
      <c r="N959" s="150"/>
    </row>
    <row r="960" spans="2:14" s="156" customFormat="1" ht="12" x14ac:dyDescent="0.2">
      <c r="B960" s="148"/>
      <c r="C960" s="149" t="s">
        <v>550</v>
      </c>
      <c r="D960" s="150">
        <v>41000</v>
      </c>
      <c r="E960" s="151">
        <v>41026</v>
      </c>
      <c r="F960" s="172">
        <v>5707815005</v>
      </c>
      <c r="G960" s="153">
        <v>0.58333333333333337</v>
      </c>
      <c r="H960" s="153">
        <v>0.75</v>
      </c>
      <c r="I960" s="154">
        <v>2011915564499</v>
      </c>
      <c r="J960" s="155" t="s">
        <v>1448</v>
      </c>
      <c r="K960" s="155" t="s">
        <v>667</v>
      </c>
      <c r="L960" s="149"/>
      <c r="M960" s="149" t="s">
        <v>331</v>
      </c>
      <c r="N960" s="150"/>
    </row>
    <row r="961" spans="2:14" s="156" customFormat="1" ht="12" x14ac:dyDescent="0.2">
      <c r="B961" s="148"/>
      <c r="C961" s="149" t="s">
        <v>550</v>
      </c>
      <c r="D961" s="150">
        <v>41000</v>
      </c>
      <c r="E961" s="151">
        <v>41026</v>
      </c>
      <c r="F961" s="172" t="s">
        <v>1449</v>
      </c>
      <c r="G961" s="153">
        <v>0.33333333333333331</v>
      </c>
      <c r="H961" s="153">
        <v>0.5</v>
      </c>
      <c r="I961" s="154">
        <v>2011896354607</v>
      </c>
      <c r="J961" s="155" t="s">
        <v>1450</v>
      </c>
      <c r="K961" s="155" t="s">
        <v>522</v>
      </c>
      <c r="L961" s="149"/>
      <c r="M961" s="149" t="s">
        <v>331</v>
      </c>
      <c r="N961" s="150"/>
    </row>
    <row r="962" spans="2:14" s="156" customFormat="1" ht="12" x14ac:dyDescent="0.2">
      <c r="B962" s="148"/>
      <c r="C962" s="149" t="s">
        <v>328</v>
      </c>
      <c r="D962" s="150">
        <v>41018</v>
      </c>
      <c r="E962" s="151">
        <v>41026</v>
      </c>
      <c r="F962" s="172">
        <v>307013005</v>
      </c>
      <c r="G962" s="153">
        <v>0.33333333333333331</v>
      </c>
      <c r="H962" s="153">
        <v>0.5</v>
      </c>
      <c r="I962" s="154">
        <v>2012958979824</v>
      </c>
      <c r="J962" s="155" t="s">
        <v>690</v>
      </c>
      <c r="K962" s="155" t="s">
        <v>968</v>
      </c>
      <c r="L962" s="149"/>
      <c r="M962" s="149" t="s">
        <v>331</v>
      </c>
      <c r="N962" s="150"/>
    </row>
    <row r="963" spans="2:14" s="156" customFormat="1" ht="12" x14ac:dyDescent="0.2">
      <c r="B963" s="148"/>
      <c r="C963" s="149" t="s">
        <v>328</v>
      </c>
      <c r="D963" s="150">
        <v>41018</v>
      </c>
      <c r="E963" s="151">
        <v>41027</v>
      </c>
      <c r="F963" s="172" t="s">
        <v>1373</v>
      </c>
      <c r="G963" s="153">
        <v>0.54166666666666663</v>
      </c>
      <c r="H963" s="153">
        <v>0.75</v>
      </c>
      <c r="I963" s="154">
        <v>2011912561512</v>
      </c>
      <c r="J963" s="155" t="s">
        <v>592</v>
      </c>
      <c r="K963" s="155" t="s">
        <v>1451</v>
      </c>
      <c r="L963" s="149"/>
      <c r="M963" s="149" t="s">
        <v>331</v>
      </c>
      <c r="N963" s="150"/>
    </row>
    <row r="964" spans="2:14" s="156" customFormat="1" ht="12" x14ac:dyDescent="0.2">
      <c r="B964" s="148"/>
      <c r="C964" s="149" t="s">
        <v>550</v>
      </c>
      <c r="D964" s="150">
        <v>41000</v>
      </c>
      <c r="E964" s="151">
        <v>41027</v>
      </c>
      <c r="F964" s="172" t="s">
        <v>1452</v>
      </c>
      <c r="G964" s="153">
        <v>0.58333333333333337</v>
      </c>
      <c r="H964" s="153">
        <v>0.75</v>
      </c>
      <c r="I964" s="154">
        <v>2011898046765</v>
      </c>
      <c r="J964" s="155" t="s">
        <v>1453</v>
      </c>
      <c r="K964" s="155" t="s">
        <v>714</v>
      </c>
      <c r="L964" s="149"/>
      <c r="M964" s="149" t="s">
        <v>331</v>
      </c>
      <c r="N964" s="150"/>
    </row>
    <row r="965" spans="2:14" s="156" customFormat="1" ht="12" x14ac:dyDescent="0.2">
      <c r="B965" s="148"/>
      <c r="C965" s="149" t="s">
        <v>550</v>
      </c>
      <c r="D965" s="150">
        <v>41000</v>
      </c>
      <c r="E965" s="151">
        <v>41027</v>
      </c>
      <c r="F965" s="172">
        <v>302957006</v>
      </c>
      <c r="G965" s="153">
        <v>0.33333333333333331</v>
      </c>
      <c r="H965" s="153">
        <v>0.5</v>
      </c>
      <c r="I965" s="154">
        <v>2010757399050</v>
      </c>
      <c r="J965" s="155" t="s">
        <v>1026</v>
      </c>
      <c r="K965" s="155" t="s">
        <v>714</v>
      </c>
      <c r="L965" s="149"/>
      <c r="M965" s="149" t="s">
        <v>331</v>
      </c>
      <c r="N965" s="150"/>
    </row>
    <row r="966" spans="2:14" s="156" customFormat="1" ht="12" x14ac:dyDescent="0.2">
      <c r="B966" s="148"/>
      <c r="C966" s="149" t="s">
        <v>328</v>
      </c>
      <c r="D966" s="150">
        <v>41026</v>
      </c>
      <c r="E966" s="151">
        <v>41027</v>
      </c>
      <c r="F966" s="172">
        <v>5705563005</v>
      </c>
      <c r="G966" s="153">
        <v>0.29166666666666669</v>
      </c>
      <c r="H966" s="153">
        <v>0.33333333333333331</v>
      </c>
      <c r="I966" s="154">
        <v>2012966193089</v>
      </c>
      <c r="J966" s="155" t="s">
        <v>630</v>
      </c>
      <c r="K966" s="155" t="s">
        <v>1171</v>
      </c>
      <c r="L966" s="149"/>
      <c r="M966" s="149" t="s">
        <v>331</v>
      </c>
      <c r="N966" s="150"/>
    </row>
    <row r="967" spans="2:14" s="156" customFormat="1" ht="12" x14ac:dyDescent="0.2">
      <c r="B967" s="148"/>
      <c r="C967" s="149" t="s">
        <v>328</v>
      </c>
      <c r="D967" s="150">
        <v>41012</v>
      </c>
      <c r="E967" s="151">
        <v>41028</v>
      </c>
      <c r="F967" s="172" t="s">
        <v>1454</v>
      </c>
      <c r="G967" s="153">
        <v>0.33333333333333331</v>
      </c>
      <c r="H967" s="153">
        <v>0.5</v>
      </c>
      <c r="I967" s="154">
        <v>2012936636751</v>
      </c>
      <c r="J967" s="155" t="s">
        <v>1455</v>
      </c>
      <c r="K967" s="155" t="s">
        <v>1456</v>
      </c>
      <c r="L967" s="149"/>
      <c r="M967" s="149" t="s">
        <v>331</v>
      </c>
      <c r="N967" s="150"/>
    </row>
    <row r="968" spans="2:14" s="156" customFormat="1" ht="12" x14ac:dyDescent="0.2">
      <c r="B968" s="148" t="s">
        <v>1457</v>
      </c>
      <c r="C968" s="149" t="s">
        <v>328</v>
      </c>
      <c r="D968" s="150">
        <v>41026</v>
      </c>
      <c r="E968" s="151">
        <v>41028</v>
      </c>
      <c r="F968" s="172" t="s">
        <v>1458</v>
      </c>
      <c r="G968" s="153">
        <v>0.29166666666666669</v>
      </c>
      <c r="H968" s="153">
        <v>0</v>
      </c>
      <c r="I968" s="154">
        <v>201294398509</v>
      </c>
      <c r="J968" s="155" t="s">
        <v>735</v>
      </c>
      <c r="K968" s="155" t="s">
        <v>815</v>
      </c>
      <c r="L968" s="149"/>
      <c r="M968" s="149" t="s">
        <v>331</v>
      </c>
      <c r="N968" s="150"/>
    </row>
    <row r="969" spans="2:14" s="156" customFormat="1" ht="12" x14ac:dyDescent="0.2">
      <c r="B969" s="148"/>
      <c r="C969" s="149" t="s">
        <v>550</v>
      </c>
      <c r="D969" s="150">
        <v>41000</v>
      </c>
      <c r="E969" s="151">
        <v>41032</v>
      </c>
      <c r="F969" s="172">
        <v>308747006</v>
      </c>
      <c r="G969" s="153">
        <v>0.54166666666666663</v>
      </c>
      <c r="H969" s="153">
        <v>0.75</v>
      </c>
      <c r="I969" s="154">
        <v>2012944547869</v>
      </c>
      <c r="J969" s="155" t="s">
        <v>1459</v>
      </c>
      <c r="K969" s="155" t="s">
        <v>977</v>
      </c>
      <c r="L969" s="149"/>
      <c r="M969" s="149" t="s">
        <v>331</v>
      </c>
      <c r="N969" s="150"/>
    </row>
    <row r="970" spans="2:14" s="156" customFormat="1" ht="12" x14ac:dyDescent="0.2">
      <c r="B970" s="148"/>
      <c r="C970" s="149" t="s">
        <v>328</v>
      </c>
      <c r="D970" s="150">
        <v>41026</v>
      </c>
      <c r="E970" s="151">
        <v>41033</v>
      </c>
      <c r="F970" s="152">
        <v>5703922005</v>
      </c>
      <c r="G970" s="153">
        <v>0.54166666666666663</v>
      </c>
      <c r="H970" s="153">
        <v>0.75</v>
      </c>
      <c r="I970" s="154">
        <v>2012961626875</v>
      </c>
      <c r="J970" s="155" t="s">
        <v>942</v>
      </c>
      <c r="K970" s="155" t="s">
        <v>977</v>
      </c>
      <c r="L970" s="149"/>
      <c r="M970" s="149" t="s">
        <v>331</v>
      </c>
      <c r="N970" s="150"/>
    </row>
    <row r="971" spans="2:14" s="156" customFormat="1" ht="12" x14ac:dyDescent="0.2">
      <c r="B971" s="163"/>
      <c r="C971" s="164" t="s">
        <v>328</v>
      </c>
      <c r="D971" s="165">
        <v>41026</v>
      </c>
      <c r="E971" s="166">
        <v>41038</v>
      </c>
      <c r="F971" s="173">
        <v>311743005</v>
      </c>
      <c r="G971" s="168">
        <v>0.33333333333333331</v>
      </c>
      <c r="H971" s="168">
        <v>0.54166666666666663</v>
      </c>
      <c r="I971" s="169">
        <v>2011921418605</v>
      </c>
      <c r="J971" s="170" t="s">
        <v>1460</v>
      </c>
      <c r="K971" s="170" t="s">
        <v>977</v>
      </c>
      <c r="L971" s="164"/>
      <c r="M971" s="164" t="s">
        <v>357</v>
      </c>
      <c r="N971" s="165" t="s">
        <v>1461</v>
      </c>
    </row>
    <row r="972" spans="2:14" s="156" customFormat="1" ht="12" x14ac:dyDescent="0.2">
      <c r="B972" s="148"/>
      <c r="C972" s="149" t="s">
        <v>328</v>
      </c>
      <c r="D972" s="150">
        <v>41026</v>
      </c>
      <c r="E972" s="151">
        <v>41039</v>
      </c>
      <c r="F972" s="172">
        <v>300853006</v>
      </c>
      <c r="G972" s="153">
        <v>0.54166666666666663</v>
      </c>
      <c r="H972" s="153">
        <v>0.75</v>
      </c>
      <c r="I972" s="154">
        <v>2012963324874</v>
      </c>
      <c r="J972" s="155" t="s">
        <v>1462</v>
      </c>
      <c r="K972" s="155" t="s">
        <v>977</v>
      </c>
      <c r="L972" s="149"/>
      <c r="M972" s="149" t="s">
        <v>331</v>
      </c>
      <c r="N972" s="150"/>
    </row>
    <row r="973" spans="2:14" s="156" customFormat="1" ht="12" x14ac:dyDescent="0.2">
      <c r="B973" s="148"/>
      <c r="C973" s="149" t="s">
        <v>328</v>
      </c>
      <c r="D973" s="150">
        <v>41012</v>
      </c>
      <c r="E973" s="151">
        <v>41039</v>
      </c>
      <c r="F973" s="172">
        <v>5705189005</v>
      </c>
      <c r="G973" s="153">
        <v>0.33333333333333331</v>
      </c>
      <c r="H973" s="153">
        <v>0.54166666666666663</v>
      </c>
      <c r="I973" s="154">
        <v>2012942027326</v>
      </c>
      <c r="J973" s="155" t="s">
        <v>1463</v>
      </c>
      <c r="K973" s="155" t="s">
        <v>977</v>
      </c>
      <c r="L973" s="149"/>
      <c r="M973" s="149" t="s">
        <v>331</v>
      </c>
      <c r="N973" s="150"/>
    </row>
    <row r="974" spans="2:14" s="156" customFormat="1" ht="12" x14ac:dyDescent="0.2">
      <c r="B974" s="148"/>
      <c r="C974" s="149" t="s">
        <v>328</v>
      </c>
      <c r="D974" s="150">
        <v>41019</v>
      </c>
      <c r="E974" s="151">
        <v>41039</v>
      </c>
      <c r="F974" s="172">
        <v>301810005</v>
      </c>
      <c r="G974" s="153">
        <v>0.54166666666666663</v>
      </c>
      <c r="H974" s="153">
        <v>0.75</v>
      </c>
      <c r="I974" s="154">
        <v>2012929960190</v>
      </c>
      <c r="J974" s="155" t="s">
        <v>545</v>
      </c>
      <c r="K974" s="155" t="s">
        <v>977</v>
      </c>
      <c r="L974" s="149"/>
      <c r="M974" s="149" t="s">
        <v>331</v>
      </c>
      <c r="N974" s="150"/>
    </row>
    <row r="975" spans="2:14" s="156" customFormat="1" ht="12" x14ac:dyDescent="0.2">
      <c r="B975" s="148"/>
      <c r="C975" s="149" t="s">
        <v>328</v>
      </c>
      <c r="D975" s="150">
        <v>41018</v>
      </c>
      <c r="E975" s="151">
        <v>41040</v>
      </c>
      <c r="F975" s="172">
        <v>300064005</v>
      </c>
      <c r="G975" s="153">
        <v>0.54166666666666663</v>
      </c>
      <c r="H975" s="153">
        <v>0.75</v>
      </c>
      <c r="I975" s="154">
        <v>2012943656981</v>
      </c>
      <c r="J975" s="155" t="s">
        <v>744</v>
      </c>
      <c r="K975" s="155" t="s">
        <v>977</v>
      </c>
      <c r="L975" s="149"/>
      <c r="M975" s="149" t="s">
        <v>331</v>
      </c>
      <c r="N975" s="150"/>
    </row>
    <row r="976" spans="2:14" s="156" customFormat="1" ht="12" x14ac:dyDescent="0.2">
      <c r="B976" s="148"/>
      <c r="C976" s="149" t="s">
        <v>328</v>
      </c>
      <c r="D976" s="150">
        <v>41018</v>
      </c>
      <c r="E976" s="151">
        <v>41040</v>
      </c>
      <c r="F976" s="172">
        <v>5716304005</v>
      </c>
      <c r="G976" s="153">
        <v>0.33333333333333331</v>
      </c>
      <c r="H976" s="153">
        <v>0.5</v>
      </c>
      <c r="I976" s="154">
        <v>2012940654063</v>
      </c>
      <c r="J976" s="155" t="s">
        <v>682</v>
      </c>
      <c r="K976" s="155" t="s">
        <v>977</v>
      </c>
      <c r="L976" s="149"/>
      <c r="M976" s="149" t="s">
        <v>331</v>
      </c>
      <c r="N976" s="150"/>
    </row>
    <row r="977" spans="2:14" s="156" customFormat="1" ht="12" x14ac:dyDescent="0.2">
      <c r="B977" s="148"/>
      <c r="C977" s="174" t="s">
        <v>693</v>
      </c>
      <c r="D977" s="175">
        <v>41026</v>
      </c>
      <c r="E977" s="176">
        <v>41041</v>
      </c>
      <c r="F977" s="177" t="s">
        <v>1464</v>
      </c>
      <c r="G977" s="178">
        <v>0.54166666666666663</v>
      </c>
      <c r="H977" s="178">
        <v>0.66666666666666663</v>
      </c>
      <c r="I977" s="179">
        <v>2011876850814</v>
      </c>
      <c r="J977" s="180" t="s">
        <v>1444</v>
      </c>
      <c r="K977" s="180" t="s">
        <v>1465</v>
      </c>
      <c r="L977" s="174"/>
      <c r="M977" s="181"/>
      <c r="N977" s="182"/>
    </row>
    <row r="978" spans="2:14" s="156" customFormat="1" ht="12" x14ac:dyDescent="0.2">
      <c r="B978" s="148"/>
      <c r="C978" s="174" t="s">
        <v>328</v>
      </c>
      <c r="D978" s="175">
        <v>41037</v>
      </c>
      <c r="E978" s="176">
        <v>41041</v>
      </c>
      <c r="F978" s="177" t="s">
        <v>1466</v>
      </c>
      <c r="G978" s="178">
        <v>0.5</v>
      </c>
      <c r="H978" s="178">
        <v>0.75</v>
      </c>
      <c r="I978" s="179">
        <v>2011888106247</v>
      </c>
      <c r="J978" s="180" t="s">
        <v>1467</v>
      </c>
      <c r="K978" s="180" t="s">
        <v>1468</v>
      </c>
      <c r="L978" s="174"/>
      <c r="M978" s="181"/>
      <c r="N978" s="182"/>
    </row>
    <row r="979" spans="2:14" s="156" customFormat="1" ht="12" x14ac:dyDescent="0.2">
      <c r="B979" s="148"/>
      <c r="C979" s="174" t="s">
        <v>328</v>
      </c>
      <c r="D979" s="175">
        <v>41018</v>
      </c>
      <c r="E979" s="176">
        <v>41043</v>
      </c>
      <c r="F979" s="177">
        <v>5702513005</v>
      </c>
      <c r="G979" s="178">
        <v>0.33333333333333331</v>
      </c>
      <c r="H979" s="178">
        <v>0.5</v>
      </c>
      <c r="I979" s="179">
        <v>2012944545061</v>
      </c>
      <c r="J979" s="180" t="s">
        <v>674</v>
      </c>
      <c r="K979" s="180" t="s">
        <v>968</v>
      </c>
      <c r="L979" s="174"/>
      <c r="M979" s="181"/>
      <c r="N979" s="182"/>
    </row>
    <row r="980" spans="2:14" s="156" customFormat="1" ht="12" x14ac:dyDescent="0.2">
      <c r="B980" s="148"/>
      <c r="C980" s="174" t="s">
        <v>328</v>
      </c>
      <c r="D980" s="175">
        <v>41033</v>
      </c>
      <c r="E980" s="176">
        <v>41043</v>
      </c>
      <c r="F980" s="177">
        <v>5702126005</v>
      </c>
      <c r="G980" s="178">
        <v>0.33333333333333331</v>
      </c>
      <c r="H980" s="178">
        <v>0.5</v>
      </c>
      <c r="I980" s="179">
        <v>2011853124139</v>
      </c>
      <c r="J980" s="180" t="s">
        <v>781</v>
      </c>
      <c r="K980" s="180" t="s">
        <v>968</v>
      </c>
      <c r="L980" s="174"/>
      <c r="M980" s="181"/>
      <c r="N980" s="182"/>
    </row>
    <row r="981" spans="2:14" s="156" customFormat="1" ht="12" x14ac:dyDescent="0.2">
      <c r="B981" s="148"/>
      <c r="C981" s="174" t="s">
        <v>328</v>
      </c>
      <c r="D981" s="175">
        <v>41037</v>
      </c>
      <c r="E981" s="176">
        <v>41043</v>
      </c>
      <c r="F981" s="177">
        <v>314761009</v>
      </c>
      <c r="G981" s="178">
        <v>0.54166666666666663</v>
      </c>
      <c r="H981" s="178">
        <v>0.75</v>
      </c>
      <c r="I981" s="179">
        <v>2012965732082</v>
      </c>
      <c r="J981" s="180" t="s">
        <v>1469</v>
      </c>
      <c r="K981" s="180" t="s">
        <v>977</v>
      </c>
      <c r="L981" s="174"/>
      <c r="M981" s="181"/>
      <c r="N981" s="182"/>
    </row>
    <row r="982" spans="2:14" s="156" customFormat="1" ht="12" x14ac:dyDescent="0.2">
      <c r="B982" s="148"/>
      <c r="C982" s="174" t="s">
        <v>328</v>
      </c>
      <c r="D982" s="175">
        <v>41018</v>
      </c>
      <c r="E982" s="176">
        <v>41044</v>
      </c>
      <c r="F982" s="177">
        <v>5705465005</v>
      </c>
      <c r="G982" s="178">
        <v>0.54166666666666663</v>
      </c>
      <c r="H982" s="178">
        <v>0.75</v>
      </c>
      <c r="I982" s="179">
        <v>2012944612379</v>
      </c>
      <c r="J982" s="180" t="s">
        <v>621</v>
      </c>
      <c r="K982" s="180" t="s">
        <v>977</v>
      </c>
      <c r="L982" s="174"/>
      <c r="M982" s="181"/>
      <c r="N982" s="182"/>
    </row>
    <row r="983" spans="2:14" s="156" customFormat="1" ht="12" x14ac:dyDescent="0.2">
      <c r="B983" s="148"/>
      <c r="C983" s="174" t="s">
        <v>328</v>
      </c>
      <c r="D983" s="175">
        <v>41033</v>
      </c>
      <c r="E983" s="176">
        <v>41045</v>
      </c>
      <c r="F983" s="183" t="s">
        <v>1470</v>
      </c>
      <c r="G983" s="178">
        <v>0.54166666666666663</v>
      </c>
      <c r="H983" s="178">
        <v>0.75</v>
      </c>
      <c r="I983" s="179">
        <v>2012949293219</v>
      </c>
      <c r="J983" s="180" t="s">
        <v>939</v>
      </c>
      <c r="K983" s="180" t="s">
        <v>977</v>
      </c>
      <c r="L983" s="174"/>
      <c r="M983" s="181"/>
      <c r="N983" s="182"/>
    </row>
    <row r="984" spans="2:14" s="156" customFormat="1" ht="12" x14ac:dyDescent="0.2">
      <c r="B984" s="148"/>
      <c r="C984" s="174" t="s">
        <v>328</v>
      </c>
      <c r="D984" s="175">
        <v>41037</v>
      </c>
      <c r="E984" s="176">
        <v>41045</v>
      </c>
      <c r="F984" s="183">
        <v>5706267005</v>
      </c>
      <c r="G984" s="178">
        <v>0.33333333333333331</v>
      </c>
      <c r="H984" s="178">
        <v>0.54166666666666663</v>
      </c>
      <c r="I984" s="179">
        <v>2012967284024</v>
      </c>
      <c r="J984" s="180" t="s">
        <v>396</v>
      </c>
      <c r="K984" s="180" t="s">
        <v>977</v>
      </c>
      <c r="L984" s="174"/>
      <c r="M984" s="181"/>
      <c r="N984" s="182"/>
    </row>
    <row r="985" spans="2:14" s="156" customFormat="1" ht="12" x14ac:dyDescent="0.2">
      <c r="B985" s="184"/>
      <c r="C985" s="174" t="s">
        <v>328</v>
      </c>
      <c r="D985" s="175">
        <v>41046</v>
      </c>
      <c r="E985" s="176">
        <v>41046</v>
      </c>
      <c r="F985" s="183">
        <v>391808005</v>
      </c>
      <c r="G985" s="178">
        <v>0.33333333333333331</v>
      </c>
      <c r="H985" s="178">
        <v>0.54166666666666663</v>
      </c>
      <c r="I985" s="179">
        <v>2012966217496</v>
      </c>
      <c r="J985" s="180" t="s">
        <v>1049</v>
      </c>
      <c r="K985" s="180" t="s">
        <v>977</v>
      </c>
      <c r="L985" s="174"/>
      <c r="M985" s="181"/>
      <c r="N985" s="182"/>
    </row>
    <row r="986" spans="2:14" s="156" customFormat="1" ht="12" x14ac:dyDescent="0.2">
      <c r="B986" s="184"/>
      <c r="C986" s="174" t="s">
        <v>328</v>
      </c>
      <c r="D986" s="175">
        <v>41033</v>
      </c>
      <c r="E986" s="176">
        <v>41046</v>
      </c>
      <c r="F986" s="183" t="s">
        <v>1471</v>
      </c>
      <c r="G986" s="178">
        <v>0.54166666666666663</v>
      </c>
      <c r="H986" s="178">
        <v>0.75</v>
      </c>
      <c r="I986" s="179">
        <v>2012947596146</v>
      </c>
      <c r="J986" s="180" t="s">
        <v>1472</v>
      </c>
      <c r="K986" s="180" t="s">
        <v>977</v>
      </c>
      <c r="L986" s="174"/>
      <c r="M986" s="181"/>
      <c r="N986" s="182"/>
    </row>
    <row r="987" spans="2:14" s="156" customFormat="1" ht="12" x14ac:dyDescent="0.2">
      <c r="B987" s="184"/>
      <c r="C987" s="174" t="s">
        <v>328</v>
      </c>
      <c r="D987" s="175">
        <v>41040</v>
      </c>
      <c r="E987" s="176">
        <v>41046</v>
      </c>
      <c r="F987" s="183">
        <v>300010005</v>
      </c>
      <c r="G987" s="178">
        <v>0.54166666666666663</v>
      </c>
      <c r="H987" s="178">
        <v>0.72916666666666663</v>
      </c>
      <c r="I987" s="179">
        <v>2012954323053</v>
      </c>
      <c r="J987" s="180" t="s">
        <v>1444</v>
      </c>
      <c r="K987" s="180" t="s">
        <v>1042</v>
      </c>
      <c r="L987" s="174"/>
      <c r="M987" s="181"/>
      <c r="N987" s="182"/>
    </row>
    <row r="988" spans="2:14" s="156" customFormat="1" ht="12" x14ac:dyDescent="0.2">
      <c r="B988" s="184"/>
      <c r="C988" s="174" t="s">
        <v>328</v>
      </c>
      <c r="D988" s="175">
        <v>41038</v>
      </c>
      <c r="E988" s="176">
        <v>41046</v>
      </c>
      <c r="F988" s="183">
        <v>303634006</v>
      </c>
      <c r="G988" s="178">
        <v>0.54166666666666663</v>
      </c>
      <c r="H988" s="178">
        <v>0.75</v>
      </c>
      <c r="I988" s="179">
        <v>2012967099763</v>
      </c>
      <c r="J988" s="180" t="s">
        <v>1330</v>
      </c>
      <c r="K988" s="180" t="s">
        <v>977</v>
      </c>
      <c r="L988" s="174"/>
      <c r="M988" s="181"/>
      <c r="N988" s="182"/>
    </row>
    <row r="989" spans="2:14" s="156" customFormat="1" ht="12" x14ac:dyDescent="0.2">
      <c r="B989" s="184"/>
      <c r="C989" s="174" t="s">
        <v>328</v>
      </c>
      <c r="D989" s="175">
        <v>41033</v>
      </c>
      <c r="E989" s="176">
        <v>41047</v>
      </c>
      <c r="F989" s="183">
        <v>5708942005</v>
      </c>
      <c r="G989" s="178">
        <v>0.33333333333333331</v>
      </c>
      <c r="H989" s="178">
        <v>0.54166666666666663</v>
      </c>
      <c r="I989" s="179">
        <v>2012951215992</v>
      </c>
      <c r="J989" s="180" t="s">
        <v>1473</v>
      </c>
      <c r="K989" s="180" t="s">
        <v>977</v>
      </c>
      <c r="L989" s="174"/>
      <c r="M989" s="181" t="s">
        <v>1474</v>
      </c>
      <c r="N989" s="182"/>
    </row>
    <row r="990" spans="2:14" s="156" customFormat="1" ht="12" x14ac:dyDescent="0.2">
      <c r="B990" s="148" t="s">
        <v>1475</v>
      </c>
      <c r="C990" s="149" t="s">
        <v>328</v>
      </c>
      <c r="D990" s="150">
        <v>41038</v>
      </c>
      <c r="E990" s="151">
        <v>41047</v>
      </c>
      <c r="F990" s="152" t="s">
        <v>1476</v>
      </c>
      <c r="G990" s="153">
        <v>0.54166666666666663</v>
      </c>
      <c r="H990" s="153">
        <v>0.75</v>
      </c>
      <c r="I990" s="154">
        <v>2012943656981</v>
      </c>
      <c r="J990" s="155" t="s">
        <v>1477</v>
      </c>
      <c r="K990" s="155" t="s">
        <v>968</v>
      </c>
      <c r="L990" s="149"/>
      <c r="M990" s="149"/>
      <c r="N990" s="150"/>
    </row>
    <row r="991" spans="2:14" s="156" customFormat="1" ht="12" x14ac:dyDescent="0.2">
      <c r="B991" s="184"/>
      <c r="C991" s="174" t="s">
        <v>328</v>
      </c>
      <c r="D991" s="175">
        <v>41038</v>
      </c>
      <c r="E991" s="176">
        <v>41048</v>
      </c>
      <c r="F991" s="183">
        <v>5704856005</v>
      </c>
      <c r="G991" s="178">
        <v>0.54166666666666663</v>
      </c>
      <c r="H991" s="178">
        <v>0.75</v>
      </c>
      <c r="I991" s="179">
        <v>2012967449992</v>
      </c>
      <c r="J991" s="180" t="s">
        <v>1478</v>
      </c>
      <c r="K991" s="180" t="s">
        <v>977</v>
      </c>
      <c r="L991" s="174"/>
      <c r="M991" s="181" t="s">
        <v>1479</v>
      </c>
      <c r="N991" s="182"/>
    </row>
    <row r="992" spans="2:14" s="156" customFormat="1" ht="12" x14ac:dyDescent="0.2">
      <c r="B992" s="184"/>
      <c r="C992" s="174" t="s">
        <v>328</v>
      </c>
      <c r="D992" s="175">
        <v>41046</v>
      </c>
      <c r="E992" s="176">
        <v>41048</v>
      </c>
      <c r="F992" s="183" t="s">
        <v>1480</v>
      </c>
      <c r="G992" s="178">
        <v>0.54166666666666663</v>
      </c>
      <c r="H992" s="178">
        <v>0.72916666666666663</v>
      </c>
      <c r="I992" s="179">
        <v>2011912561512</v>
      </c>
      <c r="J992" s="180" t="s">
        <v>592</v>
      </c>
      <c r="K992" s="180" t="s">
        <v>1422</v>
      </c>
      <c r="L992" s="174"/>
      <c r="M992" s="181" t="s">
        <v>1481</v>
      </c>
      <c r="N992" s="182"/>
    </row>
    <row r="993" spans="2:14" s="156" customFormat="1" ht="12" x14ac:dyDescent="0.2">
      <c r="B993" s="184"/>
      <c r="C993" s="174" t="s">
        <v>328</v>
      </c>
      <c r="D993" s="175">
        <v>41046</v>
      </c>
      <c r="E993" s="176">
        <v>41049</v>
      </c>
      <c r="F993" s="183" t="s">
        <v>1480</v>
      </c>
      <c r="G993" s="178">
        <v>0.33333333333333331</v>
      </c>
      <c r="H993" s="178">
        <v>0.5</v>
      </c>
      <c r="I993" s="179">
        <v>2011912561512</v>
      </c>
      <c r="J993" s="180" t="s">
        <v>592</v>
      </c>
      <c r="K993" s="180" t="s">
        <v>592</v>
      </c>
      <c r="L993" s="174" t="s">
        <v>1422</v>
      </c>
      <c r="M993" s="181" t="s">
        <v>1482</v>
      </c>
      <c r="N993" s="182"/>
    </row>
    <row r="994" spans="2:14" s="156" customFormat="1" ht="12" x14ac:dyDescent="0.2">
      <c r="B994" s="184"/>
      <c r="C994" s="174" t="s">
        <v>328</v>
      </c>
      <c r="D994" s="175">
        <v>41026</v>
      </c>
      <c r="E994" s="176">
        <v>41056</v>
      </c>
      <c r="F994" s="177">
        <v>8901035005</v>
      </c>
      <c r="G994" s="178">
        <v>0.33333333333333331</v>
      </c>
      <c r="H994" s="178">
        <v>0.54166666666666663</v>
      </c>
      <c r="I994" s="179">
        <v>2011921418605</v>
      </c>
      <c r="J994" s="180" t="s">
        <v>1483</v>
      </c>
      <c r="K994" s="180" t="s">
        <v>977</v>
      </c>
      <c r="L994" s="174"/>
      <c r="M994" s="181" t="s">
        <v>1484</v>
      </c>
      <c r="N994" s="182" t="s">
        <v>1485</v>
      </c>
    </row>
    <row r="995" spans="2:14" s="156" customFormat="1" ht="12" x14ac:dyDescent="0.2">
      <c r="B995" s="184"/>
      <c r="C995" s="174" t="s">
        <v>328</v>
      </c>
      <c r="D995" s="175">
        <v>41039</v>
      </c>
      <c r="E995" s="176">
        <v>41050</v>
      </c>
      <c r="F995" s="177">
        <v>312459008</v>
      </c>
      <c r="G995" s="178">
        <v>0.54166666666666663</v>
      </c>
      <c r="H995" s="178">
        <v>0.75</v>
      </c>
      <c r="I995" s="179">
        <v>2012967449114</v>
      </c>
      <c r="J995" s="180" t="s">
        <v>863</v>
      </c>
      <c r="K995" s="180" t="s">
        <v>977</v>
      </c>
      <c r="L995" s="174"/>
      <c r="M995" s="181" t="s">
        <v>1486</v>
      </c>
      <c r="N995" s="182"/>
    </row>
    <row r="996" spans="2:14" s="156" customFormat="1" ht="12" x14ac:dyDescent="0.2">
      <c r="B996" s="184"/>
      <c r="C996" s="174" t="s">
        <v>328</v>
      </c>
      <c r="D996" s="175">
        <v>41039</v>
      </c>
      <c r="E996" s="176">
        <v>41051</v>
      </c>
      <c r="F996" s="177">
        <v>5703921005</v>
      </c>
      <c r="G996" s="178">
        <v>0.33333333333333331</v>
      </c>
      <c r="H996" s="178">
        <v>0.54166666666666663</v>
      </c>
      <c r="I996" s="179">
        <v>2012967835091</v>
      </c>
      <c r="J996" s="180" t="s">
        <v>1339</v>
      </c>
      <c r="K996" s="180" t="s">
        <v>968</v>
      </c>
      <c r="L996" s="174"/>
      <c r="M996" s="181" t="s">
        <v>1487</v>
      </c>
      <c r="N996" s="182"/>
    </row>
    <row r="997" spans="2:14" s="156" customFormat="1" ht="12" x14ac:dyDescent="0.2">
      <c r="B997" s="184"/>
      <c r="C997" s="174" t="s">
        <v>328</v>
      </c>
      <c r="D997" s="175">
        <v>41040</v>
      </c>
      <c r="E997" s="176">
        <v>41052</v>
      </c>
      <c r="F997" s="177">
        <v>300069009</v>
      </c>
      <c r="G997" s="178">
        <v>0.54166666666666663</v>
      </c>
      <c r="H997" s="178">
        <v>0.75</v>
      </c>
      <c r="I997" s="179">
        <v>2012970293776</v>
      </c>
      <c r="J997" s="180" t="s">
        <v>1488</v>
      </c>
      <c r="K997" s="180" t="s">
        <v>977</v>
      </c>
      <c r="L997" s="174"/>
      <c r="M997" s="181" t="s">
        <v>1489</v>
      </c>
      <c r="N997" s="182"/>
    </row>
    <row r="998" spans="2:14" s="156" customFormat="1" ht="12" x14ac:dyDescent="0.2">
      <c r="B998" s="184"/>
      <c r="C998" s="174" t="s">
        <v>328</v>
      </c>
      <c r="D998" s="175">
        <v>41033</v>
      </c>
      <c r="E998" s="176">
        <v>41054</v>
      </c>
      <c r="F998" s="183">
        <v>321525005</v>
      </c>
      <c r="G998" s="178">
        <v>0.54166666666666663</v>
      </c>
      <c r="H998" s="178">
        <v>0.75</v>
      </c>
      <c r="I998" s="179">
        <v>2012954399861</v>
      </c>
      <c r="J998" s="180" t="s">
        <v>1490</v>
      </c>
      <c r="K998" s="180" t="s">
        <v>977</v>
      </c>
      <c r="L998" s="174"/>
      <c r="M998" s="181" t="s">
        <v>1491</v>
      </c>
      <c r="N998" s="182"/>
    </row>
    <row r="999" spans="2:14" s="156" customFormat="1" ht="12" x14ac:dyDescent="0.2">
      <c r="B999" s="184"/>
      <c r="C999" s="174" t="s">
        <v>328</v>
      </c>
      <c r="D999" s="175">
        <v>41038</v>
      </c>
      <c r="E999" s="176">
        <v>41063</v>
      </c>
      <c r="F999" s="183">
        <v>5703596006</v>
      </c>
      <c r="G999" s="178">
        <v>0.33333333333333331</v>
      </c>
      <c r="H999" s="178">
        <v>0.5</v>
      </c>
      <c r="I999" s="179">
        <v>2012965723199</v>
      </c>
      <c r="J999" s="180" t="s">
        <v>609</v>
      </c>
      <c r="K999" s="180" t="s">
        <v>1042</v>
      </c>
      <c r="L999" s="174"/>
      <c r="M999" s="181" t="s">
        <v>1492</v>
      </c>
      <c r="N999" s="182"/>
    </row>
    <row r="1000" spans="2:14" s="156" customFormat="1" ht="12" x14ac:dyDescent="0.2">
      <c r="B1000" s="184"/>
      <c r="C1000" s="174" t="s">
        <v>328</v>
      </c>
      <c r="D1000" s="175">
        <v>41046</v>
      </c>
      <c r="E1000" s="176">
        <v>41055</v>
      </c>
      <c r="F1000" s="183" t="s">
        <v>1493</v>
      </c>
      <c r="G1000" s="178">
        <v>0.58333333333333337</v>
      </c>
      <c r="H1000" s="178">
        <v>0.72916666666666663</v>
      </c>
      <c r="I1000" s="179">
        <v>2012963670604</v>
      </c>
      <c r="J1000" s="180" t="s">
        <v>1494</v>
      </c>
      <c r="K1000" s="180" t="s">
        <v>1043</v>
      </c>
      <c r="L1000" s="174"/>
      <c r="M1000" s="181" t="s">
        <v>1495</v>
      </c>
      <c r="N1000" s="182"/>
    </row>
    <row r="1001" spans="2:14" s="156" customFormat="1" ht="12" x14ac:dyDescent="0.2">
      <c r="B1001" s="184"/>
      <c r="C1001" s="174" t="s">
        <v>328</v>
      </c>
      <c r="D1001" s="175">
        <v>41039</v>
      </c>
      <c r="E1001" s="176">
        <v>41055</v>
      </c>
      <c r="F1001" s="183">
        <v>5716663005</v>
      </c>
      <c r="G1001" s="178">
        <v>0.33333333333333331</v>
      </c>
      <c r="H1001" s="178">
        <v>0.5</v>
      </c>
      <c r="I1001" s="179">
        <v>2012956717592</v>
      </c>
      <c r="J1001" s="180" t="s">
        <v>939</v>
      </c>
      <c r="K1001" s="180" t="s">
        <v>977</v>
      </c>
      <c r="L1001" s="174"/>
      <c r="M1001" s="181" t="s">
        <v>1496</v>
      </c>
      <c r="N1001" s="182"/>
    </row>
    <row r="1002" spans="2:14" s="156" customFormat="1" ht="12" x14ac:dyDescent="0.2">
      <c r="B1002" s="184"/>
      <c r="C1002" s="174" t="s">
        <v>550</v>
      </c>
      <c r="D1002" s="175">
        <v>41043</v>
      </c>
      <c r="E1002" s="176">
        <v>41057</v>
      </c>
      <c r="F1002" s="183" t="s">
        <v>1497</v>
      </c>
      <c r="G1002" s="178">
        <v>0.58333333333333337</v>
      </c>
      <c r="H1002" s="178">
        <v>0.75</v>
      </c>
      <c r="I1002" s="179" t="s">
        <v>1498</v>
      </c>
      <c r="J1002" s="180" t="s">
        <v>1175</v>
      </c>
      <c r="K1002" s="180" t="s">
        <v>1499</v>
      </c>
      <c r="L1002" s="174"/>
      <c r="M1002" s="181" t="s">
        <v>1500</v>
      </c>
      <c r="N1002" s="182"/>
    </row>
    <row r="1003" spans="2:14" s="156" customFormat="1" ht="12" x14ac:dyDescent="0.2">
      <c r="B1003" s="184"/>
      <c r="C1003" s="174" t="s">
        <v>328</v>
      </c>
      <c r="D1003" s="175">
        <v>41051</v>
      </c>
      <c r="E1003" s="176">
        <v>41063</v>
      </c>
      <c r="F1003" s="183">
        <v>8907748005</v>
      </c>
      <c r="G1003" s="178">
        <v>0.33333333333333331</v>
      </c>
      <c r="H1003" s="178">
        <v>0.54166666666666663</v>
      </c>
      <c r="I1003" s="179">
        <v>2011916239535</v>
      </c>
      <c r="J1003" s="180" t="s">
        <v>1501</v>
      </c>
      <c r="K1003" s="180" t="s">
        <v>520</v>
      </c>
      <c r="L1003" s="174"/>
      <c r="M1003" s="181" t="s">
        <v>1502</v>
      </c>
      <c r="N1003" s="182"/>
    </row>
    <row r="1004" spans="2:14" s="156" customFormat="1" ht="12" x14ac:dyDescent="0.2">
      <c r="B1004" s="184"/>
      <c r="C1004" s="174" t="s">
        <v>550</v>
      </c>
      <c r="D1004" s="175">
        <v>41043</v>
      </c>
      <c r="E1004" s="176">
        <v>41058</v>
      </c>
      <c r="F1004" s="183" t="s">
        <v>1503</v>
      </c>
      <c r="G1004" s="178">
        <v>0.33333333333333331</v>
      </c>
      <c r="H1004" s="178">
        <v>0.5</v>
      </c>
      <c r="I1004" s="179">
        <v>2012950342449</v>
      </c>
      <c r="J1004" s="180" t="s">
        <v>1320</v>
      </c>
      <c r="K1004" s="180" t="s">
        <v>1504</v>
      </c>
      <c r="L1004" s="174"/>
      <c r="M1004" s="181"/>
      <c r="N1004" s="182"/>
    </row>
    <row r="1005" spans="2:14" s="156" customFormat="1" ht="12" x14ac:dyDescent="0.2">
      <c r="B1005" s="184"/>
      <c r="C1005" s="174" t="s">
        <v>328</v>
      </c>
      <c r="D1005" s="175">
        <v>41046</v>
      </c>
      <c r="E1005" s="176">
        <v>41058</v>
      </c>
      <c r="F1005" s="183">
        <v>301395005</v>
      </c>
      <c r="G1005" s="178">
        <v>0.54166666666666663</v>
      </c>
      <c r="H1005" s="178">
        <v>0.75</v>
      </c>
      <c r="I1005" s="179">
        <v>2012974711370</v>
      </c>
      <c r="J1005" s="180" t="s">
        <v>1153</v>
      </c>
      <c r="K1005" s="180" t="s">
        <v>1505</v>
      </c>
      <c r="L1005" s="174"/>
      <c r="M1005" s="181"/>
      <c r="N1005" s="182"/>
    </row>
    <row r="1006" spans="2:14" s="156" customFormat="1" ht="12" x14ac:dyDescent="0.2">
      <c r="B1006" s="184"/>
      <c r="C1006" s="174" t="s">
        <v>328</v>
      </c>
      <c r="D1006" s="175">
        <v>41050</v>
      </c>
      <c r="E1006" s="176">
        <v>41059</v>
      </c>
      <c r="F1006" s="185">
        <v>300816005</v>
      </c>
      <c r="G1006" s="178">
        <v>0.54166666666666663</v>
      </c>
      <c r="H1006" s="178">
        <v>0.75</v>
      </c>
      <c r="I1006" s="179">
        <v>2012973020071</v>
      </c>
      <c r="J1006" s="180" t="s">
        <v>1506</v>
      </c>
      <c r="K1006" s="180" t="s">
        <v>1507</v>
      </c>
      <c r="L1006" s="174"/>
      <c r="M1006" s="181" t="s">
        <v>1508</v>
      </c>
      <c r="N1006" s="182"/>
    </row>
    <row r="1007" spans="2:14" s="156" customFormat="1" ht="12" x14ac:dyDescent="0.2">
      <c r="B1007" s="184"/>
      <c r="C1007" s="174" t="s">
        <v>328</v>
      </c>
      <c r="D1007" s="175">
        <v>41051</v>
      </c>
      <c r="E1007" s="176">
        <v>41059</v>
      </c>
      <c r="F1007" s="185">
        <v>303834005</v>
      </c>
      <c r="G1007" s="178">
        <v>0.33333333333333331</v>
      </c>
      <c r="H1007" s="178">
        <v>0.54166666666666663</v>
      </c>
      <c r="I1007" s="179">
        <v>2012972098690</v>
      </c>
      <c r="J1007" s="180" t="s">
        <v>1509</v>
      </c>
      <c r="K1007" s="180" t="s">
        <v>977</v>
      </c>
      <c r="L1007" s="174"/>
      <c r="M1007" s="181" t="s">
        <v>1510</v>
      </c>
      <c r="N1007" s="182"/>
    </row>
    <row r="1008" spans="2:14" s="156" customFormat="1" ht="12" x14ac:dyDescent="0.2">
      <c r="B1008" s="184"/>
      <c r="C1008" s="174" t="s">
        <v>328</v>
      </c>
      <c r="D1008" s="175">
        <v>41051</v>
      </c>
      <c r="E1008" s="176">
        <v>41075</v>
      </c>
      <c r="F1008" s="185">
        <v>5704667005</v>
      </c>
      <c r="G1008" s="178">
        <v>0.54166666666666663</v>
      </c>
      <c r="H1008" s="178">
        <v>0.75</v>
      </c>
      <c r="I1008" s="179">
        <v>2012954397435</v>
      </c>
      <c r="J1008" s="180" t="s">
        <v>510</v>
      </c>
      <c r="K1008" s="180" t="s">
        <v>1507</v>
      </c>
      <c r="L1008" s="174"/>
      <c r="M1008" s="181" t="s">
        <v>1511</v>
      </c>
      <c r="N1008" s="182"/>
    </row>
    <row r="1009" spans="2:14" s="156" customFormat="1" ht="12" x14ac:dyDescent="0.2">
      <c r="B1009" s="184"/>
      <c r="C1009" s="174" t="s">
        <v>328</v>
      </c>
      <c r="D1009" s="175">
        <v>41051</v>
      </c>
      <c r="E1009" s="176">
        <v>41075</v>
      </c>
      <c r="F1009" s="185">
        <v>5705443005</v>
      </c>
      <c r="G1009" s="178">
        <v>0.33333333333333331</v>
      </c>
      <c r="H1009" s="178">
        <v>0.5</v>
      </c>
      <c r="I1009" s="179">
        <v>2012956708378</v>
      </c>
      <c r="J1009" s="180" t="s">
        <v>510</v>
      </c>
      <c r="K1009" s="180" t="s">
        <v>1507</v>
      </c>
      <c r="L1009" s="174"/>
      <c r="M1009" s="181" t="s">
        <v>1512</v>
      </c>
      <c r="N1009" s="182"/>
    </row>
    <row r="1010" spans="2:14" s="156" customFormat="1" ht="12" x14ac:dyDescent="0.2">
      <c r="B1010" s="184"/>
      <c r="C1010" s="174" t="s">
        <v>328</v>
      </c>
      <c r="D1010" s="175">
        <v>41052</v>
      </c>
      <c r="E1010" s="176">
        <v>41060</v>
      </c>
      <c r="F1010" s="185">
        <v>304590006</v>
      </c>
      <c r="G1010" s="178">
        <v>0.54166666666666663</v>
      </c>
      <c r="H1010" s="178">
        <v>0.75</v>
      </c>
      <c r="I1010" s="179">
        <v>2012972910553</v>
      </c>
      <c r="J1010" s="180" t="s">
        <v>1513</v>
      </c>
      <c r="K1010" s="180" t="s">
        <v>1507</v>
      </c>
      <c r="L1010" s="174"/>
      <c r="M1010" s="181" t="s">
        <v>1514</v>
      </c>
      <c r="N1010" s="182"/>
    </row>
    <row r="1011" spans="2:14" s="156" customFormat="1" ht="12" x14ac:dyDescent="0.2">
      <c r="B1011" s="184"/>
      <c r="C1011" s="174" t="s">
        <v>328</v>
      </c>
      <c r="D1011" s="175">
        <v>41052</v>
      </c>
      <c r="E1011" s="176">
        <v>41060</v>
      </c>
      <c r="F1011" s="183">
        <v>5701573005</v>
      </c>
      <c r="G1011" s="178">
        <v>0.33333333333333331</v>
      </c>
      <c r="H1011" s="178">
        <v>0.54166666666666663</v>
      </c>
      <c r="I1011" s="179">
        <v>2012972389337</v>
      </c>
      <c r="J1011" s="180" t="s">
        <v>1515</v>
      </c>
      <c r="K1011" s="180" t="s">
        <v>1516</v>
      </c>
      <c r="L1011" s="174"/>
      <c r="M1011" s="181" t="s">
        <v>1517</v>
      </c>
      <c r="N1011" s="182"/>
    </row>
    <row r="1012" spans="2:14" s="156" customFormat="1" ht="12" x14ac:dyDescent="0.2">
      <c r="B1012" s="184"/>
      <c r="C1012" s="174" t="s">
        <v>328</v>
      </c>
      <c r="D1012" s="175">
        <v>41053</v>
      </c>
      <c r="E1012" s="176">
        <v>41080</v>
      </c>
      <c r="F1012" s="185">
        <v>301019062</v>
      </c>
      <c r="G1012" s="178">
        <v>0.54166666666666663</v>
      </c>
      <c r="H1012" s="178">
        <v>0.75</v>
      </c>
      <c r="I1012" s="179">
        <v>2012958427791</v>
      </c>
      <c r="J1012" s="180" t="s">
        <v>1518</v>
      </c>
      <c r="K1012" s="180" t="s">
        <v>1507</v>
      </c>
      <c r="L1012" s="174"/>
      <c r="M1012" s="181" t="s">
        <v>1519</v>
      </c>
      <c r="N1012" s="182"/>
    </row>
    <row r="1013" spans="2:14" s="186" customFormat="1" ht="12" x14ac:dyDescent="0.2">
      <c r="B1013" s="184"/>
      <c r="C1013" s="174" t="s">
        <v>550</v>
      </c>
      <c r="D1013" s="175">
        <v>41052</v>
      </c>
      <c r="E1013" s="176">
        <v>41068</v>
      </c>
      <c r="F1013" s="183">
        <v>5716609005</v>
      </c>
      <c r="G1013" s="178">
        <v>0.33333333333333331</v>
      </c>
      <c r="H1013" s="178">
        <v>0.5</v>
      </c>
      <c r="I1013" s="179">
        <v>2012929856668</v>
      </c>
      <c r="J1013" s="180" t="s">
        <v>1520</v>
      </c>
      <c r="K1013" s="180" t="s">
        <v>667</v>
      </c>
      <c r="L1013" s="174"/>
      <c r="M1013" s="181" t="s">
        <v>1521</v>
      </c>
      <c r="N1013" s="182"/>
    </row>
    <row r="1014" spans="2:14" s="186" customFormat="1" ht="12" x14ac:dyDescent="0.2">
      <c r="B1014" s="184"/>
      <c r="C1014" s="174" t="s">
        <v>550</v>
      </c>
      <c r="D1014" s="175">
        <v>41052</v>
      </c>
      <c r="E1014" s="176">
        <v>41070</v>
      </c>
      <c r="F1014" s="183">
        <v>8902750006</v>
      </c>
      <c r="G1014" s="178">
        <v>0.33333333333333331</v>
      </c>
      <c r="H1014" s="178">
        <v>0.5</v>
      </c>
      <c r="I1014" s="179">
        <v>2011905946583</v>
      </c>
      <c r="J1014" s="180" t="s">
        <v>1237</v>
      </c>
      <c r="K1014" s="180" t="s">
        <v>667</v>
      </c>
      <c r="L1014" s="174"/>
      <c r="M1014" s="181" t="s">
        <v>1522</v>
      </c>
      <c r="N1014" s="182"/>
    </row>
    <row r="1015" spans="2:14" s="186" customFormat="1" ht="12" x14ac:dyDescent="0.2">
      <c r="B1015" s="184"/>
      <c r="C1015" s="174" t="s">
        <v>550</v>
      </c>
      <c r="D1015" s="175">
        <v>41052</v>
      </c>
      <c r="E1015" s="176">
        <v>41069</v>
      </c>
      <c r="F1015" s="183">
        <v>5705988005</v>
      </c>
      <c r="G1015" s="178">
        <v>0.33333333333333331</v>
      </c>
      <c r="H1015" s="178">
        <v>0.5</v>
      </c>
      <c r="I1015" s="179">
        <v>2011921016058</v>
      </c>
      <c r="J1015" s="180" t="s">
        <v>1523</v>
      </c>
      <c r="K1015" s="180" t="s">
        <v>667</v>
      </c>
      <c r="L1015" s="174"/>
      <c r="M1015" s="181" t="s">
        <v>1524</v>
      </c>
      <c r="N1015" s="182"/>
    </row>
    <row r="1016" spans="2:14" s="186" customFormat="1" ht="12" x14ac:dyDescent="0.2">
      <c r="B1016" s="184"/>
      <c r="C1016" s="174" t="s">
        <v>550</v>
      </c>
      <c r="D1016" s="175">
        <v>41052</v>
      </c>
      <c r="E1016" s="176">
        <v>41069</v>
      </c>
      <c r="F1016" s="183">
        <v>5710557065</v>
      </c>
      <c r="G1016" s="178">
        <v>0.33333333333333331</v>
      </c>
      <c r="H1016" s="178">
        <v>0.5</v>
      </c>
      <c r="I1016" s="179">
        <v>2012934664562</v>
      </c>
      <c r="J1016" s="180" t="s">
        <v>586</v>
      </c>
      <c r="K1016" s="180" t="s">
        <v>1525</v>
      </c>
      <c r="L1016" s="174"/>
      <c r="M1016" s="181"/>
      <c r="N1016" s="182"/>
    </row>
    <row r="1017" spans="2:14" s="186" customFormat="1" ht="12" x14ac:dyDescent="0.2">
      <c r="B1017" s="184"/>
      <c r="C1017" s="174" t="s">
        <v>550</v>
      </c>
      <c r="D1017" s="175">
        <v>41052</v>
      </c>
      <c r="E1017" s="176">
        <v>41070</v>
      </c>
      <c r="F1017" s="183">
        <v>5716369005</v>
      </c>
      <c r="G1017" s="178">
        <v>0.33333333333333331</v>
      </c>
      <c r="H1017" s="178">
        <v>0.5</v>
      </c>
      <c r="I1017" s="179">
        <v>2012936049964</v>
      </c>
      <c r="J1017" s="180" t="s">
        <v>1049</v>
      </c>
      <c r="K1017" s="180" t="s">
        <v>667</v>
      </c>
      <c r="L1017" s="174"/>
      <c r="M1017" s="181"/>
      <c r="N1017" s="182"/>
    </row>
    <row r="1018" spans="2:14" s="186" customFormat="1" ht="12" x14ac:dyDescent="0.2">
      <c r="B1018" s="184"/>
      <c r="C1018" s="174" t="s">
        <v>550</v>
      </c>
      <c r="D1018" s="175">
        <v>41052</v>
      </c>
      <c r="E1018" s="176">
        <v>41071</v>
      </c>
      <c r="F1018" s="183">
        <v>66270</v>
      </c>
      <c r="G1018" s="178">
        <v>0.58333333333333337</v>
      </c>
      <c r="H1018" s="178">
        <v>0.75</v>
      </c>
      <c r="I1018" s="179">
        <v>2011909380398</v>
      </c>
      <c r="J1018" s="180" t="s">
        <v>1526</v>
      </c>
      <c r="K1018" s="180" t="s">
        <v>667</v>
      </c>
      <c r="L1018" s="174"/>
      <c r="M1018" s="181"/>
      <c r="N1018" s="182"/>
    </row>
    <row r="1019" spans="2:14" s="186" customFormat="1" ht="12" x14ac:dyDescent="0.2">
      <c r="B1019" s="184"/>
      <c r="C1019" s="174" t="s">
        <v>550</v>
      </c>
      <c r="D1019" s="175">
        <v>41052</v>
      </c>
      <c r="E1019" s="176">
        <v>41072</v>
      </c>
      <c r="F1019" s="183">
        <v>5702732005</v>
      </c>
      <c r="G1019" s="178">
        <v>0.33333333333333331</v>
      </c>
      <c r="H1019" s="178">
        <v>0.5</v>
      </c>
      <c r="I1019" s="179">
        <v>2011903999211</v>
      </c>
      <c r="J1019" s="180" t="s">
        <v>758</v>
      </c>
      <c r="K1019" s="180" t="s">
        <v>1181</v>
      </c>
      <c r="L1019" s="174"/>
      <c r="M1019" s="181" t="s">
        <v>1527</v>
      </c>
      <c r="N1019" s="182"/>
    </row>
    <row r="1020" spans="2:14" s="186" customFormat="1" ht="12" x14ac:dyDescent="0.2">
      <c r="B1020" s="184"/>
      <c r="C1020" s="174" t="s">
        <v>550</v>
      </c>
      <c r="D1020" s="175">
        <v>41052</v>
      </c>
      <c r="E1020" s="176">
        <v>41072</v>
      </c>
      <c r="F1020" s="183">
        <v>309781005</v>
      </c>
      <c r="G1020" s="178">
        <v>0.58333333333333337</v>
      </c>
      <c r="H1020" s="178">
        <v>0.75</v>
      </c>
      <c r="I1020" s="179">
        <v>2011902331694</v>
      </c>
      <c r="J1020" s="180" t="s">
        <v>1528</v>
      </c>
      <c r="K1020" s="180" t="s">
        <v>566</v>
      </c>
      <c r="L1020" s="174"/>
      <c r="M1020" s="181" t="s">
        <v>1529</v>
      </c>
      <c r="N1020" s="182"/>
    </row>
    <row r="1021" spans="2:14" s="186" customFormat="1" ht="12" x14ac:dyDescent="0.2">
      <c r="B1021" s="184"/>
      <c r="C1021" s="174" t="s">
        <v>550</v>
      </c>
      <c r="D1021" s="175">
        <v>41052</v>
      </c>
      <c r="E1021" s="176">
        <v>41073</v>
      </c>
      <c r="F1021" s="183">
        <v>5706343005</v>
      </c>
      <c r="G1021" s="178">
        <v>0.33333333333333331</v>
      </c>
      <c r="H1021" s="178">
        <v>0.5</v>
      </c>
      <c r="I1021" s="179">
        <v>2011903182597</v>
      </c>
      <c r="J1021" s="180" t="s">
        <v>706</v>
      </c>
      <c r="K1021" s="180" t="s">
        <v>1530</v>
      </c>
      <c r="L1021" s="174"/>
      <c r="M1021" s="181" t="s">
        <v>1531</v>
      </c>
      <c r="N1021" s="182"/>
    </row>
    <row r="1022" spans="2:14" s="186" customFormat="1" ht="12" x14ac:dyDescent="0.2">
      <c r="B1022" s="184"/>
      <c r="C1022" s="174" t="s">
        <v>550</v>
      </c>
      <c r="D1022" s="175">
        <v>41052</v>
      </c>
      <c r="E1022" s="176">
        <v>41074</v>
      </c>
      <c r="F1022" s="183">
        <v>5702606005</v>
      </c>
      <c r="G1022" s="178">
        <v>0.33333333333333331</v>
      </c>
      <c r="H1022" s="178">
        <v>0.5</v>
      </c>
      <c r="I1022" s="179">
        <v>2011901500351</v>
      </c>
      <c r="J1022" s="180" t="s">
        <v>381</v>
      </c>
      <c r="K1022" s="180" t="s">
        <v>1181</v>
      </c>
      <c r="L1022" s="174"/>
      <c r="M1022" s="181" t="s">
        <v>1532</v>
      </c>
      <c r="N1022" s="182"/>
    </row>
    <row r="1023" spans="2:14" s="186" customFormat="1" ht="12" x14ac:dyDescent="0.2">
      <c r="B1023" s="184"/>
      <c r="C1023" s="174" t="s">
        <v>550</v>
      </c>
      <c r="D1023" s="175">
        <v>41052</v>
      </c>
      <c r="E1023" s="176">
        <v>41076</v>
      </c>
      <c r="F1023" s="183">
        <v>57146084</v>
      </c>
      <c r="G1023" s="178">
        <v>0.33333333333333331</v>
      </c>
      <c r="H1023" s="178">
        <v>0.5</v>
      </c>
      <c r="I1023" s="179">
        <v>2011923432888</v>
      </c>
      <c r="J1023" s="180" t="s">
        <v>361</v>
      </c>
      <c r="K1023" s="180" t="s">
        <v>1533</v>
      </c>
      <c r="L1023" s="174"/>
      <c r="M1023" s="181" t="s">
        <v>1534</v>
      </c>
      <c r="N1023" s="182" t="s">
        <v>1535</v>
      </c>
    </row>
    <row r="1024" spans="2:14" s="186" customFormat="1" ht="12" x14ac:dyDescent="0.2">
      <c r="B1024" s="184"/>
      <c r="C1024" s="174" t="s">
        <v>550</v>
      </c>
      <c r="D1024" s="175">
        <v>41052</v>
      </c>
      <c r="E1024" s="176">
        <v>41090</v>
      </c>
      <c r="F1024" s="183">
        <v>146081</v>
      </c>
      <c r="G1024" s="178">
        <v>0.33333333333333331</v>
      </c>
      <c r="H1024" s="178">
        <v>0.5</v>
      </c>
      <c r="I1024" s="179">
        <v>2011914859255</v>
      </c>
      <c r="J1024" s="180" t="s">
        <v>1320</v>
      </c>
      <c r="K1024" s="180" t="s">
        <v>1536</v>
      </c>
      <c r="L1024" s="174"/>
      <c r="M1024" s="181" t="s">
        <v>1537</v>
      </c>
      <c r="N1024" s="182"/>
    </row>
    <row r="1025" spans="2:14" s="186" customFormat="1" ht="12" x14ac:dyDescent="0.2">
      <c r="B1025" s="184"/>
      <c r="C1025" s="174" t="s">
        <v>550</v>
      </c>
      <c r="D1025" s="175">
        <v>41052</v>
      </c>
      <c r="E1025" s="176">
        <v>41080</v>
      </c>
      <c r="F1025" s="183" t="s">
        <v>1538</v>
      </c>
      <c r="G1025" s="178">
        <v>0.33333333333333331</v>
      </c>
      <c r="H1025" s="178">
        <v>0.5</v>
      </c>
      <c r="I1025" s="179">
        <v>2011912765408</v>
      </c>
      <c r="J1025" s="180" t="s">
        <v>508</v>
      </c>
      <c r="K1025" s="180" t="s">
        <v>468</v>
      </c>
      <c r="L1025" s="174"/>
      <c r="M1025" s="181" t="s">
        <v>1539</v>
      </c>
      <c r="N1025" s="182"/>
    </row>
    <row r="1026" spans="2:14" s="186" customFormat="1" ht="12" x14ac:dyDescent="0.2">
      <c r="B1026" s="184"/>
      <c r="C1026" s="174" t="s">
        <v>328</v>
      </c>
      <c r="D1026" s="175">
        <v>41053</v>
      </c>
      <c r="E1026" s="176">
        <v>41055</v>
      </c>
      <c r="F1026" s="183" t="s">
        <v>1540</v>
      </c>
      <c r="G1026" s="178">
        <v>0.54166666666666663</v>
      </c>
      <c r="H1026" s="178">
        <v>0.72916666666666663</v>
      </c>
      <c r="I1026" s="179">
        <v>2011912561512</v>
      </c>
      <c r="J1026" s="180" t="s">
        <v>592</v>
      </c>
      <c r="K1026" s="180" t="s">
        <v>1541</v>
      </c>
      <c r="L1026" s="174"/>
      <c r="M1026" s="187">
        <v>2012988468073</v>
      </c>
      <c r="N1026" s="182"/>
    </row>
    <row r="1027" spans="2:14" s="186" customFormat="1" ht="12" x14ac:dyDescent="0.2">
      <c r="B1027" s="184"/>
      <c r="C1027" s="174" t="s">
        <v>328</v>
      </c>
      <c r="D1027" s="175">
        <v>41054</v>
      </c>
      <c r="E1027" s="176">
        <v>41065</v>
      </c>
      <c r="F1027" s="183" t="s">
        <v>1542</v>
      </c>
      <c r="G1027" s="178">
        <v>0.54166666666666663</v>
      </c>
      <c r="H1027" s="178">
        <v>0.75</v>
      </c>
      <c r="I1027" s="179">
        <v>2012976443721</v>
      </c>
      <c r="J1027" s="180" t="s">
        <v>749</v>
      </c>
      <c r="K1027" s="180" t="s">
        <v>1507</v>
      </c>
      <c r="L1027" s="174"/>
      <c r="M1027" s="181" t="s">
        <v>1543</v>
      </c>
      <c r="N1027" s="182"/>
    </row>
    <row r="1028" spans="2:14" s="186" customFormat="1" ht="12" x14ac:dyDescent="0.2">
      <c r="B1028" s="184"/>
      <c r="C1028" s="174" t="s">
        <v>550</v>
      </c>
      <c r="D1028" s="175">
        <v>41072</v>
      </c>
      <c r="E1028" s="176">
        <v>41087</v>
      </c>
      <c r="F1028" s="183" t="s">
        <v>1544</v>
      </c>
      <c r="G1028" s="178">
        <v>0.33333333333333331</v>
      </c>
      <c r="H1028" s="178">
        <v>0.5</v>
      </c>
      <c r="I1028" s="179">
        <v>2012924684781</v>
      </c>
      <c r="J1028" s="180" t="s">
        <v>457</v>
      </c>
      <c r="K1028" s="180" t="s">
        <v>667</v>
      </c>
      <c r="L1028" s="174"/>
      <c r="M1028" s="181" t="s">
        <v>1545</v>
      </c>
      <c r="N1028" s="182"/>
    </row>
    <row r="1029" spans="2:14" s="186" customFormat="1" ht="12" x14ac:dyDescent="0.2">
      <c r="B1029" s="184"/>
      <c r="C1029" s="174" t="s">
        <v>550</v>
      </c>
      <c r="D1029" s="175">
        <v>41054</v>
      </c>
      <c r="E1029" s="176">
        <v>41070</v>
      </c>
      <c r="F1029" s="183" t="s">
        <v>1540</v>
      </c>
      <c r="G1029" s="178">
        <v>0.33333333333333331</v>
      </c>
      <c r="H1029" s="178">
        <v>0.5</v>
      </c>
      <c r="I1029" s="179">
        <v>2011928027489</v>
      </c>
      <c r="J1029" s="180" t="s">
        <v>1546</v>
      </c>
      <c r="K1029" s="180" t="s">
        <v>667</v>
      </c>
      <c r="L1029" s="174"/>
      <c r="M1029" s="181" t="s">
        <v>1547</v>
      </c>
      <c r="N1029" s="182"/>
    </row>
    <row r="1030" spans="2:14" s="186" customFormat="1" ht="12" x14ac:dyDescent="0.2">
      <c r="B1030" s="184"/>
      <c r="C1030" s="174" t="s">
        <v>550</v>
      </c>
      <c r="D1030" s="175">
        <v>41054</v>
      </c>
      <c r="E1030" s="176">
        <v>41074</v>
      </c>
      <c r="F1030" s="183" t="s">
        <v>1548</v>
      </c>
      <c r="G1030" s="178">
        <v>0.58333333333333337</v>
      </c>
      <c r="H1030" s="178">
        <v>0.75</v>
      </c>
      <c r="I1030" s="179">
        <v>2011904636061</v>
      </c>
      <c r="J1030" s="180" t="s">
        <v>1549</v>
      </c>
      <c r="K1030" s="180" t="s">
        <v>1530</v>
      </c>
      <c r="L1030" s="174"/>
      <c r="M1030" s="181" t="s">
        <v>1550</v>
      </c>
      <c r="N1030" s="182"/>
    </row>
    <row r="1031" spans="2:14" s="186" customFormat="1" ht="12" x14ac:dyDescent="0.2">
      <c r="B1031" s="184"/>
      <c r="C1031" s="174" t="s">
        <v>550</v>
      </c>
      <c r="D1031" s="175">
        <v>41054</v>
      </c>
      <c r="E1031" s="176">
        <v>41076</v>
      </c>
      <c r="F1031" s="183">
        <v>301372005</v>
      </c>
      <c r="G1031" s="178">
        <v>0.33333333333333331</v>
      </c>
      <c r="H1031" s="178">
        <v>0.5</v>
      </c>
      <c r="I1031" s="179">
        <v>2011914057237</v>
      </c>
      <c r="J1031" s="180" t="s">
        <v>630</v>
      </c>
      <c r="K1031" s="180" t="s">
        <v>1551</v>
      </c>
      <c r="L1031" s="174"/>
      <c r="M1031" s="181" t="s">
        <v>1552</v>
      </c>
      <c r="N1031" s="182"/>
    </row>
    <row r="1032" spans="2:14" s="186" customFormat="1" ht="12" x14ac:dyDescent="0.2">
      <c r="B1032" s="184"/>
      <c r="C1032" s="174" t="s">
        <v>550</v>
      </c>
      <c r="D1032" s="175">
        <v>41054</v>
      </c>
      <c r="E1032" s="176">
        <v>41080</v>
      </c>
      <c r="F1032" s="183" t="s">
        <v>1553</v>
      </c>
      <c r="G1032" s="178">
        <v>0.3125</v>
      </c>
      <c r="H1032" s="178">
        <v>0.47916666666666669</v>
      </c>
      <c r="I1032" s="179">
        <v>2011927512239</v>
      </c>
      <c r="J1032" s="180" t="s">
        <v>1554</v>
      </c>
      <c r="K1032" s="180" t="s">
        <v>667</v>
      </c>
      <c r="L1032" s="174"/>
      <c r="M1032" s="181" t="s">
        <v>1555</v>
      </c>
      <c r="N1032" s="182"/>
    </row>
    <row r="1033" spans="2:14" s="186" customFormat="1" ht="12" x14ac:dyDescent="0.2">
      <c r="B1033" s="184"/>
      <c r="C1033" s="174" t="s">
        <v>550</v>
      </c>
      <c r="D1033" s="175">
        <v>41054</v>
      </c>
      <c r="E1033" s="176">
        <v>41078</v>
      </c>
      <c r="F1033" s="183">
        <v>5717004006</v>
      </c>
      <c r="G1033" s="178">
        <v>0.58333333333333337</v>
      </c>
      <c r="H1033" s="178">
        <v>0.75</v>
      </c>
      <c r="I1033" s="179">
        <v>2011914427677</v>
      </c>
      <c r="J1033" s="180" t="s">
        <v>1556</v>
      </c>
      <c r="K1033" s="180" t="s">
        <v>1557</v>
      </c>
      <c r="L1033" s="174"/>
      <c r="M1033" s="181"/>
      <c r="N1033" s="182"/>
    </row>
    <row r="1034" spans="2:14" s="186" customFormat="1" ht="12" x14ac:dyDescent="0.2">
      <c r="B1034" s="184"/>
      <c r="C1034" s="174" t="s">
        <v>550</v>
      </c>
      <c r="D1034" s="175">
        <v>41054</v>
      </c>
      <c r="E1034" s="176">
        <v>41079</v>
      </c>
      <c r="F1034" s="183">
        <v>5706873006</v>
      </c>
      <c r="G1034" s="178">
        <v>0.33333333333333331</v>
      </c>
      <c r="H1034" s="178">
        <v>0.5</v>
      </c>
      <c r="I1034" s="179">
        <v>2011912095304</v>
      </c>
      <c r="J1034" s="180" t="s">
        <v>1026</v>
      </c>
      <c r="K1034" s="180" t="s">
        <v>1557</v>
      </c>
      <c r="L1034" s="174"/>
      <c r="M1034" s="181" t="s">
        <v>1558</v>
      </c>
      <c r="N1034" s="182" t="s">
        <v>1559</v>
      </c>
    </row>
    <row r="1035" spans="2:14" s="186" customFormat="1" ht="12" x14ac:dyDescent="0.2">
      <c r="B1035" s="188"/>
      <c r="C1035" s="174" t="s">
        <v>550</v>
      </c>
      <c r="D1035" s="175">
        <v>41054</v>
      </c>
      <c r="E1035" s="176">
        <v>41079</v>
      </c>
      <c r="F1035" s="183">
        <v>305268006</v>
      </c>
      <c r="G1035" s="178">
        <v>0.58333333333333337</v>
      </c>
      <c r="H1035" s="178">
        <v>0.75</v>
      </c>
      <c r="I1035" s="179">
        <v>2011912036542</v>
      </c>
      <c r="J1035" s="180" t="s">
        <v>1560</v>
      </c>
      <c r="K1035" s="180" t="s">
        <v>1557</v>
      </c>
      <c r="L1035" s="174"/>
      <c r="M1035" s="181" t="s">
        <v>1561</v>
      </c>
      <c r="N1035" s="182" t="s">
        <v>1562</v>
      </c>
    </row>
    <row r="1036" spans="2:14" s="186" customFormat="1" ht="12" x14ac:dyDescent="0.2">
      <c r="B1036" s="188"/>
      <c r="C1036" s="174" t="s">
        <v>550</v>
      </c>
      <c r="D1036" s="175">
        <v>41054</v>
      </c>
      <c r="E1036" s="176">
        <v>41080</v>
      </c>
      <c r="F1036" s="183" t="s">
        <v>1563</v>
      </c>
      <c r="G1036" s="178">
        <v>0.58333333333333337</v>
      </c>
      <c r="H1036" s="178">
        <v>0.75</v>
      </c>
      <c r="I1036" s="179">
        <v>2011916201457</v>
      </c>
      <c r="J1036" s="180" t="s">
        <v>1556</v>
      </c>
      <c r="K1036" s="180" t="s">
        <v>1557</v>
      </c>
      <c r="L1036" s="174"/>
      <c r="M1036" s="181" t="s">
        <v>1561</v>
      </c>
      <c r="N1036" s="182" t="s">
        <v>1559</v>
      </c>
    </row>
    <row r="1037" spans="2:14" s="186" customFormat="1" ht="12" x14ac:dyDescent="0.2">
      <c r="B1037" s="188"/>
      <c r="C1037" s="174" t="s">
        <v>328</v>
      </c>
      <c r="D1037" s="175">
        <v>41054</v>
      </c>
      <c r="E1037" s="176">
        <v>41081</v>
      </c>
      <c r="F1037" s="183">
        <v>5704294006</v>
      </c>
      <c r="G1037" s="178">
        <v>0.33333333333333331</v>
      </c>
      <c r="H1037" s="178">
        <v>0.5</v>
      </c>
      <c r="I1037" s="179">
        <v>2011903185130</v>
      </c>
      <c r="J1037" s="180" t="s">
        <v>1564</v>
      </c>
      <c r="K1037" s="180" t="s">
        <v>566</v>
      </c>
      <c r="L1037" s="174"/>
      <c r="M1037" s="181" t="s">
        <v>1565</v>
      </c>
      <c r="N1037" s="182"/>
    </row>
    <row r="1038" spans="2:14" s="186" customFormat="1" ht="12" x14ac:dyDescent="0.2">
      <c r="B1038" s="188"/>
      <c r="C1038" s="174" t="s">
        <v>550</v>
      </c>
      <c r="D1038" s="175">
        <v>41054</v>
      </c>
      <c r="E1038" s="176">
        <v>41081</v>
      </c>
      <c r="F1038" s="183" t="s">
        <v>1540</v>
      </c>
      <c r="G1038" s="178">
        <v>0.58333333333333337</v>
      </c>
      <c r="H1038" s="178">
        <v>0.75</v>
      </c>
      <c r="I1038" s="179">
        <v>2011826992278</v>
      </c>
      <c r="J1038" s="180" t="s">
        <v>1566</v>
      </c>
      <c r="K1038" s="180" t="s">
        <v>1567</v>
      </c>
      <c r="L1038" s="174"/>
      <c r="M1038" s="181" t="s">
        <v>1568</v>
      </c>
      <c r="N1038" s="182"/>
    </row>
    <row r="1039" spans="2:14" s="186" customFormat="1" ht="12" x14ac:dyDescent="0.2">
      <c r="B1039" s="188"/>
      <c r="C1039" s="174" t="s">
        <v>550</v>
      </c>
      <c r="D1039" s="175">
        <v>41054</v>
      </c>
      <c r="E1039" s="176">
        <v>41057</v>
      </c>
      <c r="F1039" s="183">
        <v>318665005</v>
      </c>
      <c r="G1039" s="178">
        <v>0.33333333333333331</v>
      </c>
      <c r="H1039" s="178">
        <v>0.5</v>
      </c>
      <c r="I1039" s="179">
        <v>2012931748709</v>
      </c>
      <c r="J1039" s="180" t="s">
        <v>453</v>
      </c>
      <c r="K1039" s="180" t="s">
        <v>1569</v>
      </c>
      <c r="L1039" s="174"/>
      <c r="M1039" s="181" t="s">
        <v>1570</v>
      </c>
      <c r="N1039" s="182"/>
    </row>
    <row r="1040" spans="2:14" s="186" customFormat="1" ht="12" x14ac:dyDescent="0.2">
      <c r="B1040" s="188"/>
      <c r="C1040" s="174" t="s">
        <v>550</v>
      </c>
      <c r="D1040" s="175">
        <v>41054</v>
      </c>
      <c r="E1040" s="176">
        <v>41057</v>
      </c>
      <c r="F1040" s="183">
        <v>308860005</v>
      </c>
      <c r="G1040" s="178">
        <v>0.54166666666666663</v>
      </c>
      <c r="H1040" s="178">
        <v>0.75</v>
      </c>
      <c r="I1040" s="179">
        <v>2012931748709</v>
      </c>
      <c r="J1040" s="180" t="s">
        <v>453</v>
      </c>
      <c r="K1040" s="180" t="s">
        <v>1569</v>
      </c>
      <c r="L1040" s="174"/>
      <c r="M1040" s="181" t="s">
        <v>1571</v>
      </c>
      <c r="N1040" s="182"/>
    </row>
    <row r="1041" spans="2:14" s="186" customFormat="1" ht="12" x14ac:dyDescent="0.2">
      <c r="B1041" s="188"/>
      <c r="C1041" s="174" t="s">
        <v>328</v>
      </c>
      <c r="D1041" s="175">
        <v>41054</v>
      </c>
      <c r="E1041" s="176">
        <v>41056</v>
      </c>
      <c r="F1041" s="183" t="s">
        <v>1540</v>
      </c>
      <c r="G1041" s="178">
        <v>0.33333333333333331</v>
      </c>
      <c r="H1041" s="178">
        <v>0.52083333333333337</v>
      </c>
      <c r="I1041" s="179">
        <v>2011912561512</v>
      </c>
      <c r="J1041" s="180" t="s">
        <v>592</v>
      </c>
      <c r="K1041" s="180" t="s">
        <v>1541</v>
      </c>
      <c r="L1041" s="174"/>
      <c r="M1041" s="187">
        <v>2012988651423</v>
      </c>
      <c r="N1041" s="182"/>
    </row>
    <row r="1042" spans="2:14" s="186" customFormat="1" ht="12" x14ac:dyDescent="0.2">
      <c r="B1042" s="188"/>
      <c r="C1042" s="174" t="s">
        <v>328</v>
      </c>
      <c r="D1042" s="175">
        <v>41080</v>
      </c>
      <c r="E1042" s="176">
        <v>41094</v>
      </c>
      <c r="F1042" s="183">
        <v>3319614046</v>
      </c>
      <c r="G1042" s="178">
        <v>0.33333333333333331</v>
      </c>
      <c r="H1042" s="178">
        <v>0.52083333333333337</v>
      </c>
      <c r="I1042" s="179">
        <v>2012974266165</v>
      </c>
      <c r="J1042" s="180" t="s">
        <v>1572</v>
      </c>
      <c r="K1042" s="180" t="s">
        <v>1573</v>
      </c>
      <c r="L1042" s="174"/>
      <c r="M1042" s="181" t="s">
        <v>1574</v>
      </c>
      <c r="N1042" s="182"/>
    </row>
    <row r="1043" spans="2:14" s="186" customFormat="1" ht="12" x14ac:dyDescent="0.2">
      <c r="B1043" s="188"/>
      <c r="C1043" s="174" t="s">
        <v>328</v>
      </c>
      <c r="D1043" s="175">
        <v>41058</v>
      </c>
      <c r="E1043" s="176">
        <v>41076</v>
      </c>
      <c r="F1043" s="185">
        <v>5704658005</v>
      </c>
      <c r="G1043" s="178">
        <v>0.54166666666666663</v>
      </c>
      <c r="H1043" s="178">
        <v>0.72916666666666663</v>
      </c>
      <c r="I1043" s="179">
        <v>2012957283298</v>
      </c>
      <c r="J1043" s="180" t="s">
        <v>565</v>
      </c>
      <c r="K1043" s="180" t="s">
        <v>1516</v>
      </c>
      <c r="L1043" s="174"/>
      <c r="M1043" s="181" t="s">
        <v>1575</v>
      </c>
      <c r="N1043" s="182"/>
    </row>
    <row r="1044" spans="2:14" s="186" customFormat="1" ht="12" x14ac:dyDescent="0.2">
      <c r="B1044" s="188"/>
      <c r="C1044" s="174" t="s">
        <v>328</v>
      </c>
      <c r="D1044" s="175">
        <v>41058</v>
      </c>
      <c r="E1044" s="176">
        <v>41087</v>
      </c>
      <c r="F1044" s="183">
        <v>5703438005</v>
      </c>
      <c r="G1044" s="178">
        <v>0.54166666666666663</v>
      </c>
      <c r="H1044" s="178">
        <v>0.75</v>
      </c>
      <c r="I1044" s="179">
        <v>2012964038685</v>
      </c>
      <c r="J1044" s="180" t="s">
        <v>1576</v>
      </c>
      <c r="K1044" s="180" t="s">
        <v>1507</v>
      </c>
      <c r="L1044" s="174"/>
      <c r="M1044" s="181" t="s">
        <v>1577</v>
      </c>
      <c r="N1044" s="182"/>
    </row>
    <row r="1045" spans="2:14" s="186" customFormat="1" ht="12" x14ac:dyDescent="0.2">
      <c r="B1045" s="188"/>
      <c r="C1045" s="174" t="s">
        <v>328</v>
      </c>
      <c r="D1045" s="175">
        <v>41059</v>
      </c>
      <c r="E1045" s="176">
        <v>41090</v>
      </c>
      <c r="F1045" s="185">
        <v>318212005</v>
      </c>
      <c r="G1045" s="178">
        <v>0.54166666666666663</v>
      </c>
      <c r="H1045" s="178">
        <v>0.75</v>
      </c>
      <c r="I1045" s="179">
        <v>2012963313463</v>
      </c>
      <c r="J1045" s="180" t="s">
        <v>342</v>
      </c>
      <c r="K1045" s="180" t="s">
        <v>1507</v>
      </c>
      <c r="L1045" s="174"/>
      <c r="M1045" s="181" t="s">
        <v>1578</v>
      </c>
      <c r="N1045" s="182"/>
    </row>
    <row r="1046" spans="2:14" s="186" customFormat="1" ht="12" x14ac:dyDescent="0.2">
      <c r="B1046" s="188"/>
      <c r="C1046" s="174" t="s">
        <v>328</v>
      </c>
      <c r="D1046" s="175">
        <v>41060</v>
      </c>
      <c r="E1046" s="176">
        <v>41073</v>
      </c>
      <c r="F1046" s="183">
        <v>311420005</v>
      </c>
      <c r="G1046" s="178">
        <v>0.54166666666666663</v>
      </c>
      <c r="H1046" s="178">
        <v>0.75</v>
      </c>
      <c r="I1046" s="179">
        <v>2012973116048</v>
      </c>
      <c r="J1046" s="180" t="s">
        <v>1579</v>
      </c>
      <c r="K1046" s="180" t="s">
        <v>1580</v>
      </c>
      <c r="L1046" s="174"/>
      <c r="M1046" s="181" t="s">
        <v>1581</v>
      </c>
      <c r="N1046" s="182"/>
    </row>
    <row r="1047" spans="2:14" s="186" customFormat="1" ht="12" x14ac:dyDescent="0.2">
      <c r="B1047" s="188"/>
      <c r="C1047" s="174" t="s">
        <v>328</v>
      </c>
      <c r="D1047" s="175">
        <v>41060</v>
      </c>
      <c r="E1047" s="176">
        <v>41095</v>
      </c>
      <c r="F1047" s="185">
        <v>308552006</v>
      </c>
      <c r="G1047" s="178">
        <v>0.54166666666666663</v>
      </c>
      <c r="H1047" s="178">
        <v>0.75</v>
      </c>
      <c r="I1047" s="179">
        <v>2012968067593</v>
      </c>
      <c r="J1047" s="180" t="s">
        <v>1134</v>
      </c>
      <c r="K1047" s="180" t="s">
        <v>1507</v>
      </c>
      <c r="L1047" s="174"/>
      <c r="M1047" s="181" t="s">
        <v>1582</v>
      </c>
      <c r="N1047" s="182"/>
    </row>
    <row r="1048" spans="2:14" s="186" customFormat="1" ht="12" x14ac:dyDescent="0.2">
      <c r="B1048" s="188"/>
      <c r="C1048" s="174" t="s">
        <v>328</v>
      </c>
      <c r="D1048" s="175">
        <v>41061</v>
      </c>
      <c r="E1048" s="176">
        <v>41086</v>
      </c>
      <c r="F1048" s="183" t="s">
        <v>1583</v>
      </c>
      <c r="G1048" s="178">
        <v>0.33333333333333331</v>
      </c>
      <c r="H1048" s="178">
        <v>0.5</v>
      </c>
      <c r="I1048" s="179">
        <v>2012953758110</v>
      </c>
      <c r="J1048" s="180" t="s">
        <v>1584</v>
      </c>
      <c r="K1048" s="180" t="s">
        <v>1507</v>
      </c>
      <c r="L1048" s="174"/>
      <c r="M1048" s="181" t="s">
        <v>1585</v>
      </c>
      <c r="N1048" s="182"/>
    </row>
    <row r="1049" spans="2:14" s="186" customFormat="1" ht="12" x14ac:dyDescent="0.2">
      <c r="B1049" s="188"/>
      <c r="C1049" s="174" t="s">
        <v>328</v>
      </c>
      <c r="D1049" s="175">
        <v>41061</v>
      </c>
      <c r="E1049" s="176">
        <v>41077</v>
      </c>
      <c r="F1049" s="183" t="s">
        <v>1586</v>
      </c>
      <c r="G1049" s="178">
        <v>0.33333333333333331</v>
      </c>
      <c r="H1049" s="178">
        <v>0.54166666666666663</v>
      </c>
      <c r="I1049" s="179">
        <v>2011879516355</v>
      </c>
      <c r="J1049" s="180" t="s">
        <v>1587</v>
      </c>
      <c r="K1049" s="180" t="s">
        <v>1573</v>
      </c>
      <c r="L1049" s="174"/>
      <c r="M1049" s="181" t="s">
        <v>1588</v>
      </c>
      <c r="N1049" s="182"/>
    </row>
    <row r="1050" spans="2:14" s="186" customFormat="1" ht="12" x14ac:dyDescent="0.2">
      <c r="B1050" s="188"/>
      <c r="C1050" s="174" t="s">
        <v>328</v>
      </c>
      <c r="D1050" s="175">
        <v>41063</v>
      </c>
      <c r="E1050" s="176">
        <v>41064</v>
      </c>
      <c r="F1050" s="183">
        <v>5707497005</v>
      </c>
      <c r="G1050" s="178">
        <v>0.25</v>
      </c>
      <c r="H1050" s="178">
        <v>0.29166666666666669</v>
      </c>
      <c r="I1050" s="179">
        <v>2012989438287</v>
      </c>
      <c r="J1050" s="180" t="s">
        <v>1589</v>
      </c>
      <c r="K1050" s="180" t="s">
        <v>1569</v>
      </c>
      <c r="L1050" s="174"/>
      <c r="M1050" s="181"/>
      <c r="N1050" s="182"/>
    </row>
    <row r="1051" spans="2:14" s="186" customFormat="1" ht="12" x14ac:dyDescent="0.2">
      <c r="B1051" s="188"/>
      <c r="C1051" s="174" t="s">
        <v>328</v>
      </c>
      <c r="D1051" s="175">
        <v>41064</v>
      </c>
      <c r="E1051" s="176">
        <v>41091</v>
      </c>
      <c r="F1051" s="183" t="s">
        <v>1590</v>
      </c>
      <c r="G1051" s="178">
        <v>0.33333333333333331</v>
      </c>
      <c r="H1051" s="178">
        <v>0.54166666666666663</v>
      </c>
      <c r="I1051" s="179">
        <v>2011869774370</v>
      </c>
      <c r="J1051" s="180" t="s">
        <v>1591</v>
      </c>
      <c r="K1051" s="180" t="s">
        <v>1592</v>
      </c>
      <c r="L1051" s="174"/>
      <c r="M1051" s="181" t="s">
        <v>1593</v>
      </c>
      <c r="N1051" s="182"/>
    </row>
    <row r="1052" spans="2:14" s="186" customFormat="1" ht="12" x14ac:dyDescent="0.2">
      <c r="B1052" s="188"/>
      <c r="C1052" s="174" t="s">
        <v>328</v>
      </c>
      <c r="D1052" s="175">
        <v>41069</v>
      </c>
      <c r="E1052" s="176">
        <v>41081</v>
      </c>
      <c r="F1052" s="183" t="s">
        <v>1594</v>
      </c>
      <c r="G1052" s="178">
        <v>0.33333333333333331</v>
      </c>
      <c r="H1052" s="178">
        <v>0.54166666666666663</v>
      </c>
      <c r="I1052" s="179">
        <v>2012956793879</v>
      </c>
      <c r="J1052" s="180" t="s">
        <v>837</v>
      </c>
      <c r="K1052" s="180" t="s">
        <v>1516</v>
      </c>
      <c r="L1052" s="174"/>
      <c r="M1052" s="181" t="s">
        <v>1595</v>
      </c>
      <c r="N1052" s="182"/>
    </row>
    <row r="1053" spans="2:14" s="186" customFormat="1" ht="12" x14ac:dyDescent="0.2">
      <c r="B1053" s="188"/>
      <c r="C1053" s="174" t="s">
        <v>328</v>
      </c>
      <c r="D1053" s="175">
        <v>41069</v>
      </c>
      <c r="E1053" s="176">
        <v>41084</v>
      </c>
      <c r="F1053" s="183">
        <v>5705679005</v>
      </c>
      <c r="G1053" s="178">
        <v>0.33333333333333331</v>
      </c>
      <c r="H1053" s="178">
        <v>0.54166666666666663</v>
      </c>
      <c r="I1053" s="179">
        <v>2012958982457</v>
      </c>
      <c r="J1053" s="180" t="s">
        <v>1596</v>
      </c>
      <c r="K1053" s="180" t="s">
        <v>1507</v>
      </c>
      <c r="L1053" s="174"/>
      <c r="M1053" s="181"/>
      <c r="N1053" s="182"/>
    </row>
    <row r="1054" spans="2:14" s="186" customFormat="1" ht="12" x14ac:dyDescent="0.2">
      <c r="B1054" s="188"/>
      <c r="C1054" s="174" t="s">
        <v>328</v>
      </c>
      <c r="D1054" s="175">
        <v>41069</v>
      </c>
      <c r="E1054" s="176">
        <v>41082</v>
      </c>
      <c r="F1054" s="183">
        <v>5706710006</v>
      </c>
      <c r="G1054" s="178">
        <v>0.33333333333333331</v>
      </c>
      <c r="H1054" s="178">
        <v>0.5</v>
      </c>
      <c r="I1054" s="179">
        <v>2012958263144</v>
      </c>
      <c r="J1054" s="180" t="s">
        <v>1584</v>
      </c>
      <c r="K1054" s="180" t="s">
        <v>1507</v>
      </c>
      <c r="L1054" s="174"/>
      <c r="M1054" s="181" t="s">
        <v>1597</v>
      </c>
      <c r="N1054" s="182"/>
    </row>
    <row r="1055" spans="2:14" s="186" customFormat="1" ht="12" x14ac:dyDescent="0.2">
      <c r="B1055" s="188"/>
      <c r="C1055" s="174" t="s">
        <v>328</v>
      </c>
      <c r="D1055" s="175">
        <v>41069</v>
      </c>
      <c r="E1055" s="176">
        <v>41085</v>
      </c>
      <c r="F1055" s="183">
        <v>311256005</v>
      </c>
      <c r="G1055" s="178">
        <v>0.54166666666666663</v>
      </c>
      <c r="H1055" s="178">
        <v>0.75</v>
      </c>
      <c r="I1055" s="179">
        <v>2012958250728</v>
      </c>
      <c r="J1055" s="180" t="s">
        <v>1056</v>
      </c>
      <c r="K1055" s="180" t="s">
        <v>1507</v>
      </c>
      <c r="L1055" s="174"/>
      <c r="M1055" s="181"/>
      <c r="N1055" s="182"/>
    </row>
    <row r="1056" spans="2:14" x14ac:dyDescent="0.2">
      <c r="B1056" s="36"/>
      <c r="C1056" s="189" t="s">
        <v>328</v>
      </c>
      <c r="D1056" s="190">
        <v>41072</v>
      </c>
      <c r="E1056" s="190">
        <v>41076</v>
      </c>
      <c r="F1056" s="191" t="s">
        <v>1598</v>
      </c>
      <c r="G1056" s="192">
        <v>0.54166666666666663</v>
      </c>
      <c r="H1056" s="192">
        <v>0.75</v>
      </c>
      <c r="I1056" s="193">
        <v>2011912561512</v>
      </c>
      <c r="J1056" s="194" t="s">
        <v>592</v>
      </c>
      <c r="K1056" s="194" t="s">
        <v>1541</v>
      </c>
      <c r="L1056" s="174"/>
      <c r="M1056" s="191"/>
      <c r="N1056" s="191"/>
    </row>
    <row r="1057" spans="2:14" s="186" customFormat="1" ht="12" x14ac:dyDescent="0.2">
      <c r="B1057" s="188"/>
      <c r="C1057" s="174" t="s">
        <v>550</v>
      </c>
      <c r="D1057" s="175">
        <v>41073</v>
      </c>
      <c r="E1057" s="176">
        <v>41088</v>
      </c>
      <c r="F1057" s="183" t="s">
        <v>1599</v>
      </c>
      <c r="G1057" s="178">
        <v>0.58333333333333337</v>
      </c>
      <c r="H1057" s="178">
        <v>0.75</v>
      </c>
      <c r="I1057" s="179">
        <v>2012949794101</v>
      </c>
      <c r="J1057" s="180" t="s">
        <v>1600</v>
      </c>
      <c r="K1057" s="180" t="s">
        <v>1567</v>
      </c>
      <c r="L1057" s="174"/>
      <c r="M1057" s="181" t="s">
        <v>1601</v>
      </c>
      <c r="N1057" s="182"/>
    </row>
    <row r="1058" spans="2:14" s="186" customFormat="1" ht="12" x14ac:dyDescent="0.2">
      <c r="B1058" s="188"/>
      <c r="C1058" s="174" t="s">
        <v>550</v>
      </c>
      <c r="D1058" s="175">
        <v>41073</v>
      </c>
      <c r="E1058" s="176">
        <v>41089</v>
      </c>
      <c r="F1058" s="183" t="s">
        <v>1602</v>
      </c>
      <c r="G1058" s="178">
        <v>0.58333333333333337</v>
      </c>
      <c r="H1058" s="178">
        <v>0.75</v>
      </c>
      <c r="I1058" s="179" t="s">
        <v>1603</v>
      </c>
      <c r="J1058" s="180" t="s">
        <v>1604</v>
      </c>
      <c r="K1058" s="180" t="s">
        <v>1605</v>
      </c>
      <c r="L1058" s="174"/>
      <c r="M1058" s="181" t="s">
        <v>1606</v>
      </c>
      <c r="N1058" s="182"/>
    </row>
    <row r="1059" spans="2:14" s="186" customFormat="1" ht="12" x14ac:dyDescent="0.2">
      <c r="B1059" s="188"/>
      <c r="C1059" s="174" t="s">
        <v>550</v>
      </c>
      <c r="D1059" s="175">
        <v>41073</v>
      </c>
      <c r="E1059" s="176">
        <v>41089</v>
      </c>
      <c r="F1059" s="183">
        <v>5705951005</v>
      </c>
      <c r="G1059" s="178">
        <v>0.33333333333333331</v>
      </c>
      <c r="H1059" s="178">
        <v>0.5</v>
      </c>
      <c r="I1059" s="179">
        <v>2011918624310</v>
      </c>
      <c r="J1059" s="180" t="s">
        <v>1153</v>
      </c>
      <c r="K1059" s="180" t="s">
        <v>1181</v>
      </c>
      <c r="L1059" s="174"/>
      <c r="M1059" s="181" t="s">
        <v>1607</v>
      </c>
      <c r="N1059" s="182"/>
    </row>
    <row r="1060" spans="2:14" s="186" customFormat="1" ht="12" x14ac:dyDescent="0.2">
      <c r="B1060" s="188"/>
      <c r="C1060" s="174" t="s">
        <v>550</v>
      </c>
      <c r="D1060" s="175">
        <v>41073</v>
      </c>
      <c r="E1060" s="176">
        <v>41089</v>
      </c>
      <c r="F1060" s="183" t="s">
        <v>1608</v>
      </c>
      <c r="G1060" s="178">
        <v>0.33333333333333331</v>
      </c>
      <c r="H1060" s="178">
        <v>0.5</v>
      </c>
      <c r="I1060" s="179">
        <v>2011909380398</v>
      </c>
      <c r="J1060" s="180" t="s">
        <v>1526</v>
      </c>
      <c r="K1060" s="180" t="s">
        <v>1609</v>
      </c>
      <c r="L1060" s="174"/>
      <c r="M1060" s="181" t="s">
        <v>1610</v>
      </c>
      <c r="N1060" s="182"/>
    </row>
    <row r="1061" spans="2:14" s="186" customFormat="1" ht="12" x14ac:dyDescent="0.2">
      <c r="B1061" s="188"/>
      <c r="C1061" s="174" t="s">
        <v>550</v>
      </c>
      <c r="D1061" s="175">
        <v>41073</v>
      </c>
      <c r="E1061" s="176">
        <v>41090</v>
      </c>
      <c r="F1061" s="183" t="s">
        <v>1611</v>
      </c>
      <c r="G1061" s="178">
        <v>0.33333333333333331</v>
      </c>
      <c r="H1061" s="178">
        <v>0.5</v>
      </c>
      <c r="I1061" s="179">
        <v>2011920270822</v>
      </c>
      <c r="J1061" s="180" t="s">
        <v>506</v>
      </c>
      <c r="K1061" s="180" t="s">
        <v>566</v>
      </c>
      <c r="L1061" s="174"/>
      <c r="M1061" s="181" t="s">
        <v>1612</v>
      </c>
      <c r="N1061" s="182"/>
    </row>
    <row r="1062" spans="2:14" x14ac:dyDescent="0.2">
      <c r="B1062" s="188"/>
      <c r="C1062" s="174" t="s">
        <v>550</v>
      </c>
      <c r="D1062" s="175">
        <v>41073</v>
      </c>
      <c r="E1062" s="176">
        <v>41091</v>
      </c>
      <c r="F1062" s="183">
        <v>8909056005</v>
      </c>
      <c r="G1062" s="178">
        <v>0.33333333333333331</v>
      </c>
      <c r="H1062" s="178">
        <v>0.5</v>
      </c>
      <c r="I1062" s="179">
        <v>2012931057641</v>
      </c>
      <c r="J1062" s="180" t="s">
        <v>1613</v>
      </c>
      <c r="K1062" s="180" t="s">
        <v>566</v>
      </c>
      <c r="L1062" s="195"/>
      <c r="M1062" s="181" t="s">
        <v>1614</v>
      </c>
      <c r="N1062" s="182"/>
    </row>
    <row r="1063" spans="2:14" x14ac:dyDescent="0.2">
      <c r="B1063" s="188"/>
      <c r="C1063" s="174" t="s">
        <v>328</v>
      </c>
      <c r="D1063" s="175">
        <v>41074</v>
      </c>
      <c r="E1063" s="176">
        <v>41087</v>
      </c>
      <c r="F1063" s="185">
        <v>300822006</v>
      </c>
      <c r="G1063" s="178">
        <v>0.33333333333333331</v>
      </c>
      <c r="H1063" s="178">
        <v>0.54166666666666663</v>
      </c>
      <c r="I1063" s="179">
        <v>2012985529049</v>
      </c>
      <c r="J1063" s="180" t="s">
        <v>1615</v>
      </c>
      <c r="K1063" s="180" t="s">
        <v>1605</v>
      </c>
      <c r="L1063" s="195"/>
      <c r="M1063" s="181" t="s">
        <v>1616</v>
      </c>
      <c r="N1063" s="182"/>
    </row>
    <row r="1064" spans="2:14" x14ac:dyDescent="0.2">
      <c r="B1064" s="188"/>
      <c r="C1064" s="174" t="s">
        <v>328</v>
      </c>
      <c r="D1064" s="175">
        <v>41074</v>
      </c>
      <c r="E1064" s="176">
        <v>41086</v>
      </c>
      <c r="F1064" s="185">
        <v>303330006</v>
      </c>
      <c r="G1064" s="178">
        <v>0.33333333333333331</v>
      </c>
      <c r="H1064" s="178">
        <v>0.52083333333333337</v>
      </c>
      <c r="I1064" s="179">
        <v>2012985530849</v>
      </c>
      <c r="J1064" s="180" t="s">
        <v>1617</v>
      </c>
      <c r="K1064" s="180" t="s">
        <v>1605</v>
      </c>
      <c r="L1064" s="195"/>
      <c r="M1064" s="181" t="s">
        <v>1618</v>
      </c>
      <c r="N1064" s="182"/>
    </row>
    <row r="1065" spans="2:14" x14ac:dyDescent="0.2">
      <c r="B1065" s="188"/>
      <c r="C1065" s="174" t="s">
        <v>328</v>
      </c>
      <c r="D1065" s="175">
        <v>41074</v>
      </c>
      <c r="E1065" s="176">
        <v>41088</v>
      </c>
      <c r="F1065" s="185">
        <v>311832005</v>
      </c>
      <c r="G1065" s="178">
        <v>0.54166666666666663</v>
      </c>
      <c r="H1065" s="178">
        <v>0.75</v>
      </c>
      <c r="I1065" s="179">
        <v>2012994579146</v>
      </c>
      <c r="J1065" s="180" t="s">
        <v>1619</v>
      </c>
      <c r="K1065" s="180" t="s">
        <v>1620</v>
      </c>
      <c r="L1065" s="195"/>
      <c r="M1065" s="181" t="s">
        <v>1621</v>
      </c>
      <c r="N1065" s="182"/>
    </row>
    <row r="1066" spans="2:14" x14ac:dyDescent="0.2">
      <c r="B1066" s="188"/>
      <c r="C1066" s="174" t="s">
        <v>328</v>
      </c>
      <c r="D1066" s="175">
        <v>41076</v>
      </c>
      <c r="E1066" s="176">
        <v>41088</v>
      </c>
      <c r="F1066" s="185">
        <v>5703854005</v>
      </c>
      <c r="G1066" s="178">
        <v>0.33333333333333331</v>
      </c>
      <c r="H1066" s="178">
        <v>0.5</v>
      </c>
      <c r="I1066" s="179">
        <v>2012963187297</v>
      </c>
      <c r="J1066" s="180" t="s">
        <v>1020</v>
      </c>
      <c r="K1066" s="180" t="s">
        <v>1605</v>
      </c>
      <c r="L1066" s="195"/>
      <c r="M1066" s="181" t="s">
        <v>1622</v>
      </c>
      <c r="N1066" s="182"/>
    </row>
    <row r="1067" spans="2:14" x14ac:dyDescent="0.2">
      <c r="B1067" s="188"/>
      <c r="C1067" s="174" t="s">
        <v>328</v>
      </c>
      <c r="D1067" s="175">
        <v>41078</v>
      </c>
      <c r="E1067" s="176">
        <v>41083</v>
      </c>
      <c r="F1067" s="185" t="s">
        <v>1540</v>
      </c>
      <c r="G1067" s="178">
        <v>0.54166666666666663</v>
      </c>
      <c r="H1067" s="178">
        <v>0.75</v>
      </c>
      <c r="I1067" s="179">
        <v>2011912561512</v>
      </c>
      <c r="J1067" s="180" t="s">
        <v>1623</v>
      </c>
      <c r="K1067" s="180" t="s">
        <v>1580</v>
      </c>
      <c r="L1067" s="195"/>
      <c r="M1067" s="181" t="s">
        <v>1624</v>
      </c>
      <c r="N1067" s="182"/>
    </row>
    <row r="1068" spans="2:14" x14ac:dyDescent="0.2">
      <c r="B1068" s="188"/>
      <c r="C1068" s="174" t="s">
        <v>328</v>
      </c>
      <c r="D1068" s="175">
        <v>41080</v>
      </c>
      <c r="E1068" s="176">
        <v>41084</v>
      </c>
      <c r="F1068" s="185" t="s">
        <v>1540</v>
      </c>
      <c r="G1068" s="178">
        <v>0.3125</v>
      </c>
      <c r="H1068" s="178">
        <v>0.52083333333333337</v>
      </c>
      <c r="I1068" s="179">
        <v>2012977407953</v>
      </c>
      <c r="J1068" s="180" t="s">
        <v>1625</v>
      </c>
      <c r="K1068" s="180" t="s">
        <v>667</v>
      </c>
      <c r="L1068" s="195"/>
      <c r="M1068" s="181" t="s">
        <v>1626</v>
      </c>
      <c r="N1068" s="182"/>
    </row>
    <row r="1069" spans="2:14" x14ac:dyDescent="0.2">
      <c r="B1069" s="188"/>
      <c r="C1069" s="174" t="s">
        <v>328</v>
      </c>
      <c r="D1069" s="175">
        <v>41076</v>
      </c>
      <c r="E1069" s="176">
        <v>41092</v>
      </c>
      <c r="F1069" s="185">
        <v>318613006</v>
      </c>
      <c r="G1069" s="178">
        <v>0.54166666666666663</v>
      </c>
      <c r="H1069" s="178">
        <v>0.75</v>
      </c>
      <c r="I1069" s="179">
        <v>2012987152488</v>
      </c>
      <c r="J1069" s="180" t="s">
        <v>1627</v>
      </c>
      <c r="K1069" s="180" t="s">
        <v>1605</v>
      </c>
      <c r="L1069" s="195"/>
      <c r="M1069" s="181" t="s">
        <v>1628</v>
      </c>
      <c r="N1069" s="182"/>
    </row>
    <row r="1070" spans="2:14" x14ac:dyDescent="0.2">
      <c r="B1070" s="188"/>
      <c r="C1070" s="174" t="s">
        <v>328</v>
      </c>
      <c r="D1070" s="175">
        <v>41076</v>
      </c>
      <c r="E1070" s="176">
        <v>41099</v>
      </c>
      <c r="F1070" s="185">
        <v>305308005</v>
      </c>
      <c r="G1070" s="178">
        <v>0.54166666666666663</v>
      </c>
      <c r="H1070" s="178">
        <v>0.75</v>
      </c>
      <c r="I1070" s="179">
        <v>2012963618606</v>
      </c>
      <c r="J1070" s="180" t="s">
        <v>1629</v>
      </c>
      <c r="K1070" s="180" t="s">
        <v>1605</v>
      </c>
      <c r="L1070" s="195"/>
      <c r="M1070" s="181" t="s">
        <v>1630</v>
      </c>
      <c r="N1070" s="182"/>
    </row>
    <row r="1071" spans="2:14" x14ac:dyDescent="0.2">
      <c r="B1071" s="188"/>
      <c r="C1071" s="174" t="s">
        <v>328</v>
      </c>
      <c r="D1071" s="175">
        <v>41076</v>
      </c>
      <c r="E1071" s="176">
        <v>41102</v>
      </c>
      <c r="F1071" s="185" t="s">
        <v>1631</v>
      </c>
      <c r="G1071" s="178">
        <v>0.54166666666666663</v>
      </c>
      <c r="H1071" s="178">
        <v>0.75</v>
      </c>
      <c r="I1071" s="179">
        <v>2012985900845</v>
      </c>
      <c r="J1071" s="180" t="s">
        <v>917</v>
      </c>
      <c r="K1071" s="180" t="s">
        <v>1605</v>
      </c>
      <c r="L1071" s="195"/>
      <c r="M1071" s="181" t="s">
        <v>1632</v>
      </c>
      <c r="N1071" s="182"/>
    </row>
    <row r="1072" spans="2:14" x14ac:dyDescent="0.2">
      <c r="B1072" s="188"/>
      <c r="C1072" s="174" t="s">
        <v>328</v>
      </c>
      <c r="D1072" s="175">
        <v>41076</v>
      </c>
      <c r="E1072" s="176">
        <v>41107</v>
      </c>
      <c r="F1072" s="185">
        <v>300834006</v>
      </c>
      <c r="G1072" s="178">
        <v>0.54166666666666663</v>
      </c>
      <c r="H1072" s="178">
        <v>0.75</v>
      </c>
      <c r="I1072" s="179">
        <v>2012969955214</v>
      </c>
      <c r="J1072" s="180" t="s">
        <v>1633</v>
      </c>
      <c r="K1072" s="180" t="s">
        <v>1605</v>
      </c>
      <c r="L1072" s="195"/>
      <c r="M1072" s="181" t="s">
        <v>1634</v>
      </c>
      <c r="N1072" s="182"/>
    </row>
    <row r="1073" spans="2:14" x14ac:dyDescent="0.2">
      <c r="B1073" s="188"/>
      <c r="C1073" s="174" t="s">
        <v>328</v>
      </c>
      <c r="D1073" s="175">
        <v>41080</v>
      </c>
      <c r="E1073" s="176">
        <v>41094</v>
      </c>
      <c r="F1073" s="185">
        <v>8903954067</v>
      </c>
      <c r="G1073" s="178">
        <v>0.33333333333333331</v>
      </c>
      <c r="H1073" s="178">
        <v>0.5</v>
      </c>
      <c r="I1073" s="179">
        <v>2012969733487</v>
      </c>
      <c r="J1073" s="180" t="s">
        <v>1635</v>
      </c>
      <c r="K1073" s="180" t="s">
        <v>1605</v>
      </c>
      <c r="L1073" s="195"/>
      <c r="M1073" s="181" t="s">
        <v>1636</v>
      </c>
      <c r="N1073" s="182"/>
    </row>
    <row r="1074" spans="2:14" x14ac:dyDescent="0.2">
      <c r="B1074" s="188"/>
      <c r="C1074" s="174" t="s">
        <v>328</v>
      </c>
      <c r="D1074" s="175">
        <v>41080</v>
      </c>
      <c r="E1074" s="176">
        <v>41094</v>
      </c>
      <c r="F1074" s="185">
        <v>8903954067</v>
      </c>
      <c r="G1074" s="178">
        <v>0.33333333333333331</v>
      </c>
      <c r="H1074" s="178">
        <v>0.5</v>
      </c>
      <c r="I1074" s="179">
        <v>2012963327580</v>
      </c>
      <c r="J1074" s="180" t="s">
        <v>1635</v>
      </c>
      <c r="K1074" s="180" t="s">
        <v>1637</v>
      </c>
      <c r="L1074" s="195"/>
      <c r="M1074" s="181" t="s">
        <v>1638</v>
      </c>
      <c r="N1074" s="182"/>
    </row>
    <row r="1075" spans="2:14" x14ac:dyDescent="0.2">
      <c r="B1075" s="188"/>
      <c r="C1075" s="174" t="s">
        <v>328</v>
      </c>
      <c r="D1075" s="175">
        <v>41080</v>
      </c>
      <c r="E1075" s="176">
        <v>41092</v>
      </c>
      <c r="F1075" s="185">
        <v>304499006</v>
      </c>
      <c r="G1075" s="178">
        <v>0.54166666666666663</v>
      </c>
      <c r="H1075" s="178">
        <v>0.75</v>
      </c>
      <c r="I1075" s="179">
        <v>2012986117431</v>
      </c>
      <c r="J1075" s="180" t="s">
        <v>1169</v>
      </c>
      <c r="K1075" s="180" t="s">
        <v>1605</v>
      </c>
      <c r="L1075" s="195"/>
      <c r="M1075" s="181" t="s">
        <v>1639</v>
      </c>
      <c r="N1075" s="182"/>
    </row>
    <row r="1076" spans="2:14" x14ac:dyDescent="0.2">
      <c r="B1076" s="188"/>
      <c r="C1076" s="174" t="s">
        <v>328</v>
      </c>
      <c r="D1076" s="175">
        <v>41080</v>
      </c>
      <c r="E1076" s="176">
        <v>41114</v>
      </c>
      <c r="F1076" s="185">
        <v>5716575005</v>
      </c>
      <c r="G1076" s="178">
        <v>0.33333333333333331</v>
      </c>
      <c r="H1076" s="178">
        <v>0.5</v>
      </c>
      <c r="I1076" s="179">
        <v>2012979834285</v>
      </c>
      <c r="J1076" s="180" t="s">
        <v>703</v>
      </c>
      <c r="K1076" s="180" t="s">
        <v>1605</v>
      </c>
      <c r="L1076" s="195"/>
      <c r="M1076" s="181" t="s">
        <v>1640</v>
      </c>
      <c r="N1076" s="182" t="s">
        <v>1641</v>
      </c>
    </row>
    <row r="1077" spans="2:14" x14ac:dyDescent="0.2">
      <c r="B1077" s="188"/>
      <c r="C1077" s="174" t="s">
        <v>328</v>
      </c>
      <c r="D1077" s="175">
        <v>41080</v>
      </c>
      <c r="E1077" s="176">
        <v>41115</v>
      </c>
      <c r="F1077" s="185">
        <v>5706601065</v>
      </c>
      <c r="G1077" s="178">
        <v>0.54166666666666663</v>
      </c>
      <c r="H1077" s="178">
        <v>0.75</v>
      </c>
      <c r="I1077" s="179">
        <v>2012976731084</v>
      </c>
      <c r="J1077" s="180" t="s">
        <v>586</v>
      </c>
      <c r="K1077" s="180" t="s">
        <v>1642</v>
      </c>
      <c r="L1077" s="195"/>
      <c r="M1077" s="181" t="s">
        <v>1643</v>
      </c>
      <c r="N1077" s="182" t="s">
        <v>1641</v>
      </c>
    </row>
    <row r="1078" spans="2:14" x14ac:dyDescent="0.2">
      <c r="B1078" s="188"/>
      <c r="C1078" s="174" t="s">
        <v>328</v>
      </c>
      <c r="D1078" s="175">
        <v>41080</v>
      </c>
      <c r="E1078" s="176">
        <v>41091</v>
      </c>
      <c r="F1078" s="185" t="s">
        <v>1540</v>
      </c>
      <c r="G1078" s="178">
        <v>0.33333333333333331</v>
      </c>
      <c r="H1078" s="178">
        <v>0.54166666666666663</v>
      </c>
      <c r="I1078" s="179">
        <v>2012977403349</v>
      </c>
      <c r="J1078" s="180" t="s">
        <v>1644</v>
      </c>
      <c r="K1078" s="180" t="s">
        <v>1580</v>
      </c>
      <c r="L1078" s="195"/>
      <c r="M1078" s="181" t="s">
        <v>1645</v>
      </c>
      <c r="N1078" s="182"/>
    </row>
    <row r="1079" spans="2:14" x14ac:dyDescent="0.2">
      <c r="B1079" s="188"/>
      <c r="C1079" s="174" t="s">
        <v>328</v>
      </c>
      <c r="D1079" s="175">
        <v>41080</v>
      </c>
      <c r="E1079" s="176">
        <v>41090</v>
      </c>
      <c r="F1079" s="185">
        <v>301618005</v>
      </c>
      <c r="G1079" s="178">
        <v>0.54166666666666663</v>
      </c>
      <c r="H1079" s="178">
        <v>0.75</v>
      </c>
      <c r="I1079" s="179">
        <v>2012977403349</v>
      </c>
      <c r="J1079" s="180" t="s">
        <v>1644</v>
      </c>
      <c r="K1079" s="180" t="s">
        <v>1580</v>
      </c>
      <c r="L1079" s="195"/>
      <c r="M1079" s="181" t="s">
        <v>1646</v>
      </c>
      <c r="N1079" s="182"/>
    </row>
    <row r="1080" spans="2:14" x14ac:dyDescent="0.2">
      <c r="B1080" s="188"/>
      <c r="C1080" s="174" t="s">
        <v>328</v>
      </c>
      <c r="D1080" s="175">
        <v>41082</v>
      </c>
      <c r="E1080" s="176">
        <v>41093</v>
      </c>
      <c r="F1080" s="185">
        <v>306614062</v>
      </c>
      <c r="G1080" s="178">
        <v>0.54166666666666663</v>
      </c>
      <c r="H1080" s="178">
        <v>0.75</v>
      </c>
      <c r="I1080" s="179">
        <v>2012988972540</v>
      </c>
      <c r="J1080" s="180" t="s">
        <v>1647</v>
      </c>
      <c r="K1080" s="180" t="s">
        <v>1605</v>
      </c>
      <c r="L1080" s="195"/>
      <c r="M1080" s="181" t="s">
        <v>1648</v>
      </c>
      <c r="N1080" s="182"/>
    </row>
    <row r="1081" spans="2:14" x14ac:dyDescent="0.2">
      <c r="B1081" s="188"/>
      <c r="C1081" s="174" t="s">
        <v>550</v>
      </c>
      <c r="D1081" s="175">
        <v>41081</v>
      </c>
      <c r="E1081" s="176">
        <v>41096</v>
      </c>
      <c r="F1081" s="185">
        <v>5708301008</v>
      </c>
      <c r="G1081" s="178">
        <v>0.58333333333333337</v>
      </c>
      <c r="H1081" s="178">
        <v>0.75</v>
      </c>
      <c r="I1081" s="179">
        <v>2012956722809</v>
      </c>
      <c r="J1081" s="180" t="s">
        <v>1649</v>
      </c>
      <c r="K1081" s="180" t="s">
        <v>667</v>
      </c>
      <c r="L1081" s="195"/>
      <c r="M1081" s="181"/>
      <c r="N1081" s="182"/>
    </row>
    <row r="1082" spans="2:14" x14ac:dyDescent="0.2">
      <c r="B1082" s="188"/>
      <c r="C1082" s="174" t="s">
        <v>550</v>
      </c>
      <c r="D1082" s="175">
        <v>41081</v>
      </c>
      <c r="E1082" s="176">
        <v>41096</v>
      </c>
      <c r="F1082" s="185">
        <v>300975006</v>
      </c>
      <c r="G1082" s="178">
        <v>0.33333333333333331</v>
      </c>
      <c r="H1082" s="178">
        <v>0.5</v>
      </c>
      <c r="I1082" s="179">
        <v>2011900656455</v>
      </c>
      <c r="J1082" s="180" t="s">
        <v>1650</v>
      </c>
      <c r="K1082" s="180" t="s">
        <v>1651</v>
      </c>
      <c r="L1082" s="195"/>
      <c r="M1082" s="181"/>
      <c r="N1082" s="182"/>
    </row>
    <row r="1083" spans="2:14" x14ac:dyDescent="0.2">
      <c r="B1083" s="188"/>
      <c r="C1083" s="174" t="s">
        <v>550</v>
      </c>
      <c r="D1083" s="175">
        <v>41081</v>
      </c>
      <c r="E1083" s="176">
        <v>41097</v>
      </c>
      <c r="F1083" s="185">
        <v>5701496005</v>
      </c>
      <c r="G1083" s="178">
        <v>0.58333333333333337</v>
      </c>
      <c r="H1083" s="178">
        <v>0.75</v>
      </c>
      <c r="I1083" s="179">
        <v>2012949643728</v>
      </c>
      <c r="J1083" s="180" t="s">
        <v>1652</v>
      </c>
      <c r="K1083" s="180" t="s">
        <v>667</v>
      </c>
      <c r="L1083" s="195"/>
      <c r="M1083" s="181" t="s">
        <v>1653</v>
      </c>
      <c r="N1083" s="182" t="s">
        <v>1654</v>
      </c>
    </row>
    <row r="1084" spans="2:14" x14ac:dyDescent="0.2">
      <c r="B1084" s="188"/>
      <c r="C1084" s="174" t="s">
        <v>550</v>
      </c>
      <c r="D1084" s="175">
        <v>41081</v>
      </c>
      <c r="E1084" s="176">
        <v>41089</v>
      </c>
      <c r="F1084" s="185">
        <v>5704821005</v>
      </c>
      <c r="G1084" s="178">
        <v>0.33333333333333331</v>
      </c>
      <c r="H1084" s="178">
        <v>0.5</v>
      </c>
      <c r="I1084" s="179">
        <v>2012946500169</v>
      </c>
      <c r="J1084" s="180" t="s">
        <v>1311</v>
      </c>
      <c r="K1084" s="180" t="s">
        <v>667</v>
      </c>
      <c r="L1084" s="195"/>
      <c r="M1084" s="181" t="s">
        <v>1610</v>
      </c>
      <c r="N1084" s="182" t="s">
        <v>1655</v>
      </c>
    </row>
    <row r="1085" spans="2:14" x14ac:dyDescent="0.2">
      <c r="B1085" s="188"/>
      <c r="C1085" s="174" t="s">
        <v>550</v>
      </c>
      <c r="D1085" s="175">
        <v>41081</v>
      </c>
      <c r="E1085" s="176">
        <v>41098</v>
      </c>
      <c r="F1085" s="185">
        <v>5702248005</v>
      </c>
      <c r="G1085" s="178">
        <v>0.33333333333333331</v>
      </c>
      <c r="H1085" s="178">
        <v>0.5</v>
      </c>
      <c r="I1085" s="179">
        <v>2012935818220</v>
      </c>
      <c r="J1085" s="180" t="s">
        <v>1656</v>
      </c>
      <c r="K1085" s="180" t="s">
        <v>667</v>
      </c>
      <c r="L1085" s="195"/>
      <c r="M1085" s="181" t="s">
        <v>1657</v>
      </c>
      <c r="N1085" s="182"/>
    </row>
    <row r="1086" spans="2:14" x14ac:dyDescent="0.2">
      <c r="B1086" s="188"/>
      <c r="C1086" s="174" t="s">
        <v>550</v>
      </c>
      <c r="D1086" s="175">
        <v>41081</v>
      </c>
      <c r="E1086" s="176">
        <v>41099</v>
      </c>
      <c r="F1086" s="185">
        <v>5702730005</v>
      </c>
      <c r="G1086" s="178">
        <v>0.33333333333333331</v>
      </c>
      <c r="H1086" s="178">
        <v>0.5</v>
      </c>
      <c r="I1086" s="179">
        <v>2012949661845</v>
      </c>
      <c r="J1086" s="180" t="s">
        <v>758</v>
      </c>
      <c r="K1086" s="180" t="s">
        <v>667</v>
      </c>
      <c r="L1086" s="195"/>
      <c r="M1086" s="181" t="s">
        <v>1658</v>
      </c>
      <c r="N1086" s="182"/>
    </row>
    <row r="1087" spans="2:14" x14ac:dyDescent="0.2">
      <c r="B1087" s="188"/>
      <c r="C1087" s="174" t="s">
        <v>328</v>
      </c>
      <c r="D1087" s="175">
        <v>41082</v>
      </c>
      <c r="E1087" s="176">
        <v>41106</v>
      </c>
      <c r="F1087" s="185">
        <v>5721523005</v>
      </c>
      <c r="G1087" s="178">
        <v>0.54166666666666663</v>
      </c>
      <c r="H1087" s="178">
        <v>0.75</v>
      </c>
      <c r="I1087" s="179">
        <v>2012969822352</v>
      </c>
      <c r="J1087" s="180" t="s">
        <v>1659</v>
      </c>
      <c r="K1087" s="180" t="s">
        <v>1605</v>
      </c>
      <c r="L1087" s="195"/>
      <c r="M1087" s="181" t="s">
        <v>1660</v>
      </c>
      <c r="N1087" s="182"/>
    </row>
    <row r="1088" spans="2:14" x14ac:dyDescent="0.2">
      <c r="B1088" s="188"/>
      <c r="C1088" s="174" t="s">
        <v>328</v>
      </c>
      <c r="D1088" s="175">
        <v>41082</v>
      </c>
      <c r="E1088" s="176">
        <v>41120</v>
      </c>
      <c r="F1088" s="185">
        <v>5702723005</v>
      </c>
      <c r="G1088" s="178">
        <v>0.375</v>
      </c>
      <c r="H1088" s="178">
        <v>0.52083333333333337</v>
      </c>
      <c r="I1088" s="179">
        <v>2012965506752</v>
      </c>
      <c r="J1088" s="180" t="s">
        <v>758</v>
      </c>
      <c r="K1088" s="180" t="s">
        <v>1605</v>
      </c>
      <c r="L1088" s="195"/>
      <c r="M1088" s="181"/>
      <c r="N1088" s="182"/>
    </row>
    <row r="1089" spans="2:14" x14ac:dyDescent="0.2">
      <c r="B1089" s="188"/>
      <c r="C1089" s="174" t="s">
        <v>328</v>
      </c>
      <c r="D1089" s="175">
        <v>41082</v>
      </c>
      <c r="E1089" s="176">
        <v>41090</v>
      </c>
      <c r="F1089" s="185" t="s">
        <v>1661</v>
      </c>
      <c r="G1089" s="178">
        <v>0.54166666666666663</v>
      </c>
      <c r="H1089" s="178">
        <v>0.75</v>
      </c>
      <c r="I1089" s="179">
        <v>2012977407953</v>
      </c>
      <c r="J1089" s="180" t="s">
        <v>1662</v>
      </c>
      <c r="K1089" s="180" t="s">
        <v>1580</v>
      </c>
      <c r="L1089" s="195"/>
      <c r="M1089" s="187">
        <v>20121000315490</v>
      </c>
      <c r="N1089" s="182" t="s">
        <v>583</v>
      </c>
    </row>
    <row r="1090" spans="2:14" x14ac:dyDescent="0.2">
      <c r="B1090" s="188"/>
      <c r="C1090" s="174" t="s">
        <v>328</v>
      </c>
      <c r="D1090" s="175">
        <v>41082</v>
      </c>
      <c r="E1090" s="176">
        <v>41091</v>
      </c>
      <c r="F1090" s="185" t="s">
        <v>1540</v>
      </c>
      <c r="G1090" s="178">
        <v>0.33333333333333331</v>
      </c>
      <c r="H1090" s="178">
        <v>0.54166666666666663</v>
      </c>
      <c r="I1090" s="179">
        <v>2012977407953</v>
      </c>
      <c r="J1090" s="180" t="s">
        <v>1662</v>
      </c>
      <c r="K1090" s="180" t="s">
        <v>1580</v>
      </c>
      <c r="L1090" s="195"/>
      <c r="M1090" s="181" t="s">
        <v>1663</v>
      </c>
      <c r="N1090" s="182" t="s">
        <v>583</v>
      </c>
    </row>
    <row r="1091" spans="2:14" x14ac:dyDescent="0.2">
      <c r="B1091" s="188"/>
      <c r="C1091" s="174" t="s">
        <v>328</v>
      </c>
      <c r="D1091" s="175">
        <v>41086</v>
      </c>
      <c r="E1091" s="176">
        <v>41111</v>
      </c>
      <c r="F1091" s="185" t="s">
        <v>1664</v>
      </c>
      <c r="G1091" s="178">
        <v>0.54166666666666663</v>
      </c>
      <c r="H1091" s="178">
        <v>0.75</v>
      </c>
      <c r="I1091" s="179">
        <v>2012948170187</v>
      </c>
      <c r="J1091" s="180" t="s">
        <v>1665</v>
      </c>
      <c r="K1091" s="180" t="s">
        <v>1580</v>
      </c>
      <c r="L1091" s="195"/>
      <c r="M1091" s="181" t="s">
        <v>1666</v>
      </c>
      <c r="N1091" s="182" t="s">
        <v>1667</v>
      </c>
    </row>
    <row r="1092" spans="2:14" x14ac:dyDescent="0.2">
      <c r="B1092" s="188"/>
      <c r="C1092" s="174" t="s">
        <v>328</v>
      </c>
      <c r="D1092" s="175">
        <v>41086</v>
      </c>
      <c r="E1092" s="176">
        <v>41105</v>
      </c>
      <c r="F1092" s="185" t="s">
        <v>1540</v>
      </c>
      <c r="G1092" s="178">
        <v>0.33333333333333331</v>
      </c>
      <c r="H1092" s="178">
        <v>0.54166666666666663</v>
      </c>
      <c r="I1092" s="179">
        <v>2012989438287</v>
      </c>
      <c r="J1092" s="180" t="s">
        <v>382</v>
      </c>
      <c r="K1092" s="180" t="s">
        <v>1668</v>
      </c>
      <c r="L1092" s="195"/>
      <c r="M1092" s="181" t="s">
        <v>1669</v>
      </c>
      <c r="N1092" s="182"/>
    </row>
    <row r="1093" spans="2:14" x14ac:dyDescent="0.2">
      <c r="B1093" s="188"/>
      <c r="C1093" s="174" t="s">
        <v>328</v>
      </c>
      <c r="D1093" s="175">
        <v>41088</v>
      </c>
      <c r="E1093" s="176">
        <v>41106</v>
      </c>
      <c r="F1093" s="185">
        <v>5758055005</v>
      </c>
      <c r="G1093" s="178">
        <v>0.54166666666666663</v>
      </c>
      <c r="H1093" s="178">
        <v>0.75</v>
      </c>
      <c r="I1093" s="179">
        <v>2012972331872</v>
      </c>
      <c r="J1093" s="180" t="s">
        <v>1670</v>
      </c>
      <c r="K1093" s="180" t="s">
        <v>1569</v>
      </c>
      <c r="L1093" s="195"/>
      <c r="M1093" s="181" t="s">
        <v>1671</v>
      </c>
      <c r="N1093" s="182"/>
    </row>
    <row r="1094" spans="2:14" x14ac:dyDescent="0.2">
      <c r="B1094" s="188"/>
      <c r="C1094" s="174" t="s">
        <v>328</v>
      </c>
      <c r="D1094" s="175">
        <v>41088</v>
      </c>
      <c r="E1094" s="176">
        <v>41097</v>
      </c>
      <c r="F1094" s="185" t="s">
        <v>1540</v>
      </c>
      <c r="G1094" s="178">
        <v>0.54166666666666663</v>
      </c>
      <c r="H1094" s="178">
        <v>0.75</v>
      </c>
      <c r="I1094" s="179">
        <v>2012977407953</v>
      </c>
      <c r="J1094" s="180" t="s">
        <v>1672</v>
      </c>
      <c r="K1094" s="180" t="s">
        <v>1580</v>
      </c>
      <c r="L1094" s="195"/>
      <c r="M1094" s="181" t="s">
        <v>1673</v>
      </c>
      <c r="N1094" s="182" t="s">
        <v>1674</v>
      </c>
    </row>
    <row r="1095" spans="2:14" x14ac:dyDescent="0.2">
      <c r="B1095" s="188"/>
      <c r="C1095" s="174" t="s">
        <v>328</v>
      </c>
      <c r="D1095" s="175">
        <v>41088</v>
      </c>
      <c r="E1095" s="176">
        <v>41098</v>
      </c>
      <c r="F1095" s="185" t="s">
        <v>1540</v>
      </c>
      <c r="G1095" s="178">
        <v>0.33333333333333331</v>
      </c>
      <c r="H1095" s="178">
        <v>0.54166666666666663</v>
      </c>
      <c r="I1095" s="179">
        <v>2012977407953</v>
      </c>
      <c r="J1095" s="180" t="s">
        <v>1672</v>
      </c>
      <c r="K1095" s="180" t="s">
        <v>1580</v>
      </c>
      <c r="L1095" s="195"/>
      <c r="M1095" s="181" t="s">
        <v>1675</v>
      </c>
      <c r="N1095" s="182"/>
    </row>
    <row r="1096" spans="2:14" x14ac:dyDescent="0.2">
      <c r="B1096" s="188"/>
      <c r="C1096" s="174" t="s">
        <v>328</v>
      </c>
      <c r="D1096" s="175">
        <v>41089</v>
      </c>
      <c r="E1096" s="176">
        <v>41104</v>
      </c>
      <c r="F1096" s="185" t="s">
        <v>1540</v>
      </c>
      <c r="G1096" s="178">
        <v>0.54166666666666663</v>
      </c>
      <c r="H1096" s="178">
        <v>0.75</v>
      </c>
      <c r="I1096" s="179">
        <v>2012977409681</v>
      </c>
      <c r="J1096" s="180" t="s">
        <v>1676</v>
      </c>
      <c r="K1096" s="180" t="s">
        <v>1580</v>
      </c>
      <c r="L1096" s="195"/>
      <c r="M1096" s="181" t="s">
        <v>1677</v>
      </c>
      <c r="N1096" s="182"/>
    </row>
    <row r="1097" spans="2:14" x14ac:dyDescent="0.2">
      <c r="B1097" s="188"/>
      <c r="C1097" s="174" t="s">
        <v>328</v>
      </c>
      <c r="D1097" s="175"/>
      <c r="E1097" s="176">
        <v>41092</v>
      </c>
      <c r="F1097" s="185">
        <v>308016005</v>
      </c>
      <c r="G1097" s="178">
        <v>0.58333333333333337</v>
      </c>
      <c r="H1097" s="178">
        <v>0.75</v>
      </c>
      <c r="I1097" s="179">
        <v>2012931748709</v>
      </c>
      <c r="J1097" s="180" t="s">
        <v>453</v>
      </c>
      <c r="K1097" s="180" t="s">
        <v>695</v>
      </c>
      <c r="L1097" s="195"/>
      <c r="M1097" s="181" t="s">
        <v>1678</v>
      </c>
      <c r="N1097" s="182"/>
    </row>
    <row r="1098" spans="2:14" x14ac:dyDescent="0.2">
      <c r="B1098" s="188"/>
      <c r="C1098" s="174" t="s">
        <v>328</v>
      </c>
      <c r="D1098" s="175"/>
      <c r="E1098" s="176">
        <v>41093</v>
      </c>
      <c r="F1098" s="185">
        <v>306180005</v>
      </c>
      <c r="G1098" s="178">
        <v>0.33333333333333331</v>
      </c>
      <c r="H1098" s="178">
        <v>0.5</v>
      </c>
      <c r="I1098" s="179">
        <v>2012931748709</v>
      </c>
      <c r="J1098" s="180" t="s">
        <v>383</v>
      </c>
      <c r="K1098" s="180" t="s">
        <v>695</v>
      </c>
      <c r="L1098" s="195"/>
      <c r="M1098" s="181" t="s">
        <v>1679</v>
      </c>
      <c r="N1098" s="182"/>
    </row>
    <row r="1099" spans="2:14" x14ac:dyDescent="0.2">
      <c r="B1099" s="188"/>
      <c r="C1099" s="174" t="s">
        <v>328</v>
      </c>
      <c r="D1099" s="175"/>
      <c r="E1099" s="176">
        <v>41093</v>
      </c>
      <c r="F1099" s="185">
        <v>306898005</v>
      </c>
      <c r="G1099" s="178">
        <v>0.58333333333333337</v>
      </c>
      <c r="H1099" s="178">
        <v>0.75</v>
      </c>
      <c r="I1099" s="179">
        <v>2012931748719</v>
      </c>
      <c r="J1099" s="180" t="s">
        <v>978</v>
      </c>
      <c r="K1099" s="180" t="s">
        <v>695</v>
      </c>
      <c r="L1099" s="195"/>
      <c r="M1099" s="181" t="s">
        <v>1680</v>
      </c>
      <c r="N1099" s="182" t="s">
        <v>1681</v>
      </c>
    </row>
    <row r="1100" spans="2:14" x14ac:dyDescent="0.2">
      <c r="B1100" s="188"/>
      <c r="C1100" s="174" t="s">
        <v>328</v>
      </c>
      <c r="D1100" s="175"/>
      <c r="E1100" s="176">
        <v>41092</v>
      </c>
      <c r="F1100" s="185">
        <v>5715024006</v>
      </c>
      <c r="G1100" s="178">
        <v>0.33333333333333331</v>
      </c>
      <c r="H1100" s="178">
        <v>0.5</v>
      </c>
      <c r="I1100" s="179">
        <v>2012931748380</v>
      </c>
      <c r="J1100" s="180" t="s">
        <v>1682</v>
      </c>
      <c r="K1100" s="180" t="s">
        <v>1569</v>
      </c>
      <c r="L1100" s="195"/>
      <c r="M1100" s="181" t="s">
        <v>1683</v>
      </c>
      <c r="N1100" s="182"/>
    </row>
    <row r="1101" spans="2:14" x14ac:dyDescent="0.2">
      <c r="B1101" s="188"/>
      <c r="C1101" s="174" t="s">
        <v>328</v>
      </c>
      <c r="D1101" s="175">
        <v>41092</v>
      </c>
      <c r="E1101" s="176">
        <v>41144</v>
      </c>
      <c r="F1101" s="185">
        <v>305310005</v>
      </c>
      <c r="G1101" s="178">
        <v>0.58333333333333337</v>
      </c>
      <c r="H1101" s="178">
        <v>0.75</v>
      </c>
      <c r="I1101" s="179">
        <v>2012981521414</v>
      </c>
      <c r="J1101" s="180" t="s">
        <v>1629</v>
      </c>
      <c r="K1101" s="180" t="s">
        <v>1516</v>
      </c>
      <c r="L1101" s="195"/>
      <c r="M1101" s="181" t="s">
        <v>1684</v>
      </c>
      <c r="N1101" s="182"/>
    </row>
    <row r="1102" spans="2:14" x14ac:dyDescent="0.2">
      <c r="B1102" s="188"/>
      <c r="C1102" s="174" t="s">
        <v>328</v>
      </c>
      <c r="D1102" s="175">
        <v>41093</v>
      </c>
      <c r="E1102" s="176">
        <v>41109</v>
      </c>
      <c r="F1102" s="185">
        <v>5705951005</v>
      </c>
      <c r="G1102" s="178">
        <v>0.58333333333333337</v>
      </c>
      <c r="H1102" s="178">
        <v>0.75</v>
      </c>
      <c r="I1102" s="179">
        <v>2011918624310</v>
      </c>
      <c r="J1102" s="180" t="s">
        <v>1153</v>
      </c>
      <c r="K1102" s="180" t="s">
        <v>1181</v>
      </c>
      <c r="L1102" s="195"/>
      <c r="M1102" s="181" t="s">
        <v>1685</v>
      </c>
      <c r="N1102" s="182"/>
    </row>
    <row r="1103" spans="2:14" x14ac:dyDescent="0.2">
      <c r="B1103" s="188"/>
      <c r="C1103" s="174" t="s">
        <v>328</v>
      </c>
      <c r="D1103" s="175">
        <v>41093</v>
      </c>
      <c r="E1103" s="176">
        <v>41112</v>
      </c>
      <c r="F1103" s="185" t="s">
        <v>1686</v>
      </c>
      <c r="G1103" s="178">
        <v>0.33333333333333331</v>
      </c>
      <c r="H1103" s="178">
        <v>0.5</v>
      </c>
      <c r="I1103" s="179">
        <v>2012949796287</v>
      </c>
      <c r="J1103" s="180" t="s">
        <v>1687</v>
      </c>
      <c r="K1103" s="180" t="s">
        <v>667</v>
      </c>
      <c r="L1103" s="195"/>
      <c r="M1103" s="181" t="s">
        <v>1688</v>
      </c>
      <c r="N1103" s="182"/>
    </row>
    <row r="1104" spans="2:14" x14ac:dyDescent="0.2">
      <c r="B1104" s="188"/>
      <c r="C1104" s="174" t="s">
        <v>328</v>
      </c>
      <c r="D1104" s="175">
        <v>41093</v>
      </c>
      <c r="E1104" s="176">
        <v>41107</v>
      </c>
      <c r="F1104" s="185">
        <v>8905004005</v>
      </c>
      <c r="G1104" s="178">
        <v>0.58333333333333337</v>
      </c>
      <c r="H1104" s="178">
        <v>0.75</v>
      </c>
      <c r="I1104" s="179">
        <v>2012974264848</v>
      </c>
      <c r="J1104" s="180" t="s">
        <v>1689</v>
      </c>
      <c r="K1104" s="180" t="s">
        <v>1690</v>
      </c>
      <c r="L1104" s="195"/>
      <c r="M1104" s="181" t="s">
        <v>1691</v>
      </c>
      <c r="N1104" s="182"/>
    </row>
    <row r="1105" spans="2:14" x14ac:dyDescent="0.2">
      <c r="B1105" s="188"/>
      <c r="C1105" s="174" t="s">
        <v>328</v>
      </c>
      <c r="D1105" s="175">
        <v>41093</v>
      </c>
      <c r="E1105" s="176">
        <v>41108</v>
      </c>
      <c r="F1105" s="185" t="s">
        <v>1692</v>
      </c>
      <c r="G1105" s="178">
        <v>0.33333333333333331</v>
      </c>
      <c r="H1105" s="178">
        <v>0.5</v>
      </c>
      <c r="I1105" s="179">
        <v>2012958444144</v>
      </c>
      <c r="J1105" s="180" t="s">
        <v>1693</v>
      </c>
      <c r="K1105" s="180" t="s">
        <v>667</v>
      </c>
      <c r="L1105" s="195"/>
      <c r="M1105" s="181" t="s">
        <v>1694</v>
      </c>
      <c r="N1105" s="182"/>
    </row>
    <row r="1106" spans="2:14" x14ac:dyDescent="0.2">
      <c r="B1106" s="188"/>
      <c r="C1106" s="174" t="s">
        <v>328</v>
      </c>
      <c r="D1106" s="175">
        <v>41093</v>
      </c>
      <c r="E1106" s="176">
        <v>41109</v>
      </c>
      <c r="F1106" s="185">
        <v>422633022</v>
      </c>
      <c r="G1106" s="178">
        <v>0.58333333333333337</v>
      </c>
      <c r="H1106" s="178">
        <v>0.75</v>
      </c>
      <c r="I1106" s="179">
        <v>2012996497204</v>
      </c>
      <c r="J1106" s="180" t="s">
        <v>1695</v>
      </c>
      <c r="K1106" s="180" t="s">
        <v>1696</v>
      </c>
      <c r="L1106" s="195"/>
      <c r="M1106" s="181" t="s">
        <v>1697</v>
      </c>
      <c r="N1106" s="182" t="s">
        <v>357</v>
      </c>
    </row>
    <row r="1107" spans="2:14" x14ac:dyDescent="0.2">
      <c r="B1107" s="188"/>
      <c r="C1107" s="174" t="s">
        <v>328</v>
      </c>
      <c r="D1107" s="175"/>
      <c r="E1107" s="176">
        <v>41095</v>
      </c>
      <c r="F1107" s="185">
        <v>3319614046</v>
      </c>
      <c r="G1107" s="178">
        <v>0.33333333333333331</v>
      </c>
      <c r="H1107" s="178">
        <v>0.52083333333333337</v>
      </c>
      <c r="I1107" s="179">
        <v>2012974266165</v>
      </c>
      <c r="J1107" s="180" t="s">
        <v>1572</v>
      </c>
      <c r="K1107" s="180" t="s">
        <v>1698</v>
      </c>
      <c r="L1107" s="195"/>
      <c r="M1107" s="181" t="s">
        <v>1699</v>
      </c>
      <c r="N1107" s="182"/>
    </row>
    <row r="1108" spans="2:14" x14ac:dyDescent="0.2">
      <c r="B1108" s="188"/>
      <c r="C1108" s="174" t="s">
        <v>328</v>
      </c>
      <c r="D1108" s="175">
        <v>41088</v>
      </c>
      <c r="E1108" s="176">
        <v>41097</v>
      </c>
      <c r="F1108" s="185" t="s">
        <v>1540</v>
      </c>
      <c r="G1108" s="178">
        <v>0.54166666666666663</v>
      </c>
      <c r="H1108" s="178">
        <v>0.75</v>
      </c>
      <c r="I1108" s="179">
        <v>2012989438287</v>
      </c>
      <c r="J1108" s="180" t="s">
        <v>1700</v>
      </c>
      <c r="K1108" s="180" t="s">
        <v>1696</v>
      </c>
      <c r="L1108" s="195"/>
      <c r="M1108" s="181" t="s">
        <v>1673</v>
      </c>
      <c r="N1108" s="182"/>
    </row>
    <row r="1109" spans="2:14" x14ac:dyDescent="0.2">
      <c r="B1109" s="188"/>
      <c r="C1109" s="174" t="s">
        <v>328</v>
      </c>
      <c r="D1109" s="175">
        <v>41103</v>
      </c>
      <c r="E1109" s="176">
        <v>41111</v>
      </c>
      <c r="F1109" s="185" t="s">
        <v>1540</v>
      </c>
      <c r="G1109" s="178">
        <v>0.33333333333333331</v>
      </c>
      <c r="H1109" s="178">
        <v>0.54166666666666663</v>
      </c>
      <c r="I1109" s="179">
        <v>20121003413301</v>
      </c>
      <c r="J1109" s="180" t="s">
        <v>1701</v>
      </c>
      <c r="K1109" s="180" t="s">
        <v>1702</v>
      </c>
      <c r="L1109" s="195"/>
      <c r="M1109" s="181" t="s">
        <v>1703</v>
      </c>
      <c r="N1109" s="182"/>
    </row>
    <row r="1110" spans="2:14" x14ac:dyDescent="0.2">
      <c r="B1110" s="188"/>
      <c r="C1110" s="174" t="s">
        <v>328</v>
      </c>
      <c r="D1110" s="175">
        <v>41103</v>
      </c>
      <c r="E1110" s="176">
        <v>41111</v>
      </c>
      <c r="F1110" s="185" t="s">
        <v>1540</v>
      </c>
      <c r="G1110" s="178">
        <v>0.54166666666666663</v>
      </c>
      <c r="H1110" s="178">
        <v>0.75</v>
      </c>
      <c r="I1110" s="179">
        <v>20121003413301</v>
      </c>
      <c r="J1110" s="180" t="s">
        <v>1701</v>
      </c>
      <c r="K1110" s="180" t="s">
        <v>1702</v>
      </c>
      <c r="L1110" s="195"/>
      <c r="M1110" s="181" t="s">
        <v>1703</v>
      </c>
      <c r="N1110" s="182"/>
    </row>
    <row r="1111" spans="2:14" x14ac:dyDescent="0.2">
      <c r="B1111" s="188"/>
      <c r="C1111" s="174" t="s">
        <v>328</v>
      </c>
      <c r="D1111" s="175">
        <v>41103</v>
      </c>
      <c r="E1111" s="176">
        <v>41112</v>
      </c>
      <c r="F1111" s="185" t="s">
        <v>1540</v>
      </c>
      <c r="G1111" s="178">
        <v>0.33333333333333331</v>
      </c>
      <c r="H1111" s="178">
        <v>0.54166666666666663</v>
      </c>
      <c r="I1111" s="179">
        <v>20121003413301</v>
      </c>
      <c r="J1111" s="180" t="s">
        <v>1701</v>
      </c>
      <c r="K1111" s="180" t="s">
        <v>1702</v>
      </c>
      <c r="L1111" s="195"/>
      <c r="M1111" s="181" t="s">
        <v>1704</v>
      </c>
      <c r="N1111" s="182"/>
    </row>
    <row r="1112" spans="2:14" x14ac:dyDescent="0.2">
      <c r="B1112" s="188"/>
      <c r="C1112" s="174" t="s">
        <v>328</v>
      </c>
      <c r="D1112" s="175">
        <v>41106</v>
      </c>
      <c r="E1112" s="176">
        <v>41116</v>
      </c>
      <c r="F1112" s="185" t="s">
        <v>1705</v>
      </c>
      <c r="G1112" s="178">
        <v>0.54166666666666663</v>
      </c>
      <c r="H1112" s="178">
        <v>0.75</v>
      </c>
      <c r="I1112" s="179">
        <v>2012996500206</v>
      </c>
      <c r="J1112" s="180" t="s">
        <v>1706</v>
      </c>
      <c r="K1112" s="180" t="s">
        <v>566</v>
      </c>
      <c r="L1112" s="195"/>
      <c r="M1112" s="181" t="s">
        <v>1707</v>
      </c>
      <c r="N1112" s="182" t="s">
        <v>622</v>
      </c>
    </row>
    <row r="1113" spans="2:14" x14ac:dyDescent="0.2">
      <c r="B1113" s="188"/>
      <c r="C1113" s="174" t="s">
        <v>328</v>
      </c>
      <c r="D1113" s="175">
        <v>41107</v>
      </c>
      <c r="E1113" s="176">
        <v>41117</v>
      </c>
      <c r="F1113" s="185" t="s">
        <v>1708</v>
      </c>
      <c r="G1113" s="178">
        <v>0.54166666666666663</v>
      </c>
      <c r="H1113" s="178">
        <v>0.75</v>
      </c>
      <c r="I1113" s="179">
        <v>2012996013017</v>
      </c>
      <c r="J1113" s="180" t="s">
        <v>1709</v>
      </c>
      <c r="K1113" s="180" t="s">
        <v>1710</v>
      </c>
      <c r="L1113" s="195"/>
      <c r="M1113" s="181" t="s">
        <v>1711</v>
      </c>
      <c r="N1113" s="182" t="s">
        <v>1712</v>
      </c>
    </row>
    <row r="1114" spans="2:14" x14ac:dyDescent="0.2">
      <c r="B1114" s="188"/>
      <c r="C1114" s="174" t="s">
        <v>328</v>
      </c>
      <c r="D1114" s="175">
        <v>41107</v>
      </c>
      <c r="E1114" s="176">
        <v>41117</v>
      </c>
      <c r="F1114" s="185">
        <v>302779006</v>
      </c>
      <c r="G1114" s="178">
        <v>0.54166666666666663</v>
      </c>
      <c r="H1114" s="178">
        <v>0.75</v>
      </c>
      <c r="I1114" s="179">
        <v>2012996481647</v>
      </c>
      <c r="J1114" s="180" t="s">
        <v>1713</v>
      </c>
      <c r="K1114" s="180" t="s">
        <v>1507</v>
      </c>
      <c r="L1114" s="195"/>
      <c r="M1114" s="181" t="s">
        <v>1714</v>
      </c>
      <c r="N1114" s="182" t="s">
        <v>1712</v>
      </c>
    </row>
    <row r="1115" spans="2:14" x14ac:dyDescent="0.2">
      <c r="B1115" s="188"/>
      <c r="C1115" s="174" t="s">
        <v>550</v>
      </c>
      <c r="D1115" s="175">
        <v>41107</v>
      </c>
      <c r="E1115" s="176">
        <v>41122</v>
      </c>
      <c r="F1115" s="185">
        <v>300822006</v>
      </c>
      <c r="G1115" s="178">
        <v>0.33333333333333331</v>
      </c>
      <c r="H1115" s="178">
        <v>0.54166666666666663</v>
      </c>
      <c r="I1115" s="179">
        <v>2012985529049</v>
      </c>
      <c r="J1115" s="180" t="s">
        <v>1615</v>
      </c>
      <c r="K1115" s="180" t="s">
        <v>1605</v>
      </c>
      <c r="L1115" s="195"/>
      <c r="M1115" s="181" t="s">
        <v>1715</v>
      </c>
      <c r="N1115" s="182"/>
    </row>
    <row r="1116" spans="2:14" x14ac:dyDescent="0.2">
      <c r="B1116" s="188"/>
      <c r="C1116" s="174" t="s">
        <v>550</v>
      </c>
      <c r="D1116" s="175">
        <v>41107</v>
      </c>
      <c r="E1116" s="176">
        <v>41122</v>
      </c>
      <c r="F1116" s="185">
        <v>5700521022</v>
      </c>
      <c r="G1116" s="178">
        <v>0.58333333333333337</v>
      </c>
      <c r="H1116" s="178">
        <v>0.75</v>
      </c>
      <c r="I1116" s="179">
        <v>2012969368762</v>
      </c>
      <c r="J1116" s="180" t="s">
        <v>1716</v>
      </c>
      <c r="K1116" s="180" t="s">
        <v>1717</v>
      </c>
      <c r="L1116" s="195"/>
      <c r="M1116" s="181" t="s">
        <v>1718</v>
      </c>
      <c r="N1116" s="182"/>
    </row>
    <row r="1117" spans="2:14" x14ac:dyDescent="0.2">
      <c r="B1117" s="188"/>
      <c r="C1117" s="174" t="s">
        <v>550</v>
      </c>
      <c r="D1117" s="175">
        <v>41107</v>
      </c>
      <c r="E1117" s="176">
        <v>41123</v>
      </c>
      <c r="F1117" s="185">
        <v>8909304006</v>
      </c>
      <c r="G1117" s="178">
        <v>0.33333333333333331</v>
      </c>
      <c r="H1117" s="178">
        <v>0.47916666666666669</v>
      </c>
      <c r="I1117" s="179">
        <v>2012995562846</v>
      </c>
      <c r="J1117" s="180" t="s">
        <v>1243</v>
      </c>
      <c r="K1117" s="180" t="s">
        <v>1719</v>
      </c>
      <c r="L1117" s="195"/>
      <c r="M1117" s="181" t="s">
        <v>1720</v>
      </c>
      <c r="N1117" s="182"/>
    </row>
    <row r="1118" spans="2:14" x14ac:dyDescent="0.2">
      <c r="B1118" s="188"/>
      <c r="C1118" s="174" t="s">
        <v>550</v>
      </c>
      <c r="D1118" s="175">
        <v>41107</v>
      </c>
      <c r="E1118" s="176">
        <v>41124</v>
      </c>
      <c r="F1118" s="185" t="s">
        <v>1540</v>
      </c>
      <c r="G1118" s="178">
        <v>0.33333333333333331</v>
      </c>
      <c r="H1118" s="178">
        <v>0.5</v>
      </c>
      <c r="I1118" s="179">
        <v>2012995572347</v>
      </c>
      <c r="J1118" s="180" t="s">
        <v>1721</v>
      </c>
      <c r="K1118" s="180" t="s">
        <v>1722</v>
      </c>
      <c r="L1118" s="195"/>
      <c r="M1118" s="181" t="s">
        <v>1723</v>
      </c>
      <c r="N1118" s="182"/>
    </row>
    <row r="1119" spans="2:14" x14ac:dyDescent="0.2">
      <c r="B1119" s="188"/>
      <c r="C1119" s="174" t="s">
        <v>550</v>
      </c>
      <c r="D1119" s="175">
        <v>41107</v>
      </c>
      <c r="E1119" s="176">
        <v>41124</v>
      </c>
      <c r="F1119" s="185">
        <v>5909565006</v>
      </c>
      <c r="G1119" s="178">
        <v>0.58333333333333337</v>
      </c>
      <c r="H1119" s="178">
        <v>0.75</v>
      </c>
      <c r="I1119" s="179">
        <v>2012995563685</v>
      </c>
      <c r="J1119" s="180" t="s">
        <v>1243</v>
      </c>
      <c r="K1119" s="180" t="s">
        <v>1724</v>
      </c>
      <c r="L1119" s="195"/>
      <c r="M1119" s="181" t="s">
        <v>1725</v>
      </c>
      <c r="N1119" s="182"/>
    </row>
    <row r="1120" spans="2:14" x14ac:dyDescent="0.2">
      <c r="B1120" s="188"/>
      <c r="C1120" s="174" t="s">
        <v>550</v>
      </c>
      <c r="D1120" s="175">
        <v>41107</v>
      </c>
      <c r="E1120" s="176">
        <v>41125</v>
      </c>
      <c r="F1120" s="185" t="s">
        <v>1540</v>
      </c>
      <c r="G1120" s="178">
        <v>0.58333333333333337</v>
      </c>
      <c r="H1120" s="178">
        <v>0.75</v>
      </c>
      <c r="I1120" s="179">
        <v>2012995534415</v>
      </c>
      <c r="J1120" s="180" t="s">
        <v>1726</v>
      </c>
      <c r="K1120" s="180" t="s">
        <v>1727</v>
      </c>
      <c r="L1120" s="195"/>
      <c r="M1120" s="181" t="s">
        <v>1728</v>
      </c>
      <c r="N1120" s="182"/>
    </row>
    <row r="1121" spans="2:14" x14ac:dyDescent="0.2">
      <c r="B1121" s="188"/>
      <c r="C1121" s="174" t="s">
        <v>550</v>
      </c>
      <c r="D1121" s="175">
        <v>41107</v>
      </c>
      <c r="E1121" s="176">
        <v>41125</v>
      </c>
      <c r="F1121" s="185" t="s">
        <v>1540</v>
      </c>
      <c r="G1121" s="178">
        <v>0.33333333333333331</v>
      </c>
      <c r="H1121" s="178">
        <v>0.5</v>
      </c>
      <c r="I1121" s="179">
        <v>2012995534415</v>
      </c>
      <c r="J1121" s="180" t="s">
        <v>1726</v>
      </c>
      <c r="K1121" s="180" t="s">
        <v>1727</v>
      </c>
      <c r="L1121" s="195"/>
      <c r="M1121" s="181" t="s">
        <v>1729</v>
      </c>
      <c r="N1121" s="182"/>
    </row>
    <row r="1122" spans="2:14" x14ac:dyDescent="0.2">
      <c r="B1122" s="188"/>
      <c r="C1122" s="174" t="s">
        <v>550</v>
      </c>
      <c r="D1122" s="175">
        <v>41107</v>
      </c>
      <c r="E1122" s="176">
        <v>41126</v>
      </c>
      <c r="F1122" s="185">
        <v>8991893006</v>
      </c>
      <c r="G1122" s="178">
        <v>0.45833333333333331</v>
      </c>
      <c r="H1122" s="178">
        <v>0.54166666666666663</v>
      </c>
      <c r="I1122" s="179">
        <v>2012995561809</v>
      </c>
      <c r="J1122" s="180" t="s">
        <v>1243</v>
      </c>
      <c r="K1122" s="180" t="s">
        <v>1730</v>
      </c>
      <c r="L1122" s="195"/>
      <c r="M1122" s="181"/>
      <c r="N1122" s="182"/>
    </row>
    <row r="1123" spans="2:14" x14ac:dyDescent="0.2">
      <c r="B1123" s="188"/>
      <c r="C1123" s="174" t="s">
        <v>550</v>
      </c>
      <c r="D1123" s="175">
        <v>41107</v>
      </c>
      <c r="E1123" s="176">
        <v>41126</v>
      </c>
      <c r="F1123" s="185">
        <v>896469006</v>
      </c>
      <c r="G1123" s="178">
        <v>0.3125</v>
      </c>
      <c r="H1123" s="178">
        <v>0.39583333333333331</v>
      </c>
      <c r="I1123" s="179">
        <v>2012995566172</v>
      </c>
      <c r="J1123" s="180" t="s">
        <v>1243</v>
      </c>
      <c r="K1123" s="180" t="s">
        <v>1727</v>
      </c>
      <c r="L1123" s="195"/>
      <c r="M1123" s="181"/>
      <c r="N1123" s="182"/>
    </row>
    <row r="1124" spans="2:14" x14ac:dyDescent="0.2">
      <c r="B1124" s="188"/>
      <c r="C1124" s="174" t="s">
        <v>550</v>
      </c>
      <c r="D1124" s="175">
        <v>41107</v>
      </c>
      <c r="E1124" s="176">
        <v>41124</v>
      </c>
      <c r="F1124" s="185">
        <v>217256005</v>
      </c>
      <c r="G1124" s="178">
        <v>0.33333333333333331</v>
      </c>
      <c r="H1124" s="178">
        <v>0.5</v>
      </c>
      <c r="I1124" s="179">
        <v>2012929188389</v>
      </c>
      <c r="J1124" s="180" t="s">
        <v>1731</v>
      </c>
      <c r="K1124" s="180" t="s">
        <v>1557</v>
      </c>
      <c r="L1124" s="195"/>
      <c r="M1124" s="181" t="s">
        <v>1732</v>
      </c>
      <c r="N1124" s="182"/>
    </row>
    <row r="1125" spans="2:14" x14ac:dyDescent="0.2">
      <c r="B1125" s="188"/>
      <c r="C1125" s="174" t="s">
        <v>550</v>
      </c>
      <c r="D1125" s="175">
        <v>41107</v>
      </c>
      <c r="E1125" s="176">
        <v>41127</v>
      </c>
      <c r="F1125" s="185">
        <v>322911005</v>
      </c>
      <c r="G1125" s="178">
        <v>0.33333333333333331</v>
      </c>
      <c r="H1125" s="178">
        <v>0.5</v>
      </c>
      <c r="I1125" s="179">
        <v>2012935821958</v>
      </c>
      <c r="J1125" s="180" t="s">
        <v>504</v>
      </c>
      <c r="K1125" s="180" t="s">
        <v>566</v>
      </c>
      <c r="L1125" s="195"/>
      <c r="M1125" s="181" t="s">
        <v>1733</v>
      </c>
      <c r="N1125" s="182"/>
    </row>
    <row r="1126" spans="2:14" x14ac:dyDescent="0.2">
      <c r="B1126" s="188"/>
      <c r="C1126" s="174" t="s">
        <v>550</v>
      </c>
      <c r="D1126" s="175">
        <v>41107</v>
      </c>
      <c r="E1126" s="176">
        <v>41128</v>
      </c>
      <c r="F1126" s="185">
        <v>306969009</v>
      </c>
      <c r="G1126" s="178" t="s">
        <v>1734</v>
      </c>
      <c r="H1126" s="178">
        <v>0.75</v>
      </c>
      <c r="I1126" s="179">
        <v>2012929180322</v>
      </c>
      <c r="J1126" s="180" t="s">
        <v>1735</v>
      </c>
      <c r="K1126" s="180" t="s">
        <v>1736</v>
      </c>
      <c r="L1126" s="195"/>
      <c r="M1126" s="181" t="s">
        <v>1737</v>
      </c>
      <c r="N1126" s="182"/>
    </row>
    <row r="1127" spans="2:14" x14ac:dyDescent="0.2">
      <c r="B1127" s="188"/>
      <c r="C1127" s="174" t="s">
        <v>550</v>
      </c>
      <c r="D1127" s="175">
        <v>41107</v>
      </c>
      <c r="E1127" s="176">
        <v>41140</v>
      </c>
      <c r="F1127" s="185" t="s">
        <v>1540</v>
      </c>
      <c r="G1127" s="178">
        <v>0.33333333333333331</v>
      </c>
      <c r="H1127" s="178">
        <v>0.5</v>
      </c>
      <c r="I1127" s="179">
        <v>2012930449039</v>
      </c>
      <c r="J1127" s="180" t="s">
        <v>781</v>
      </c>
      <c r="K1127" s="180" t="s">
        <v>566</v>
      </c>
      <c r="L1127" s="195"/>
      <c r="M1127" s="181" t="s">
        <v>1738</v>
      </c>
      <c r="N1127" s="182"/>
    </row>
    <row r="1128" spans="2:14" x14ac:dyDescent="0.2">
      <c r="B1128" s="188"/>
      <c r="C1128" s="174" t="s">
        <v>550</v>
      </c>
      <c r="D1128" s="175">
        <v>41107</v>
      </c>
      <c r="E1128" s="176">
        <v>41129</v>
      </c>
      <c r="F1128" s="185">
        <v>5716698005</v>
      </c>
      <c r="G1128" s="178">
        <v>0.58333333333333337</v>
      </c>
      <c r="H1128" s="178">
        <v>0.75</v>
      </c>
      <c r="I1128" s="179">
        <v>2012933731167</v>
      </c>
      <c r="J1128" s="180" t="s">
        <v>1057</v>
      </c>
      <c r="K1128" s="180" t="s">
        <v>1739</v>
      </c>
      <c r="L1128" s="195"/>
      <c r="M1128" s="181" t="s">
        <v>1740</v>
      </c>
      <c r="N1128" s="182"/>
    </row>
    <row r="1129" spans="2:14" x14ac:dyDescent="0.2">
      <c r="B1129" s="188"/>
      <c r="C1129" s="174" t="s">
        <v>328</v>
      </c>
      <c r="D1129" s="175">
        <v>41108</v>
      </c>
      <c r="E1129" s="176">
        <v>41110</v>
      </c>
      <c r="F1129" s="185" t="s">
        <v>1741</v>
      </c>
      <c r="G1129" s="178">
        <v>0.29166666666666669</v>
      </c>
      <c r="H1129" s="178">
        <v>0.375</v>
      </c>
      <c r="I1129" s="179">
        <v>2011912561512</v>
      </c>
      <c r="J1129" s="180" t="s">
        <v>592</v>
      </c>
      <c r="K1129" s="180" t="s">
        <v>1580</v>
      </c>
      <c r="L1129" s="195"/>
      <c r="M1129" s="181" t="s">
        <v>1742</v>
      </c>
      <c r="N1129" s="182"/>
    </row>
    <row r="1130" spans="2:14" x14ac:dyDescent="0.2">
      <c r="B1130" s="188"/>
      <c r="C1130" s="174" t="s">
        <v>328</v>
      </c>
      <c r="D1130" s="175">
        <v>41108</v>
      </c>
      <c r="E1130" s="176">
        <v>41117</v>
      </c>
      <c r="F1130" s="185" t="s">
        <v>1540</v>
      </c>
      <c r="G1130" s="178">
        <v>0.33333333333333331</v>
      </c>
      <c r="H1130" s="178">
        <v>0.5</v>
      </c>
      <c r="I1130" s="179">
        <v>2012100341330</v>
      </c>
      <c r="J1130" s="180" t="s">
        <v>1743</v>
      </c>
      <c r="K1130" s="180" t="s">
        <v>1580</v>
      </c>
      <c r="L1130" s="195"/>
      <c r="M1130" s="181" t="s">
        <v>1744</v>
      </c>
      <c r="N1130" s="182" t="s">
        <v>1712</v>
      </c>
    </row>
    <row r="1131" spans="2:14" x14ac:dyDescent="0.2">
      <c r="B1131" s="188"/>
      <c r="C1131" s="174" t="s">
        <v>328</v>
      </c>
      <c r="D1131" s="175">
        <v>41108</v>
      </c>
      <c r="E1131" s="176">
        <v>41117</v>
      </c>
      <c r="F1131" s="185" t="s">
        <v>1540</v>
      </c>
      <c r="G1131" s="178">
        <v>0.54166666666666663</v>
      </c>
      <c r="H1131" s="178">
        <v>0.72916666666666663</v>
      </c>
      <c r="I1131" s="179">
        <v>2012100341330</v>
      </c>
      <c r="J1131" s="180" t="s">
        <v>1743</v>
      </c>
      <c r="K1131" s="180" t="s">
        <v>1580</v>
      </c>
      <c r="L1131" s="195"/>
      <c r="M1131" s="181" t="s">
        <v>1745</v>
      </c>
      <c r="N1131" s="182" t="s">
        <v>1712</v>
      </c>
    </row>
    <row r="1132" spans="2:14" x14ac:dyDescent="0.2">
      <c r="B1132" s="188"/>
      <c r="C1132" s="174" t="s">
        <v>328</v>
      </c>
      <c r="D1132" s="175">
        <v>41108</v>
      </c>
      <c r="E1132" s="176">
        <v>41118</v>
      </c>
      <c r="F1132" s="185" t="s">
        <v>1746</v>
      </c>
      <c r="G1132" s="178">
        <v>0.54166666666666663</v>
      </c>
      <c r="H1132" s="178">
        <v>0.75</v>
      </c>
      <c r="I1132" s="179">
        <v>2012100341330</v>
      </c>
      <c r="J1132" s="180" t="s">
        <v>1743</v>
      </c>
      <c r="K1132" s="180" t="s">
        <v>1580</v>
      </c>
      <c r="L1132" s="195"/>
      <c r="M1132" s="181"/>
      <c r="N1132" s="182"/>
    </row>
    <row r="1133" spans="2:14" x14ac:dyDescent="0.2">
      <c r="B1133" s="188"/>
      <c r="C1133" s="174" t="s">
        <v>328</v>
      </c>
      <c r="D1133" s="175">
        <v>41108</v>
      </c>
      <c r="E1133" s="176">
        <v>41119</v>
      </c>
      <c r="F1133" s="185" t="s">
        <v>1540</v>
      </c>
      <c r="G1133" s="178">
        <v>0.33333333333333331</v>
      </c>
      <c r="H1133" s="178">
        <v>0.54166666666666663</v>
      </c>
      <c r="I1133" s="179">
        <v>2012100341330</v>
      </c>
      <c r="J1133" s="180" t="s">
        <v>1743</v>
      </c>
      <c r="K1133" s="180" t="s">
        <v>1580</v>
      </c>
      <c r="L1133" s="195"/>
      <c r="M1133" s="181"/>
      <c r="N1133" s="182"/>
    </row>
    <row r="1134" spans="2:14" x14ac:dyDescent="0.2">
      <c r="B1134" s="188"/>
      <c r="C1134" s="174" t="s">
        <v>328</v>
      </c>
      <c r="D1134" s="175">
        <v>41108</v>
      </c>
      <c r="E1134" s="176">
        <v>41126</v>
      </c>
      <c r="F1134" s="185" t="s">
        <v>1540</v>
      </c>
      <c r="G1134" s="178">
        <v>0.33333333333333331</v>
      </c>
      <c r="H1134" s="178">
        <v>0.54166666666666663</v>
      </c>
      <c r="I1134" s="179">
        <v>20121003413301</v>
      </c>
      <c r="J1134" s="180" t="s">
        <v>1743</v>
      </c>
      <c r="K1134" s="180" t="s">
        <v>1580</v>
      </c>
      <c r="L1134" s="195"/>
      <c r="M1134" s="181" t="s">
        <v>1747</v>
      </c>
      <c r="N1134" s="182"/>
    </row>
    <row r="1135" spans="2:14" x14ac:dyDescent="0.2">
      <c r="B1135" s="188"/>
      <c r="C1135" s="174" t="s">
        <v>328</v>
      </c>
      <c r="D1135" s="175">
        <v>41093</v>
      </c>
      <c r="E1135" s="176">
        <v>41117</v>
      </c>
      <c r="F1135" s="185">
        <v>8900873006</v>
      </c>
      <c r="G1135" s="178">
        <v>0.33333333333333331</v>
      </c>
      <c r="H1135" s="178">
        <v>0.5</v>
      </c>
      <c r="I1135" s="179">
        <v>2012931680976</v>
      </c>
      <c r="J1135" s="180" t="s">
        <v>1748</v>
      </c>
      <c r="K1135" s="180" t="s">
        <v>1605</v>
      </c>
      <c r="L1135" s="195"/>
      <c r="M1135" s="181" t="s">
        <v>1749</v>
      </c>
      <c r="N1135" s="182" t="s">
        <v>1750</v>
      </c>
    </row>
    <row r="1136" spans="2:14" x14ac:dyDescent="0.2">
      <c r="B1136" s="188"/>
      <c r="C1136" s="174" t="s">
        <v>328</v>
      </c>
      <c r="D1136" s="175"/>
      <c r="E1136" s="176">
        <v>41128</v>
      </c>
      <c r="F1136" s="185">
        <v>8900873006</v>
      </c>
      <c r="G1136" s="178">
        <v>0.33333333333333331</v>
      </c>
      <c r="H1136" s="178">
        <v>0.5</v>
      </c>
      <c r="I1136" s="179">
        <v>2012931680976</v>
      </c>
      <c r="J1136" s="180" t="s">
        <v>1748</v>
      </c>
      <c r="K1136" s="180" t="s">
        <v>1507</v>
      </c>
      <c r="L1136" s="195"/>
      <c r="M1136" s="181" t="s">
        <v>1751</v>
      </c>
      <c r="N1136" s="182" t="s">
        <v>1752</v>
      </c>
    </row>
    <row r="1137" spans="2:14" x14ac:dyDescent="0.2">
      <c r="B1137" s="188"/>
      <c r="C1137" s="174" t="s">
        <v>328</v>
      </c>
      <c r="D1137" s="175">
        <v>41116</v>
      </c>
      <c r="E1137" s="176">
        <v>41128</v>
      </c>
      <c r="F1137" s="185">
        <v>5763510005</v>
      </c>
      <c r="G1137" s="178">
        <v>0.54166666666666663</v>
      </c>
      <c r="H1137" s="178">
        <v>0.75</v>
      </c>
      <c r="I1137" s="179">
        <v>2012999947588</v>
      </c>
      <c r="J1137" s="180" t="s">
        <v>1753</v>
      </c>
      <c r="K1137" s="180" t="s">
        <v>1507</v>
      </c>
      <c r="L1137" s="195"/>
      <c r="M1137" s="181" t="s">
        <v>1754</v>
      </c>
      <c r="N1137" s="182"/>
    </row>
    <row r="1138" spans="2:14" x14ac:dyDescent="0.2">
      <c r="B1138" s="188"/>
      <c r="C1138" s="174" t="s">
        <v>328</v>
      </c>
      <c r="D1138" s="175">
        <v>41117</v>
      </c>
      <c r="E1138" s="176">
        <v>41120</v>
      </c>
      <c r="F1138" s="185" t="s">
        <v>1708</v>
      </c>
      <c r="G1138" s="178">
        <v>0.54166666666666663</v>
      </c>
      <c r="H1138" s="178">
        <v>0.75</v>
      </c>
      <c r="I1138" s="179">
        <v>2012996013017</v>
      </c>
      <c r="J1138" s="180" t="s">
        <v>1709</v>
      </c>
      <c r="K1138" s="180" t="s">
        <v>1710</v>
      </c>
      <c r="L1138" s="195"/>
      <c r="M1138" s="181"/>
      <c r="N1138" s="182"/>
    </row>
    <row r="1139" spans="2:14" x14ac:dyDescent="0.2">
      <c r="B1139" s="188"/>
      <c r="C1139" s="174" t="s">
        <v>328</v>
      </c>
      <c r="D1139" s="175">
        <v>41117</v>
      </c>
      <c r="E1139" s="176">
        <v>41123</v>
      </c>
      <c r="F1139" s="185" t="s">
        <v>1755</v>
      </c>
      <c r="G1139" s="178">
        <v>0.33333333333333331</v>
      </c>
      <c r="H1139" s="178">
        <v>0.5</v>
      </c>
      <c r="I1139" s="179">
        <v>20121003413301</v>
      </c>
      <c r="J1139" s="180" t="s">
        <v>1743</v>
      </c>
      <c r="K1139" s="180" t="s">
        <v>1702</v>
      </c>
      <c r="L1139" s="195"/>
      <c r="M1139" s="181" t="s">
        <v>1482</v>
      </c>
      <c r="N1139" s="182"/>
    </row>
    <row r="1140" spans="2:14" x14ac:dyDescent="0.2">
      <c r="B1140" s="188"/>
      <c r="C1140" s="174" t="s">
        <v>328</v>
      </c>
      <c r="D1140" s="175">
        <v>41117</v>
      </c>
      <c r="E1140" s="176">
        <v>41123</v>
      </c>
      <c r="F1140" s="185">
        <v>5716880006</v>
      </c>
      <c r="G1140" s="178">
        <v>0.54166666666666663</v>
      </c>
      <c r="H1140" s="178">
        <v>0.75</v>
      </c>
      <c r="I1140" s="179">
        <v>2012996500206</v>
      </c>
      <c r="J1140" s="180" t="s">
        <v>1706</v>
      </c>
      <c r="K1140" s="180" t="s">
        <v>566</v>
      </c>
      <c r="L1140" s="195"/>
      <c r="M1140" s="181" t="s">
        <v>1756</v>
      </c>
      <c r="N1140" s="182"/>
    </row>
    <row r="1141" spans="2:14" x14ac:dyDescent="0.2">
      <c r="B1141" s="188"/>
      <c r="C1141" s="174" t="s">
        <v>328</v>
      </c>
      <c r="D1141" s="175">
        <v>41117</v>
      </c>
      <c r="E1141" s="176">
        <v>41124</v>
      </c>
      <c r="F1141" s="185">
        <v>302779006</v>
      </c>
      <c r="G1141" s="178">
        <v>0.54166666666666663</v>
      </c>
      <c r="H1141" s="178">
        <v>0.75</v>
      </c>
      <c r="I1141" s="179">
        <v>2012996481647</v>
      </c>
      <c r="J1141" s="180" t="s">
        <v>1713</v>
      </c>
      <c r="K1141" s="180" t="s">
        <v>1605</v>
      </c>
      <c r="L1141" s="195"/>
      <c r="M1141" s="181" t="s">
        <v>1756</v>
      </c>
      <c r="N1141" s="182"/>
    </row>
    <row r="1142" spans="2:14" x14ac:dyDescent="0.2">
      <c r="B1142" s="188"/>
      <c r="C1142" s="174" t="s">
        <v>328</v>
      </c>
      <c r="D1142" s="175">
        <v>41117</v>
      </c>
      <c r="E1142" s="176">
        <v>41125</v>
      </c>
      <c r="F1142" s="185">
        <v>8900873006</v>
      </c>
      <c r="G1142" s="178">
        <v>0.33333333333333331</v>
      </c>
      <c r="H1142" s="178">
        <v>0.5</v>
      </c>
      <c r="I1142" s="179">
        <v>2012931680976</v>
      </c>
      <c r="J1142" s="180" t="s">
        <v>1748</v>
      </c>
      <c r="K1142" s="180" t="s">
        <v>1605</v>
      </c>
      <c r="L1142" s="195"/>
      <c r="M1142" s="181" t="s">
        <v>1756</v>
      </c>
      <c r="N1142" s="182"/>
    </row>
    <row r="1143" spans="2:14" x14ac:dyDescent="0.2">
      <c r="B1143" s="188"/>
      <c r="C1143" s="174" t="s">
        <v>328</v>
      </c>
      <c r="D1143" s="175">
        <v>41117</v>
      </c>
      <c r="E1143" s="176">
        <v>41125</v>
      </c>
      <c r="F1143" s="185" t="s">
        <v>1757</v>
      </c>
      <c r="G1143" s="178">
        <v>0.54166666666666663</v>
      </c>
      <c r="H1143" s="178">
        <v>0.75</v>
      </c>
      <c r="I1143" s="179">
        <v>20121003413301</v>
      </c>
      <c r="J1143" s="180" t="s">
        <v>1743</v>
      </c>
      <c r="K1143" s="180" t="s">
        <v>1702</v>
      </c>
      <c r="L1143" s="195"/>
      <c r="M1143" s="181" t="s">
        <v>1482</v>
      </c>
      <c r="N1143" s="182"/>
    </row>
    <row r="1144" spans="2:14" x14ac:dyDescent="0.2">
      <c r="B1144" s="188"/>
      <c r="C1144" s="174" t="s">
        <v>328</v>
      </c>
      <c r="D1144" s="175">
        <v>41117</v>
      </c>
      <c r="E1144" s="176">
        <v>41132</v>
      </c>
      <c r="F1144" s="185" t="s">
        <v>1540</v>
      </c>
      <c r="G1144" s="178">
        <v>0.54166666666666663</v>
      </c>
      <c r="H1144" s="178">
        <v>0.75</v>
      </c>
      <c r="I1144" s="179">
        <v>20121003413301</v>
      </c>
      <c r="J1144" s="180" t="s">
        <v>1743</v>
      </c>
      <c r="K1144" s="180" t="s">
        <v>1702</v>
      </c>
      <c r="L1144" s="195"/>
      <c r="M1144" s="181" t="s">
        <v>1758</v>
      </c>
      <c r="N1144" s="182"/>
    </row>
    <row r="1145" spans="2:14" x14ac:dyDescent="0.2">
      <c r="B1145" s="188"/>
      <c r="C1145" s="174" t="s">
        <v>328</v>
      </c>
      <c r="D1145" s="175">
        <v>41117</v>
      </c>
      <c r="E1145" s="176">
        <v>41144</v>
      </c>
      <c r="F1145" s="185" t="s">
        <v>1759</v>
      </c>
      <c r="G1145" s="178">
        <v>0.33333333333333331</v>
      </c>
      <c r="H1145" s="178">
        <v>0.54166666666666663</v>
      </c>
      <c r="I1145" s="179">
        <v>2012988707268</v>
      </c>
      <c r="J1145" s="180" t="s">
        <v>1760</v>
      </c>
      <c r="K1145" s="180" t="s">
        <v>1605</v>
      </c>
      <c r="L1145" s="195"/>
      <c r="M1145" s="181" t="s">
        <v>1761</v>
      </c>
      <c r="N1145" s="182"/>
    </row>
    <row r="1146" spans="2:14" x14ac:dyDescent="0.2">
      <c r="B1146" s="188"/>
      <c r="C1146" s="174" t="s">
        <v>328</v>
      </c>
      <c r="D1146" s="175">
        <v>41124</v>
      </c>
      <c r="E1146" s="176">
        <v>41143</v>
      </c>
      <c r="F1146" s="185">
        <v>303942005</v>
      </c>
      <c r="G1146" s="178">
        <v>0.54166666666666663</v>
      </c>
      <c r="H1146" s="178">
        <v>0.75</v>
      </c>
      <c r="I1146" s="179">
        <v>20121005389567</v>
      </c>
      <c r="J1146" s="180" t="s">
        <v>457</v>
      </c>
      <c r="K1146" s="180" t="s">
        <v>1605</v>
      </c>
      <c r="L1146" s="195"/>
      <c r="M1146" s="181" t="s">
        <v>1762</v>
      </c>
      <c r="N1146" s="182"/>
    </row>
    <row r="1147" spans="2:14" x14ac:dyDescent="0.2">
      <c r="B1147" s="188"/>
      <c r="C1147" s="174" t="s">
        <v>328</v>
      </c>
      <c r="D1147" s="175"/>
      <c r="E1147" s="176">
        <v>41127</v>
      </c>
      <c r="F1147" s="185"/>
      <c r="G1147" s="178">
        <v>0.375</v>
      </c>
      <c r="H1147" s="178">
        <v>0.52083333333333337</v>
      </c>
      <c r="I1147" s="179">
        <v>201299035527</v>
      </c>
      <c r="J1147" s="180" t="s">
        <v>781</v>
      </c>
      <c r="K1147" s="180" t="s">
        <v>1763</v>
      </c>
      <c r="L1147" s="195"/>
      <c r="M1147" s="181" t="s">
        <v>1764</v>
      </c>
      <c r="N1147" s="182" t="s">
        <v>583</v>
      </c>
    </row>
    <row r="1148" spans="2:14" x14ac:dyDescent="0.2">
      <c r="B1148" s="188"/>
      <c r="C1148" s="174" t="s">
        <v>328</v>
      </c>
      <c r="D1148" s="175">
        <v>41127</v>
      </c>
      <c r="E1148" s="176">
        <v>41142</v>
      </c>
      <c r="F1148" s="185" t="s">
        <v>1765</v>
      </c>
      <c r="G1148" s="178">
        <v>0.54166666666666663</v>
      </c>
      <c r="H1148" s="178">
        <v>0.75</v>
      </c>
      <c r="I1148" s="179">
        <v>20121004436382</v>
      </c>
      <c r="J1148" s="180" t="s">
        <v>1766</v>
      </c>
      <c r="K1148" s="180" t="s">
        <v>1605</v>
      </c>
      <c r="L1148" s="195"/>
      <c r="M1148" s="181" t="s">
        <v>1767</v>
      </c>
      <c r="N1148" s="182"/>
    </row>
    <row r="1149" spans="2:14" x14ac:dyDescent="0.2">
      <c r="B1149" s="188"/>
      <c r="C1149" s="174" t="s">
        <v>328</v>
      </c>
      <c r="D1149" s="175">
        <v>41129</v>
      </c>
      <c r="E1149" s="176">
        <v>41137</v>
      </c>
      <c r="F1149" s="185"/>
      <c r="G1149" s="178">
        <v>0.54166666666666663</v>
      </c>
      <c r="H1149" s="178">
        <v>0.75</v>
      </c>
      <c r="I1149" s="179">
        <v>2012976731084</v>
      </c>
      <c r="J1149" s="180" t="s">
        <v>586</v>
      </c>
      <c r="K1149" s="180" t="s">
        <v>1768</v>
      </c>
      <c r="L1149" s="195"/>
      <c r="M1149" s="181" t="s">
        <v>1769</v>
      </c>
      <c r="N1149" s="182"/>
    </row>
    <row r="1150" spans="2:14" x14ac:dyDescent="0.2">
      <c r="B1150" s="188"/>
      <c r="C1150" s="174" t="s">
        <v>328</v>
      </c>
      <c r="D1150" s="175">
        <v>41129</v>
      </c>
      <c r="E1150" s="176">
        <v>41147</v>
      </c>
      <c r="F1150" s="185"/>
      <c r="G1150" s="178">
        <v>0.33333333333333331</v>
      </c>
      <c r="H1150" s="178">
        <v>0.5</v>
      </c>
      <c r="I1150" s="179">
        <v>2012979834285</v>
      </c>
      <c r="J1150" s="180" t="s">
        <v>703</v>
      </c>
      <c r="K1150" s="180" t="s">
        <v>1768</v>
      </c>
      <c r="L1150" s="195"/>
      <c r="M1150" s="181" t="s">
        <v>1770</v>
      </c>
      <c r="N1150" s="182" t="s">
        <v>1771</v>
      </c>
    </row>
    <row r="1151" spans="2:14" x14ac:dyDescent="0.2">
      <c r="B1151" s="188"/>
      <c r="C1151" s="174" t="s">
        <v>550</v>
      </c>
      <c r="D1151" s="175">
        <v>41130</v>
      </c>
      <c r="E1151" s="176">
        <v>41165</v>
      </c>
      <c r="F1151" s="185" t="s">
        <v>1772</v>
      </c>
      <c r="G1151" s="178">
        <v>0.58333333333333337</v>
      </c>
      <c r="H1151" s="178">
        <v>0.72916666666666663</v>
      </c>
      <c r="I1151" s="179" t="s">
        <v>1773</v>
      </c>
      <c r="J1151" s="180" t="s">
        <v>1774</v>
      </c>
      <c r="K1151" s="180" t="s">
        <v>1775</v>
      </c>
      <c r="L1151" s="195"/>
      <c r="M1151" s="181" t="s">
        <v>507</v>
      </c>
      <c r="N1151" s="182"/>
    </row>
    <row r="1152" spans="2:14" x14ac:dyDescent="0.2">
      <c r="B1152" s="188"/>
      <c r="C1152" s="174" t="s">
        <v>550</v>
      </c>
      <c r="D1152" s="175">
        <v>41130</v>
      </c>
      <c r="E1152" s="176">
        <v>41140</v>
      </c>
      <c r="F1152" s="185" t="s">
        <v>1776</v>
      </c>
      <c r="G1152" s="178">
        <v>0.33333333333333331</v>
      </c>
      <c r="H1152" s="178">
        <v>0.5</v>
      </c>
      <c r="I1152" s="179">
        <v>2012974276384</v>
      </c>
      <c r="J1152" s="180" t="s">
        <v>510</v>
      </c>
      <c r="K1152" s="180" t="s">
        <v>1507</v>
      </c>
      <c r="L1152" s="195"/>
      <c r="M1152" s="181"/>
      <c r="N1152" s="182"/>
    </row>
    <row r="1153" spans="2:14" x14ac:dyDescent="0.2">
      <c r="B1153" s="188"/>
      <c r="C1153" s="174" t="s">
        <v>550</v>
      </c>
      <c r="D1153" s="175">
        <v>41130</v>
      </c>
      <c r="E1153" s="176">
        <v>41146</v>
      </c>
      <c r="F1153" s="185" t="s">
        <v>1777</v>
      </c>
      <c r="G1153" s="178">
        <v>0.33333333333333331</v>
      </c>
      <c r="H1153" s="178">
        <v>0.47916666666666669</v>
      </c>
      <c r="I1153" s="179">
        <v>2012995561809</v>
      </c>
      <c r="J1153" s="180" t="s">
        <v>1774</v>
      </c>
      <c r="K1153" s="180" t="s">
        <v>1778</v>
      </c>
      <c r="L1153" s="195"/>
      <c r="M1153" s="181" t="s">
        <v>1779</v>
      </c>
      <c r="N1153" s="182"/>
    </row>
    <row r="1154" spans="2:14" x14ac:dyDescent="0.2">
      <c r="B1154" s="188"/>
      <c r="C1154" s="174" t="s">
        <v>550</v>
      </c>
      <c r="D1154" s="175">
        <v>41130</v>
      </c>
      <c r="E1154" s="176">
        <v>41165</v>
      </c>
      <c r="F1154" s="185" t="s">
        <v>1780</v>
      </c>
      <c r="G1154" s="178">
        <v>0.33333333333333331</v>
      </c>
      <c r="H1154" s="178">
        <v>0.47916666666666669</v>
      </c>
      <c r="I1154" s="179" t="s">
        <v>1781</v>
      </c>
      <c r="J1154" s="180" t="s">
        <v>1774</v>
      </c>
      <c r="K1154" s="180" t="s">
        <v>1775</v>
      </c>
      <c r="L1154" s="195"/>
      <c r="M1154" s="181" t="s">
        <v>507</v>
      </c>
      <c r="N1154" s="182"/>
    </row>
    <row r="1155" spans="2:14" x14ac:dyDescent="0.2">
      <c r="B1155" s="188"/>
      <c r="C1155" s="174" t="s">
        <v>550</v>
      </c>
      <c r="D1155" s="175">
        <v>41130</v>
      </c>
      <c r="E1155" s="176">
        <v>41147</v>
      </c>
      <c r="F1155" s="185" t="s">
        <v>1782</v>
      </c>
      <c r="G1155" s="178">
        <v>0.33333333333333331</v>
      </c>
      <c r="H1155" s="178">
        <v>0.5</v>
      </c>
      <c r="I1155" s="179">
        <v>2012995564439</v>
      </c>
      <c r="J1155" s="180" t="s">
        <v>1783</v>
      </c>
      <c r="K1155" s="180" t="s">
        <v>1784</v>
      </c>
      <c r="L1155" s="195"/>
      <c r="M1155" s="181" t="s">
        <v>1779</v>
      </c>
      <c r="N1155" s="182"/>
    </row>
    <row r="1156" spans="2:14" x14ac:dyDescent="0.2">
      <c r="B1156" s="188"/>
      <c r="C1156" s="174" t="s">
        <v>550</v>
      </c>
      <c r="D1156" s="175">
        <v>41130</v>
      </c>
      <c r="E1156" s="176">
        <v>41148</v>
      </c>
      <c r="F1156" s="185" t="s">
        <v>1785</v>
      </c>
      <c r="G1156" s="178">
        <v>0.33333333333333331</v>
      </c>
      <c r="H1156" s="178">
        <v>0.5</v>
      </c>
      <c r="I1156" s="179">
        <v>2012995490542</v>
      </c>
      <c r="J1156" s="180" t="s">
        <v>1786</v>
      </c>
      <c r="K1156" s="180" t="s">
        <v>1724</v>
      </c>
      <c r="L1156" s="195"/>
      <c r="M1156" s="181" t="s">
        <v>1779</v>
      </c>
      <c r="N1156" s="182"/>
    </row>
    <row r="1157" spans="2:14" x14ac:dyDescent="0.2">
      <c r="B1157" s="188"/>
      <c r="C1157" s="174" t="s">
        <v>550</v>
      </c>
      <c r="D1157" s="175">
        <v>41130</v>
      </c>
      <c r="E1157" s="176">
        <v>41148</v>
      </c>
      <c r="F1157" s="185" t="s">
        <v>1787</v>
      </c>
      <c r="G1157" s="178">
        <v>0.58333333333333337</v>
      </c>
      <c r="H1157" s="178">
        <v>0.75</v>
      </c>
      <c r="I1157" s="179">
        <v>20121007544522</v>
      </c>
      <c r="J1157" s="180" t="s">
        <v>1788</v>
      </c>
      <c r="K1157" s="180" t="s">
        <v>1580</v>
      </c>
      <c r="L1157" s="195"/>
      <c r="M1157" s="181" t="s">
        <v>1789</v>
      </c>
      <c r="N1157" s="182"/>
    </row>
    <row r="1158" spans="2:14" x14ac:dyDescent="0.2">
      <c r="B1158" s="188"/>
      <c r="C1158" s="174" t="s">
        <v>328</v>
      </c>
      <c r="D1158" s="175">
        <v>41130</v>
      </c>
      <c r="E1158" s="176">
        <v>41146</v>
      </c>
      <c r="F1158" s="185" t="s">
        <v>1790</v>
      </c>
      <c r="G1158" s="178">
        <v>0.54166666666666663</v>
      </c>
      <c r="H1158" s="178">
        <v>0.75</v>
      </c>
      <c r="I1158" s="179">
        <v>20121003413301</v>
      </c>
      <c r="J1158" s="180" t="s">
        <v>1743</v>
      </c>
      <c r="K1158" s="180" t="s">
        <v>1451</v>
      </c>
      <c r="L1158" s="195"/>
      <c r="M1158" s="181" t="s">
        <v>1779</v>
      </c>
      <c r="N1158" s="182"/>
    </row>
    <row r="1159" spans="2:14" x14ac:dyDescent="0.2">
      <c r="B1159" s="188"/>
      <c r="C1159" s="174" t="s">
        <v>328</v>
      </c>
      <c r="D1159" s="175">
        <v>41130</v>
      </c>
      <c r="E1159" s="176">
        <v>41132</v>
      </c>
      <c r="F1159" s="185" t="s">
        <v>1791</v>
      </c>
      <c r="G1159" s="178">
        <v>0.58333333333333337</v>
      </c>
      <c r="H1159" s="178">
        <v>0.75</v>
      </c>
      <c r="I1159" s="179">
        <v>2011912561512</v>
      </c>
      <c r="J1159" s="180" t="s">
        <v>592</v>
      </c>
      <c r="K1159" s="180" t="s">
        <v>1580</v>
      </c>
      <c r="L1159" s="195"/>
      <c r="M1159" s="181" t="s">
        <v>1792</v>
      </c>
      <c r="N1159" s="182"/>
    </row>
    <row r="1160" spans="2:14" x14ac:dyDescent="0.2">
      <c r="B1160" s="188"/>
      <c r="C1160" s="174" t="s">
        <v>328</v>
      </c>
      <c r="D1160" s="175">
        <v>41134</v>
      </c>
      <c r="E1160" s="176">
        <v>41144</v>
      </c>
      <c r="F1160" s="185" t="s">
        <v>1793</v>
      </c>
      <c r="G1160" s="178">
        <v>0.54166666666666663</v>
      </c>
      <c r="H1160" s="178">
        <v>0.75</v>
      </c>
      <c r="I1160" s="179">
        <v>20121005827508</v>
      </c>
      <c r="J1160" s="180" t="s">
        <v>1794</v>
      </c>
      <c r="K1160" s="180" t="s">
        <v>1795</v>
      </c>
      <c r="L1160" s="195"/>
      <c r="M1160" s="181" t="s">
        <v>1796</v>
      </c>
      <c r="N1160" s="182"/>
    </row>
    <row r="1161" spans="2:14" x14ac:dyDescent="0.2">
      <c r="B1161" s="188"/>
      <c r="C1161" s="174"/>
      <c r="D1161" s="175"/>
      <c r="E1161" s="176"/>
      <c r="F1161" s="185"/>
      <c r="G1161" s="178"/>
      <c r="H1161" s="178"/>
      <c r="I1161" s="179"/>
      <c r="J1161" s="180"/>
      <c r="K1161" s="180"/>
      <c r="L1161" s="195"/>
      <c r="M1161" s="181"/>
      <c r="N1161" s="182"/>
    </row>
    <row r="1162" spans="2:14" x14ac:dyDescent="0.2">
      <c r="B1162" s="188"/>
      <c r="C1162" s="174" t="s">
        <v>328</v>
      </c>
      <c r="D1162" s="175"/>
      <c r="E1162" s="176">
        <v>41136</v>
      </c>
      <c r="F1162" s="185" t="s">
        <v>1797</v>
      </c>
      <c r="G1162" s="178">
        <v>0.35416666666666669</v>
      </c>
      <c r="H1162" s="178">
        <v>0.5</v>
      </c>
      <c r="I1162" s="179">
        <v>2012993967456</v>
      </c>
      <c r="J1162" s="180" t="s">
        <v>1798</v>
      </c>
      <c r="K1162" s="180" t="s">
        <v>1799</v>
      </c>
      <c r="L1162" s="195"/>
      <c r="M1162" s="181" t="s">
        <v>1800</v>
      </c>
      <c r="N1162" s="182"/>
    </row>
    <row r="1163" spans="2:14" x14ac:dyDescent="0.2">
      <c r="B1163" s="188"/>
      <c r="C1163" s="174" t="s">
        <v>328</v>
      </c>
      <c r="D1163" s="175"/>
      <c r="E1163" s="176">
        <v>41136</v>
      </c>
      <c r="F1163" s="185" t="s">
        <v>1801</v>
      </c>
      <c r="G1163" s="178">
        <v>0.33333333333333331</v>
      </c>
      <c r="H1163" s="178">
        <v>0.5</v>
      </c>
      <c r="I1163" s="179">
        <v>2012998987252</v>
      </c>
      <c r="J1163" s="180" t="s">
        <v>1057</v>
      </c>
      <c r="K1163" s="180" t="s">
        <v>1802</v>
      </c>
      <c r="L1163" s="195"/>
      <c r="M1163" s="181" t="s">
        <v>1803</v>
      </c>
      <c r="N1163" s="182"/>
    </row>
    <row r="1164" spans="2:14" x14ac:dyDescent="0.2">
      <c r="B1164" s="188"/>
      <c r="C1164" s="174" t="s">
        <v>328</v>
      </c>
      <c r="D1164" s="175"/>
      <c r="E1164" s="176">
        <v>41136</v>
      </c>
      <c r="F1164" s="185" t="s">
        <v>1804</v>
      </c>
      <c r="G1164" s="178">
        <v>0.54166666666666663</v>
      </c>
      <c r="H1164" s="178">
        <v>0.75</v>
      </c>
      <c r="I1164" s="179">
        <v>2012997184041</v>
      </c>
      <c r="J1164" s="180" t="s">
        <v>1805</v>
      </c>
      <c r="K1164" s="180" t="s">
        <v>1580</v>
      </c>
      <c r="L1164" s="195"/>
      <c r="M1164" s="181" t="s">
        <v>1806</v>
      </c>
      <c r="N1164" s="182" t="s">
        <v>1807</v>
      </c>
    </row>
    <row r="1165" spans="2:14" x14ac:dyDescent="0.2">
      <c r="B1165" s="188"/>
      <c r="C1165" s="174" t="s">
        <v>693</v>
      </c>
      <c r="D1165" s="175">
        <v>41135</v>
      </c>
      <c r="E1165" s="176">
        <v>41138</v>
      </c>
      <c r="F1165" s="185" t="s">
        <v>1808</v>
      </c>
      <c r="G1165" s="178">
        <v>0.375</v>
      </c>
      <c r="H1165" s="178">
        <v>0.41666666666666669</v>
      </c>
      <c r="I1165" s="179">
        <v>20121007210959</v>
      </c>
      <c r="J1165" s="180" t="s">
        <v>1809</v>
      </c>
      <c r="K1165" s="180" t="s">
        <v>1181</v>
      </c>
      <c r="L1165" s="195"/>
      <c r="M1165" s="181"/>
      <c r="N1165" s="182"/>
    </row>
    <row r="1166" spans="2:14" x14ac:dyDescent="0.2">
      <c r="B1166" s="188"/>
      <c r="C1166" s="174" t="s">
        <v>693</v>
      </c>
      <c r="D1166" s="175">
        <v>41135</v>
      </c>
      <c r="E1166" s="176">
        <v>41142</v>
      </c>
      <c r="F1166" s="185" t="s">
        <v>1810</v>
      </c>
      <c r="G1166" s="178">
        <v>0.33333333333333331</v>
      </c>
      <c r="H1166" s="178">
        <v>0.5</v>
      </c>
      <c r="I1166" s="179">
        <v>201210045251941</v>
      </c>
      <c r="J1166" s="180" t="s">
        <v>1811</v>
      </c>
      <c r="K1166" s="180" t="s">
        <v>1451</v>
      </c>
      <c r="L1166" s="195"/>
      <c r="M1166" s="181" t="s">
        <v>1812</v>
      </c>
      <c r="N1166" s="182"/>
    </row>
    <row r="1167" spans="2:14" x14ac:dyDescent="0.2">
      <c r="B1167" s="188"/>
      <c r="C1167" s="174" t="s">
        <v>693</v>
      </c>
      <c r="D1167" s="175">
        <v>41135</v>
      </c>
      <c r="E1167" s="176">
        <v>41143</v>
      </c>
      <c r="F1167" s="185" t="s">
        <v>1813</v>
      </c>
      <c r="G1167" s="178">
        <v>0.54166666666666663</v>
      </c>
      <c r="H1167" s="178">
        <v>0.75</v>
      </c>
      <c r="I1167" s="179">
        <v>201210045251941</v>
      </c>
      <c r="J1167" s="180" t="s">
        <v>1811</v>
      </c>
      <c r="K1167" s="180" t="s">
        <v>1451</v>
      </c>
      <c r="L1167" s="195"/>
      <c r="M1167" s="181" t="s">
        <v>1814</v>
      </c>
      <c r="N1167" s="182"/>
    </row>
    <row r="1168" spans="2:14" x14ac:dyDescent="0.2">
      <c r="B1168" s="188"/>
      <c r="C1168" s="174" t="s">
        <v>693</v>
      </c>
      <c r="D1168" s="175">
        <v>41135</v>
      </c>
      <c r="E1168" s="176">
        <v>41144</v>
      </c>
      <c r="F1168" s="185" t="s">
        <v>1815</v>
      </c>
      <c r="G1168" s="178">
        <v>0.33333333333333331</v>
      </c>
      <c r="H1168" s="178">
        <v>0.5</v>
      </c>
      <c r="I1168" s="179">
        <v>201210045251941</v>
      </c>
      <c r="J1168" s="180" t="s">
        <v>1816</v>
      </c>
      <c r="K1168" s="180" t="s">
        <v>1451</v>
      </c>
      <c r="L1168" s="195"/>
      <c r="M1168" s="181" t="s">
        <v>1817</v>
      </c>
      <c r="N1168" s="182"/>
    </row>
    <row r="1169" spans="2:14" x14ac:dyDescent="0.2">
      <c r="B1169" s="188"/>
      <c r="C1169" s="174" t="s">
        <v>693</v>
      </c>
      <c r="D1169" s="175">
        <v>41135</v>
      </c>
      <c r="E1169" s="176">
        <v>41144</v>
      </c>
      <c r="F1169" s="185" t="s">
        <v>1818</v>
      </c>
      <c r="G1169" s="178">
        <v>0.54166666666666663</v>
      </c>
      <c r="H1169" s="178">
        <v>0.75</v>
      </c>
      <c r="I1169" s="179">
        <v>201210045251941</v>
      </c>
      <c r="J1169" s="180" t="s">
        <v>1819</v>
      </c>
      <c r="K1169" s="180" t="s">
        <v>1451</v>
      </c>
      <c r="L1169" s="195"/>
      <c r="M1169" s="181" t="s">
        <v>1820</v>
      </c>
      <c r="N1169" s="182"/>
    </row>
    <row r="1170" spans="2:14" x14ac:dyDescent="0.2">
      <c r="B1170" s="188"/>
      <c r="C1170" s="174" t="s">
        <v>693</v>
      </c>
      <c r="D1170" s="175">
        <v>41135</v>
      </c>
      <c r="E1170" s="176">
        <v>41145</v>
      </c>
      <c r="F1170" s="185" t="s">
        <v>1821</v>
      </c>
      <c r="G1170" s="178">
        <v>0.54166666666666663</v>
      </c>
      <c r="H1170" s="178">
        <v>0.75</v>
      </c>
      <c r="I1170" s="179">
        <v>201210045251941</v>
      </c>
      <c r="J1170" s="180" t="s">
        <v>1822</v>
      </c>
      <c r="K1170" s="180" t="s">
        <v>1451</v>
      </c>
      <c r="L1170" s="195"/>
      <c r="M1170" s="181" t="s">
        <v>1823</v>
      </c>
      <c r="N1170" s="182"/>
    </row>
    <row r="1171" spans="2:14" x14ac:dyDescent="0.2">
      <c r="B1171" s="188"/>
      <c r="C1171" s="174" t="s">
        <v>550</v>
      </c>
      <c r="D1171" s="175">
        <v>41135</v>
      </c>
      <c r="E1171" s="176">
        <v>41149</v>
      </c>
      <c r="F1171" s="185" t="s">
        <v>1824</v>
      </c>
      <c r="G1171" s="178">
        <v>0.3125</v>
      </c>
      <c r="H1171" s="178">
        <v>0.39583333333333331</v>
      </c>
      <c r="I1171" s="179">
        <v>2012995580890</v>
      </c>
      <c r="J1171" s="180" t="s">
        <v>1825</v>
      </c>
      <c r="K1171" s="180" t="s">
        <v>1826</v>
      </c>
      <c r="L1171" s="195"/>
      <c r="M1171" s="181" t="s">
        <v>1827</v>
      </c>
      <c r="N1171" s="182"/>
    </row>
    <row r="1172" spans="2:14" x14ac:dyDescent="0.2">
      <c r="B1172" s="188"/>
      <c r="C1172" s="174" t="s">
        <v>550</v>
      </c>
      <c r="D1172" s="175">
        <v>41135</v>
      </c>
      <c r="E1172" s="176">
        <v>41149</v>
      </c>
      <c r="F1172" s="185" t="s">
        <v>1828</v>
      </c>
      <c r="G1172" s="178">
        <v>0.41666666666666669</v>
      </c>
      <c r="H1172" s="178">
        <v>0.5</v>
      </c>
      <c r="I1172" s="179">
        <v>2012995492266</v>
      </c>
      <c r="J1172" s="180" t="s">
        <v>1829</v>
      </c>
      <c r="K1172" s="180" t="s">
        <v>1826</v>
      </c>
      <c r="L1172" s="195"/>
      <c r="M1172" s="181" t="s">
        <v>1830</v>
      </c>
      <c r="N1172" s="182"/>
    </row>
    <row r="1173" spans="2:14" x14ac:dyDescent="0.2">
      <c r="B1173" s="188"/>
      <c r="C1173" s="174" t="s">
        <v>328</v>
      </c>
      <c r="D1173" s="175"/>
      <c r="E1173" s="176">
        <v>41139</v>
      </c>
      <c r="F1173" s="185" t="s">
        <v>1831</v>
      </c>
      <c r="G1173" s="178">
        <v>0.54166666666666663</v>
      </c>
      <c r="H1173" s="178">
        <v>0.75</v>
      </c>
      <c r="I1173" s="179">
        <v>20121003413301</v>
      </c>
      <c r="J1173" s="180" t="s">
        <v>1743</v>
      </c>
      <c r="K1173" s="180" t="s">
        <v>1451</v>
      </c>
      <c r="L1173" s="195"/>
      <c r="M1173" s="181"/>
      <c r="N1173" s="182"/>
    </row>
    <row r="1174" spans="2:14" x14ac:dyDescent="0.2">
      <c r="B1174" s="188"/>
      <c r="C1174" s="174" t="s">
        <v>693</v>
      </c>
      <c r="D1174" s="175">
        <v>41136</v>
      </c>
      <c r="E1174" s="176">
        <v>41150</v>
      </c>
      <c r="F1174" s="185" t="s">
        <v>1540</v>
      </c>
      <c r="G1174" s="178">
        <v>0.33333333333333331</v>
      </c>
      <c r="H1174" s="178">
        <v>0.5</v>
      </c>
      <c r="I1174" s="179">
        <v>2012995499970</v>
      </c>
      <c r="J1174" s="180" t="s">
        <v>1832</v>
      </c>
      <c r="K1174" s="180" t="s">
        <v>1833</v>
      </c>
      <c r="L1174" s="195"/>
      <c r="M1174" s="181"/>
      <c r="N1174" s="182" t="s">
        <v>507</v>
      </c>
    </row>
    <row r="1175" spans="2:14" x14ac:dyDescent="0.2">
      <c r="B1175" s="188"/>
      <c r="C1175" s="174" t="s">
        <v>693</v>
      </c>
      <c r="D1175" s="175">
        <v>41136</v>
      </c>
      <c r="E1175" s="176">
        <v>41150</v>
      </c>
      <c r="F1175" s="185" t="s">
        <v>1834</v>
      </c>
      <c r="G1175" s="178">
        <v>0.58333333333333337</v>
      </c>
      <c r="H1175" s="178">
        <v>0.75</v>
      </c>
      <c r="I1175" s="179">
        <v>2012995573356</v>
      </c>
      <c r="J1175" s="180" t="s">
        <v>1835</v>
      </c>
      <c r="K1175" s="180" t="s">
        <v>1836</v>
      </c>
      <c r="L1175" s="195"/>
      <c r="M1175" s="181"/>
      <c r="N1175" s="182" t="s">
        <v>507</v>
      </c>
    </row>
    <row r="1176" spans="2:14" x14ac:dyDescent="0.2">
      <c r="B1176" s="188"/>
      <c r="C1176" s="174" t="s">
        <v>693</v>
      </c>
      <c r="D1176" s="175">
        <v>41136</v>
      </c>
      <c r="E1176" s="176">
        <v>41152</v>
      </c>
      <c r="F1176" s="185" t="s">
        <v>1837</v>
      </c>
      <c r="G1176" s="178">
        <v>0.33333333333333331</v>
      </c>
      <c r="H1176" s="178">
        <v>0.5</v>
      </c>
      <c r="I1176" s="179">
        <v>2012995515255</v>
      </c>
      <c r="J1176" s="180" t="s">
        <v>1726</v>
      </c>
      <c r="K1176" s="180" t="s">
        <v>1836</v>
      </c>
      <c r="L1176" s="195"/>
      <c r="M1176" s="181"/>
      <c r="N1176" s="182" t="s">
        <v>507</v>
      </c>
    </row>
    <row r="1177" spans="2:14" x14ac:dyDescent="0.2">
      <c r="B1177" s="188"/>
      <c r="C1177" s="174" t="s">
        <v>328</v>
      </c>
      <c r="D1177" s="175"/>
      <c r="E1177" s="176">
        <v>41140</v>
      </c>
      <c r="F1177" s="185" t="s">
        <v>1540</v>
      </c>
      <c r="G1177" s="178">
        <v>0.33333333333333331</v>
      </c>
      <c r="H1177" s="178">
        <v>0.54166666666666663</v>
      </c>
      <c r="I1177" s="179">
        <v>20121003413301</v>
      </c>
      <c r="J1177" s="180" t="s">
        <v>1743</v>
      </c>
      <c r="K1177" s="180" t="s">
        <v>1702</v>
      </c>
      <c r="L1177" s="195"/>
      <c r="M1177" s="181" t="s">
        <v>1838</v>
      </c>
      <c r="N1177" s="182"/>
    </row>
    <row r="1178" spans="2:14" x14ac:dyDescent="0.2">
      <c r="B1178" s="188"/>
      <c r="C1178" s="174" t="s">
        <v>550</v>
      </c>
      <c r="D1178" s="175">
        <v>41138</v>
      </c>
      <c r="E1178" s="176">
        <v>41152</v>
      </c>
      <c r="F1178" s="185" t="s">
        <v>1839</v>
      </c>
      <c r="G1178" s="178">
        <v>0.58333333333333337</v>
      </c>
      <c r="H1178" s="178">
        <v>0.75</v>
      </c>
      <c r="I1178" s="179">
        <v>2012974079031</v>
      </c>
      <c r="J1178" s="180" t="s">
        <v>1840</v>
      </c>
      <c r="K1178" s="180" t="s">
        <v>667</v>
      </c>
      <c r="L1178" s="195"/>
      <c r="M1178" s="181"/>
      <c r="N1178" s="182" t="s">
        <v>1841</v>
      </c>
    </row>
    <row r="1179" spans="2:14" x14ac:dyDescent="0.2">
      <c r="B1179" s="188"/>
      <c r="C1179" s="174" t="s">
        <v>550</v>
      </c>
      <c r="D1179" s="175">
        <v>41138</v>
      </c>
      <c r="E1179" s="176">
        <v>41152</v>
      </c>
      <c r="F1179" s="185" t="s">
        <v>1842</v>
      </c>
      <c r="G1179" s="178">
        <v>0.33333333333333331</v>
      </c>
      <c r="H1179" s="178">
        <v>0.5</v>
      </c>
      <c r="I1179" s="179">
        <v>2012956127147</v>
      </c>
      <c r="J1179" s="180" t="s">
        <v>1843</v>
      </c>
      <c r="K1179" s="180" t="s">
        <v>667</v>
      </c>
      <c r="L1179" s="195"/>
      <c r="M1179" s="181"/>
      <c r="N1179" s="182" t="s">
        <v>1841</v>
      </c>
    </row>
    <row r="1180" spans="2:14" x14ac:dyDescent="0.2">
      <c r="B1180" s="188"/>
      <c r="C1180" s="174" t="s">
        <v>693</v>
      </c>
      <c r="D1180" s="175">
        <v>41137</v>
      </c>
      <c r="E1180" s="176">
        <v>41162</v>
      </c>
      <c r="F1180" s="185" t="s">
        <v>1844</v>
      </c>
      <c r="G1180" s="178">
        <v>0.58333333333333337</v>
      </c>
      <c r="H1180" s="178">
        <v>0.75</v>
      </c>
      <c r="I1180" s="179">
        <v>2012945389034</v>
      </c>
      <c r="J1180" s="180" t="s">
        <v>1845</v>
      </c>
      <c r="K1180" s="180" t="s">
        <v>566</v>
      </c>
      <c r="L1180" s="195"/>
      <c r="M1180" s="181" t="s">
        <v>1846</v>
      </c>
      <c r="N1180" s="182"/>
    </row>
    <row r="1181" spans="2:14" x14ac:dyDescent="0.2">
      <c r="B1181" s="188"/>
      <c r="C1181" s="174" t="s">
        <v>693</v>
      </c>
      <c r="D1181" s="175">
        <v>41138</v>
      </c>
      <c r="E1181" s="176">
        <v>41168</v>
      </c>
      <c r="F1181" s="185" t="s">
        <v>1540</v>
      </c>
      <c r="G1181" s="178">
        <v>0.33333333333333331</v>
      </c>
      <c r="H1181" s="178">
        <v>0.41666666666666669</v>
      </c>
      <c r="I1181" s="179" t="s">
        <v>1847</v>
      </c>
      <c r="J1181" s="180" t="s">
        <v>1848</v>
      </c>
      <c r="K1181" s="180" t="s">
        <v>1557</v>
      </c>
      <c r="L1181" s="195"/>
      <c r="M1181" s="181"/>
      <c r="N1181" s="182"/>
    </row>
    <row r="1182" spans="2:14" x14ac:dyDescent="0.2">
      <c r="B1182" s="188"/>
      <c r="C1182" s="174" t="s">
        <v>693</v>
      </c>
      <c r="D1182" s="175">
        <v>41141</v>
      </c>
      <c r="E1182" s="176">
        <v>41147</v>
      </c>
      <c r="F1182" s="185" t="s">
        <v>1540</v>
      </c>
      <c r="G1182" s="178">
        <v>0.33333333333333331</v>
      </c>
      <c r="H1182" s="178">
        <v>0.54166666666666663</v>
      </c>
      <c r="I1182" s="179">
        <v>20121003413301</v>
      </c>
      <c r="J1182" s="180" t="s">
        <v>1020</v>
      </c>
      <c r="K1182" s="180" t="s">
        <v>1849</v>
      </c>
      <c r="L1182" s="195"/>
      <c r="M1182" s="181" t="s">
        <v>1779</v>
      </c>
      <c r="N1182" s="182"/>
    </row>
    <row r="1183" spans="2:14" x14ac:dyDescent="0.2">
      <c r="B1183" s="188"/>
      <c r="C1183" s="174" t="s">
        <v>693</v>
      </c>
      <c r="D1183" s="175">
        <v>41142</v>
      </c>
      <c r="E1183" s="176">
        <v>41149</v>
      </c>
      <c r="F1183" s="185" t="s">
        <v>1850</v>
      </c>
      <c r="G1183" s="178">
        <v>0.54166666666666663</v>
      </c>
      <c r="H1183" s="178">
        <v>0.75</v>
      </c>
      <c r="I1183" s="179">
        <v>2012995901557</v>
      </c>
      <c r="J1183" s="180" t="s">
        <v>1851</v>
      </c>
      <c r="K1183" s="180" t="s">
        <v>1852</v>
      </c>
      <c r="L1183" s="195"/>
      <c r="M1183" s="181" t="s">
        <v>1853</v>
      </c>
      <c r="N1183" s="182"/>
    </row>
    <row r="1184" spans="2:14" x14ac:dyDescent="0.2">
      <c r="B1184" s="188"/>
      <c r="C1184" s="174" t="s">
        <v>693</v>
      </c>
      <c r="D1184" s="175">
        <v>41142</v>
      </c>
      <c r="E1184" s="176">
        <v>41169</v>
      </c>
      <c r="F1184" s="185" t="s">
        <v>1850</v>
      </c>
      <c r="G1184" s="178">
        <v>0.54166666666666663</v>
      </c>
      <c r="H1184" s="178">
        <v>0.75</v>
      </c>
      <c r="I1184" s="179" t="s">
        <v>1854</v>
      </c>
      <c r="J1184" s="180" t="s">
        <v>1851</v>
      </c>
      <c r="K1184" s="180" t="s">
        <v>1852</v>
      </c>
      <c r="L1184" s="195"/>
      <c r="M1184" s="181"/>
      <c r="N1184" s="182"/>
    </row>
    <row r="1185" spans="2:14" x14ac:dyDescent="0.2">
      <c r="B1185" s="188"/>
      <c r="C1185" s="174" t="s">
        <v>693</v>
      </c>
      <c r="D1185" s="175">
        <v>41142</v>
      </c>
      <c r="E1185" s="176">
        <v>41156</v>
      </c>
      <c r="F1185" s="185" t="s">
        <v>1855</v>
      </c>
      <c r="G1185" s="178">
        <v>0.33333333333333331</v>
      </c>
      <c r="H1185" s="178">
        <v>0.5</v>
      </c>
      <c r="I1185" s="179">
        <v>2012995889621</v>
      </c>
      <c r="J1185" s="180" t="s">
        <v>1856</v>
      </c>
      <c r="K1185" s="180" t="s">
        <v>1696</v>
      </c>
      <c r="L1185" s="195"/>
      <c r="M1185" s="181"/>
      <c r="N1185" s="182"/>
    </row>
    <row r="1186" spans="2:14" x14ac:dyDescent="0.2">
      <c r="B1186" s="188"/>
      <c r="C1186" s="174" t="s">
        <v>693</v>
      </c>
      <c r="D1186" s="175">
        <v>41142</v>
      </c>
      <c r="E1186" s="176">
        <v>41157</v>
      </c>
      <c r="F1186" s="185" t="s">
        <v>1857</v>
      </c>
      <c r="G1186" s="178">
        <v>0.58333333333333337</v>
      </c>
      <c r="H1186" s="178">
        <v>0.75</v>
      </c>
      <c r="I1186" s="179">
        <v>20121002947416</v>
      </c>
      <c r="J1186" s="180" t="s">
        <v>1858</v>
      </c>
      <c r="K1186" s="180" t="s">
        <v>1507</v>
      </c>
      <c r="L1186" s="195"/>
      <c r="M1186" s="181"/>
      <c r="N1186" s="182"/>
    </row>
    <row r="1187" spans="2:14" x14ac:dyDescent="0.2">
      <c r="B1187" s="188"/>
      <c r="C1187" s="174" t="s">
        <v>693</v>
      </c>
      <c r="D1187" s="175">
        <v>41142</v>
      </c>
      <c r="E1187" s="176">
        <v>41173</v>
      </c>
      <c r="F1187" s="185" t="s">
        <v>1859</v>
      </c>
      <c r="G1187" s="178">
        <v>0.58333333333333337</v>
      </c>
      <c r="H1187" s="178">
        <v>0.75</v>
      </c>
      <c r="I1187" s="179" t="s">
        <v>1860</v>
      </c>
      <c r="J1187" s="180" t="s">
        <v>1160</v>
      </c>
      <c r="K1187" s="180" t="s">
        <v>1507</v>
      </c>
      <c r="L1187" s="195"/>
      <c r="M1187" s="181" t="s">
        <v>1861</v>
      </c>
      <c r="N1187" s="182"/>
    </row>
    <row r="1188" spans="2:14" x14ac:dyDescent="0.2">
      <c r="B1188" s="188"/>
      <c r="C1188" s="174" t="s">
        <v>693</v>
      </c>
      <c r="D1188" s="175"/>
      <c r="E1188" s="176">
        <v>41144</v>
      </c>
      <c r="F1188" s="185" t="s">
        <v>1862</v>
      </c>
      <c r="G1188" s="178">
        <v>0.58333333333333337</v>
      </c>
      <c r="H1188" s="178">
        <v>0.75</v>
      </c>
      <c r="I1188" s="179">
        <v>20121001848941</v>
      </c>
      <c r="J1188" s="180" t="s">
        <v>1863</v>
      </c>
      <c r="K1188" s="180" t="s">
        <v>667</v>
      </c>
      <c r="L1188" s="195"/>
      <c r="M1188" s="181"/>
      <c r="N1188" s="182"/>
    </row>
    <row r="1189" spans="2:14" x14ac:dyDescent="0.2">
      <c r="B1189" s="188"/>
      <c r="C1189" s="174" t="s">
        <v>693</v>
      </c>
      <c r="D1189" s="175">
        <v>41143</v>
      </c>
      <c r="E1189" s="176">
        <v>41148</v>
      </c>
      <c r="F1189" s="185" t="s">
        <v>1864</v>
      </c>
      <c r="G1189" s="178">
        <v>0.33333333333333331</v>
      </c>
      <c r="H1189" s="178">
        <v>0.5</v>
      </c>
      <c r="I1189" s="179">
        <v>20121017285489</v>
      </c>
      <c r="J1189" s="180" t="s">
        <v>1865</v>
      </c>
      <c r="K1189" s="180" t="s">
        <v>1866</v>
      </c>
      <c r="L1189" s="195"/>
      <c r="M1189" s="181" t="s">
        <v>1867</v>
      </c>
      <c r="N1189" s="182"/>
    </row>
    <row r="1190" spans="2:14" x14ac:dyDescent="0.2">
      <c r="B1190" s="188"/>
      <c r="C1190" s="174" t="s">
        <v>693</v>
      </c>
      <c r="D1190" s="175">
        <v>41143</v>
      </c>
      <c r="E1190" s="176">
        <v>41151</v>
      </c>
      <c r="F1190" s="185" t="s">
        <v>1868</v>
      </c>
      <c r="G1190" s="178">
        <v>0.54166666666666663</v>
      </c>
      <c r="H1190" s="178">
        <v>0.70833333333333337</v>
      </c>
      <c r="I1190" s="179">
        <v>20121017285887</v>
      </c>
      <c r="J1190" s="180" t="s">
        <v>565</v>
      </c>
      <c r="K1190" s="180" t="s">
        <v>1866</v>
      </c>
      <c r="L1190" s="195"/>
      <c r="M1190" s="181" t="s">
        <v>1869</v>
      </c>
      <c r="N1190" s="182"/>
    </row>
    <row r="1191" spans="2:14" x14ac:dyDescent="0.2">
      <c r="B1191" s="188"/>
      <c r="C1191" s="174" t="s">
        <v>693</v>
      </c>
      <c r="D1191" s="175">
        <v>41143</v>
      </c>
      <c r="E1191" s="176">
        <v>41157</v>
      </c>
      <c r="F1191" s="185" t="s">
        <v>1870</v>
      </c>
      <c r="G1191" s="178">
        <v>0.33333333333333331</v>
      </c>
      <c r="H1191" s="178">
        <v>0.5</v>
      </c>
      <c r="I1191" s="179">
        <v>20121001975679</v>
      </c>
      <c r="J1191" s="180" t="s">
        <v>643</v>
      </c>
      <c r="K1191" s="180" t="s">
        <v>667</v>
      </c>
      <c r="L1191" s="195"/>
      <c r="M1191" s="181"/>
      <c r="N1191" s="182"/>
    </row>
    <row r="1192" spans="2:14" x14ac:dyDescent="0.2">
      <c r="B1192" s="188"/>
      <c r="C1192" s="174" t="s">
        <v>693</v>
      </c>
      <c r="D1192" s="175">
        <v>41143</v>
      </c>
      <c r="E1192" s="176">
        <v>41163</v>
      </c>
      <c r="F1192" s="185" t="s">
        <v>1871</v>
      </c>
      <c r="G1192" s="178">
        <v>0.33333333333333331</v>
      </c>
      <c r="H1192" s="178">
        <v>0.5</v>
      </c>
      <c r="I1192" s="179" t="s">
        <v>1872</v>
      </c>
      <c r="J1192" s="180" t="s">
        <v>1873</v>
      </c>
      <c r="K1192" s="180" t="s">
        <v>1874</v>
      </c>
      <c r="L1192" s="195"/>
      <c r="M1192" s="181"/>
      <c r="N1192" s="182"/>
    </row>
    <row r="1193" spans="2:14" x14ac:dyDescent="0.2">
      <c r="B1193" s="188"/>
      <c r="C1193" s="174" t="s">
        <v>693</v>
      </c>
      <c r="D1193" s="175">
        <v>41143</v>
      </c>
      <c r="E1193" s="176">
        <v>41163</v>
      </c>
      <c r="F1193" s="185" t="s">
        <v>1871</v>
      </c>
      <c r="G1193" s="178">
        <v>0.58333333333333337</v>
      </c>
      <c r="H1193" s="178">
        <v>0.75</v>
      </c>
      <c r="I1193" s="179" t="s">
        <v>1875</v>
      </c>
      <c r="J1193" s="180" t="s">
        <v>1876</v>
      </c>
      <c r="K1193" s="180" t="s">
        <v>1877</v>
      </c>
      <c r="L1193" s="195"/>
      <c r="M1193" s="181"/>
      <c r="N1193" s="182"/>
    </row>
    <row r="1194" spans="2:14" x14ac:dyDescent="0.2">
      <c r="B1194" s="188"/>
      <c r="C1194" s="174" t="s">
        <v>693</v>
      </c>
      <c r="D1194" s="175">
        <v>41143</v>
      </c>
      <c r="E1194" s="176">
        <v>41168</v>
      </c>
      <c r="F1194" s="185" t="s">
        <v>1878</v>
      </c>
      <c r="G1194" s="178">
        <v>0.33333333333333331</v>
      </c>
      <c r="H1194" s="178">
        <v>0.41666666666666669</v>
      </c>
      <c r="I1194" s="179" t="s">
        <v>1879</v>
      </c>
      <c r="J1194" s="180" t="s">
        <v>682</v>
      </c>
      <c r="K1194" s="180" t="s">
        <v>1112</v>
      </c>
      <c r="L1194" s="195"/>
      <c r="M1194" s="181" t="s">
        <v>1880</v>
      </c>
      <c r="N1194" s="182"/>
    </row>
    <row r="1195" spans="2:14" x14ac:dyDescent="0.2">
      <c r="B1195" s="188"/>
      <c r="C1195" s="174" t="s">
        <v>693</v>
      </c>
      <c r="D1195" s="175">
        <v>41143</v>
      </c>
      <c r="E1195" s="176">
        <v>41170</v>
      </c>
      <c r="F1195" s="185" t="s">
        <v>1881</v>
      </c>
      <c r="G1195" s="178">
        <v>0.58333333333333337</v>
      </c>
      <c r="H1195" s="178">
        <v>0.75</v>
      </c>
      <c r="I1195" s="179" t="s">
        <v>1882</v>
      </c>
      <c r="J1195" s="180" t="s">
        <v>1020</v>
      </c>
      <c r="K1195" s="180" t="s">
        <v>1768</v>
      </c>
      <c r="L1195" s="195"/>
      <c r="M1195" s="181" t="s">
        <v>1883</v>
      </c>
      <c r="N1195" s="182"/>
    </row>
    <row r="1196" spans="2:14" x14ac:dyDescent="0.2">
      <c r="B1196" s="188"/>
      <c r="C1196" s="174" t="s">
        <v>693</v>
      </c>
      <c r="D1196" s="175">
        <v>41143</v>
      </c>
      <c r="E1196" s="176">
        <v>41171</v>
      </c>
      <c r="F1196" s="185" t="s">
        <v>1884</v>
      </c>
      <c r="G1196" s="178">
        <v>0.58333333333333337</v>
      </c>
      <c r="H1196" s="178">
        <v>0.75</v>
      </c>
      <c r="I1196" s="179" t="s">
        <v>1885</v>
      </c>
      <c r="J1196" s="180" t="s">
        <v>405</v>
      </c>
      <c r="K1196" s="180" t="s">
        <v>1768</v>
      </c>
      <c r="L1196" s="195"/>
      <c r="M1196" s="181" t="s">
        <v>1886</v>
      </c>
      <c r="N1196" s="182"/>
    </row>
    <row r="1197" spans="2:14" x14ac:dyDescent="0.2">
      <c r="B1197" s="188"/>
      <c r="C1197" s="174" t="s">
        <v>693</v>
      </c>
      <c r="D1197" s="175">
        <v>41148</v>
      </c>
      <c r="E1197" s="176">
        <v>41183</v>
      </c>
      <c r="F1197" s="185" t="s">
        <v>1887</v>
      </c>
      <c r="G1197" s="178">
        <v>0.375</v>
      </c>
      <c r="H1197" s="178">
        <v>0.45833333333333331</v>
      </c>
      <c r="I1197" s="179" t="s">
        <v>1888</v>
      </c>
      <c r="J1197" s="180" t="s">
        <v>1889</v>
      </c>
      <c r="K1197" s="180" t="s">
        <v>1890</v>
      </c>
      <c r="L1197" s="195"/>
      <c r="M1197" s="181"/>
      <c r="N1197" s="182"/>
    </row>
    <row r="1198" spans="2:14" x14ac:dyDescent="0.2">
      <c r="B1198" s="188"/>
      <c r="C1198" s="174"/>
      <c r="D1198" s="175"/>
      <c r="E1198" s="176"/>
      <c r="F1198" s="185"/>
      <c r="G1198" s="178"/>
      <c r="H1198" s="178"/>
      <c r="I1198" s="179"/>
      <c r="J1198" s="180"/>
      <c r="K1198" s="180"/>
      <c r="L1198" s="195"/>
      <c r="M1198" s="181"/>
      <c r="N1198" s="182"/>
    </row>
    <row r="1199" spans="2:14" x14ac:dyDescent="0.2">
      <c r="B1199" s="188"/>
      <c r="C1199" s="174"/>
      <c r="D1199" s="175"/>
      <c r="E1199" s="176"/>
      <c r="F1199" s="185"/>
      <c r="G1199" s="178"/>
      <c r="H1199" s="178"/>
      <c r="I1199" s="179"/>
      <c r="J1199" s="180"/>
      <c r="K1199" s="180"/>
      <c r="L1199" s="195"/>
      <c r="M1199" s="181"/>
      <c r="N1199" s="182"/>
    </row>
    <row r="1200" spans="2:14" x14ac:dyDescent="0.2">
      <c r="B1200" s="188"/>
      <c r="C1200" s="174"/>
      <c r="D1200" s="175"/>
      <c r="E1200" s="176"/>
      <c r="F1200" s="185"/>
      <c r="G1200" s="178"/>
      <c r="H1200" s="178"/>
      <c r="I1200" s="179"/>
      <c r="J1200" s="180"/>
      <c r="K1200" s="180"/>
      <c r="L1200" s="195"/>
      <c r="M1200" s="181"/>
      <c r="N1200" s="182"/>
    </row>
    <row r="1201" spans="2:14" x14ac:dyDescent="0.2">
      <c r="B1201" s="188"/>
      <c r="C1201" s="174" t="s">
        <v>693</v>
      </c>
      <c r="D1201" s="175">
        <v>41148</v>
      </c>
      <c r="E1201" s="176">
        <v>41184</v>
      </c>
      <c r="F1201" s="185">
        <v>9.8571428571428577</v>
      </c>
      <c r="G1201" s="178">
        <v>0.33333333333333331</v>
      </c>
      <c r="H1201" s="178">
        <v>0.39583333333333331</v>
      </c>
      <c r="I1201" s="179" t="s">
        <v>1891</v>
      </c>
      <c r="J1201" s="180" t="s">
        <v>1892</v>
      </c>
      <c r="K1201" s="180" t="s">
        <v>571</v>
      </c>
      <c r="L1201" s="195"/>
      <c r="M1201" s="181" t="s">
        <v>1893</v>
      </c>
      <c r="N1201" s="182"/>
    </row>
    <row r="1202" spans="2:14" x14ac:dyDescent="0.2">
      <c r="B1202" s="188"/>
      <c r="C1202" s="174"/>
      <c r="D1202" s="175"/>
      <c r="E1202" s="176"/>
      <c r="F1202" s="185"/>
      <c r="G1202" s="178"/>
      <c r="H1202" s="178"/>
      <c r="I1202" s="179"/>
      <c r="J1202" s="180"/>
      <c r="K1202" s="180"/>
      <c r="L1202" s="195"/>
      <c r="M1202" s="181"/>
      <c r="N1202" s="182"/>
    </row>
    <row r="1203" spans="2:14" x14ac:dyDescent="0.2">
      <c r="B1203" s="188"/>
      <c r="C1203" s="174" t="s">
        <v>693</v>
      </c>
      <c r="D1203" s="175">
        <v>41148</v>
      </c>
      <c r="E1203" s="176">
        <v>41183</v>
      </c>
      <c r="F1203" s="185" t="s">
        <v>1894</v>
      </c>
      <c r="G1203" s="178">
        <v>0.54166666666666663</v>
      </c>
      <c r="H1203" s="178">
        <v>0.70833333333333337</v>
      </c>
      <c r="I1203" s="179" t="s">
        <v>1895</v>
      </c>
      <c r="J1203" s="180" t="s">
        <v>1896</v>
      </c>
      <c r="K1203" s="180" t="s">
        <v>1897</v>
      </c>
      <c r="L1203" s="195"/>
      <c r="M1203" s="181"/>
      <c r="N1203" s="182"/>
    </row>
    <row r="1204" spans="2:14" x14ac:dyDescent="0.2">
      <c r="B1204" s="188"/>
      <c r="C1204" s="174" t="s">
        <v>693</v>
      </c>
      <c r="D1204" s="175">
        <v>41148</v>
      </c>
      <c r="E1204" s="176">
        <v>41180</v>
      </c>
      <c r="F1204" s="185" t="s">
        <v>1898</v>
      </c>
      <c r="G1204" s="178">
        <v>0.54166666666666663</v>
      </c>
      <c r="H1204" s="178">
        <v>0.70833333333333337</v>
      </c>
      <c r="I1204" s="179" t="s">
        <v>1899</v>
      </c>
      <c r="J1204" s="180" t="s">
        <v>1900</v>
      </c>
      <c r="K1204" s="180" t="s">
        <v>1525</v>
      </c>
      <c r="L1204" s="195"/>
      <c r="M1204" s="181"/>
      <c r="N1204" s="182"/>
    </row>
    <row r="1205" spans="2:14" x14ac:dyDescent="0.2">
      <c r="B1205" s="188"/>
      <c r="C1205" s="174" t="s">
        <v>693</v>
      </c>
      <c r="D1205" s="175">
        <v>41148</v>
      </c>
      <c r="E1205" s="176">
        <v>41180</v>
      </c>
      <c r="F1205" s="185" t="s">
        <v>1901</v>
      </c>
      <c r="G1205" s="178">
        <v>0.33333333333333331</v>
      </c>
      <c r="H1205" s="178">
        <v>0.41666666666666669</v>
      </c>
      <c r="I1205" s="179" t="s">
        <v>1902</v>
      </c>
      <c r="J1205" s="180" t="s">
        <v>1903</v>
      </c>
      <c r="K1205" s="180" t="s">
        <v>1904</v>
      </c>
      <c r="L1205" s="181"/>
      <c r="M1205" s="181"/>
      <c r="N1205" s="182"/>
    </row>
    <row r="1206" spans="2:14" x14ac:dyDescent="0.2">
      <c r="B1206" s="188"/>
      <c r="C1206" s="174" t="s">
        <v>693</v>
      </c>
      <c r="D1206" s="175">
        <v>41148</v>
      </c>
      <c r="E1206" s="176">
        <v>41179</v>
      </c>
      <c r="F1206" s="185" t="s">
        <v>1905</v>
      </c>
      <c r="G1206" s="178">
        <v>0.33333333333333331</v>
      </c>
      <c r="H1206" s="178">
        <v>0.45833333333333331</v>
      </c>
      <c r="I1206" s="179" t="s">
        <v>1906</v>
      </c>
      <c r="J1206" s="180" t="s">
        <v>1907</v>
      </c>
      <c r="K1206" s="180" t="s">
        <v>1525</v>
      </c>
      <c r="L1206" s="181"/>
      <c r="M1206" s="181" t="s">
        <v>1908</v>
      </c>
      <c r="N1206" s="182" t="s">
        <v>583</v>
      </c>
    </row>
    <row r="1207" spans="2:14" x14ac:dyDescent="0.2">
      <c r="B1207" s="188"/>
      <c r="C1207" s="174" t="s">
        <v>693</v>
      </c>
      <c r="D1207" s="175">
        <v>41148</v>
      </c>
      <c r="E1207" s="176">
        <v>41175</v>
      </c>
      <c r="F1207" s="185" t="s">
        <v>1909</v>
      </c>
      <c r="G1207" s="178">
        <v>0.33333333333333331</v>
      </c>
      <c r="H1207" s="178">
        <v>0.5</v>
      </c>
      <c r="I1207" s="179" t="s">
        <v>1910</v>
      </c>
      <c r="J1207" s="180" t="s">
        <v>1911</v>
      </c>
      <c r="K1207" s="180" t="s">
        <v>1912</v>
      </c>
      <c r="L1207" s="181"/>
      <c r="M1207" s="181"/>
      <c r="N1207" s="182"/>
    </row>
    <row r="1208" spans="2:14" x14ac:dyDescent="0.2">
      <c r="B1208" s="188"/>
      <c r="C1208" s="174" t="s">
        <v>693</v>
      </c>
      <c r="D1208" s="175">
        <v>41148</v>
      </c>
      <c r="E1208" s="176">
        <v>41178</v>
      </c>
      <c r="F1208" s="185">
        <v>5710680062</v>
      </c>
      <c r="G1208" s="178">
        <v>0.58333333333333337</v>
      </c>
      <c r="H1208" s="178">
        <v>0.75</v>
      </c>
      <c r="I1208" s="179" t="s">
        <v>1913</v>
      </c>
      <c r="J1208" s="180" t="s">
        <v>1914</v>
      </c>
      <c r="K1208" s="180" t="s">
        <v>1525</v>
      </c>
      <c r="L1208" s="181"/>
      <c r="M1208" s="181" t="s">
        <v>1915</v>
      </c>
      <c r="N1208" s="182"/>
    </row>
    <row r="1209" spans="2:14" x14ac:dyDescent="0.2">
      <c r="B1209" s="188"/>
      <c r="C1209" s="174" t="s">
        <v>693</v>
      </c>
      <c r="D1209" s="175">
        <v>41148</v>
      </c>
      <c r="E1209" s="176">
        <v>41178</v>
      </c>
      <c r="F1209" s="185" t="s">
        <v>1916</v>
      </c>
      <c r="G1209" s="178">
        <v>0.41666666666666669</v>
      </c>
      <c r="H1209" s="178">
        <v>0.45833333333333331</v>
      </c>
      <c r="I1209" s="179" t="s">
        <v>1917</v>
      </c>
      <c r="J1209" s="180" t="s">
        <v>1918</v>
      </c>
      <c r="K1209" s="180" t="s">
        <v>1919</v>
      </c>
      <c r="L1209" s="181"/>
      <c r="M1209" s="181" t="s">
        <v>1920</v>
      </c>
      <c r="N1209" s="182"/>
    </row>
    <row r="1210" spans="2:14" x14ac:dyDescent="0.2">
      <c r="B1210" s="188"/>
      <c r="C1210" s="174" t="s">
        <v>693</v>
      </c>
      <c r="D1210" s="175">
        <v>41148</v>
      </c>
      <c r="E1210" s="176">
        <v>41178</v>
      </c>
      <c r="F1210" s="185" t="s">
        <v>1921</v>
      </c>
      <c r="G1210" s="178">
        <v>0.33333333333333331</v>
      </c>
      <c r="H1210" s="178">
        <v>0.45833333333333331</v>
      </c>
      <c r="I1210" s="179" t="s">
        <v>1922</v>
      </c>
      <c r="J1210" s="180" t="s">
        <v>1923</v>
      </c>
      <c r="K1210" s="180" t="s">
        <v>1924</v>
      </c>
      <c r="L1210" s="181"/>
      <c r="M1210" s="181" t="s">
        <v>1925</v>
      </c>
      <c r="N1210" s="182"/>
    </row>
    <row r="1211" spans="2:14" x14ac:dyDescent="0.2">
      <c r="B1211" s="188"/>
      <c r="C1211" s="174" t="s">
        <v>693</v>
      </c>
      <c r="D1211" s="175">
        <v>41148</v>
      </c>
      <c r="E1211" s="176">
        <v>41157</v>
      </c>
      <c r="F1211" s="185" t="s">
        <v>1926</v>
      </c>
      <c r="G1211" s="178">
        <v>0.54166666666666663</v>
      </c>
      <c r="H1211" s="178">
        <v>0.70833333333333337</v>
      </c>
      <c r="I1211" s="179">
        <v>2012991187479</v>
      </c>
      <c r="J1211" s="180" t="s">
        <v>1927</v>
      </c>
      <c r="K1211" s="180" t="s">
        <v>1928</v>
      </c>
      <c r="L1211" s="181"/>
      <c r="M1211" s="181"/>
      <c r="N1211" s="182"/>
    </row>
    <row r="1212" spans="2:14" x14ac:dyDescent="0.2">
      <c r="B1212" s="188"/>
      <c r="C1212" s="174" t="s">
        <v>693</v>
      </c>
      <c r="D1212" s="175">
        <v>41148</v>
      </c>
      <c r="E1212" s="176">
        <v>41172</v>
      </c>
      <c r="F1212" s="185" t="s">
        <v>1929</v>
      </c>
      <c r="G1212" s="178">
        <v>0.33333333333333331</v>
      </c>
      <c r="H1212" s="178">
        <v>0.45833333333333331</v>
      </c>
      <c r="I1212" s="179" t="s">
        <v>1930</v>
      </c>
      <c r="J1212" s="180" t="s">
        <v>1931</v>
      </c>
      <c r="K1212" s="180" t="s">
        <v>1932</v>
      </c>
      <c r="L1212" s="181"/>
      <c r="M1212" s="181" t="s">
        <v>1933</v>
      </c>
      <c r="N1212" s="182"/>
    </row>
    <row r="1213" spans="2:14" x14ac:dyDescent="0.2">
      <c r="B1213" s="188"/>
      <c r="C1213" s="174" t="s">
        <v>693</v>
      </c>
      <c r="D1213" s="175">
        <v>41148</v>
      </c>
      <c r="E1213" s="176">
        <v>41154</v>
      </c>
      <c r="F1213" s="185" t="s">
        <v>1934</v>
      </c>
      <c r="G1213" s="178">
        <v>0.33333333333333331</v>
      </c>
      <c r="H1213" s="178">
        <v>0.54166666666666663</v>
      </c>
      <c r="I1213" s="179">
        <v>20121003413301</v>
      </c>
      <c r="J1213" s="180" t="s">
        <v>1935</v>
      </c>
      <c r="K1213" s="180" t="s">
        <v>1936</v>
      </c>
      <c r="L1213" s="181"/>
      <c r="M1213" s="181"/>
      <c r="N1213" s="182"/>
    </row>
    <row r="1214" spans="2:14" x14ac:dyDescent="0.2">
      <c r="B1214" s="188"/>
      <c r="C1214" s="174" t="s">
        <v>693</v>
      </c>
      <c r="D1214" s="175">
        <v>41144</v>
      </c>
      <c r="E1214" s="176">
        <v>41169</v>
      </c>
      <c r="F1214" s="185" t="s">
        <v>1937</v>
      </c>
      <c r="G1214" s="178">
        <v>0.33333333333333331</v>
      </c>
      <c r="H1214" s="178">
        <v>0.5</v>
      </c>
      <c r="I1214" s="179" t="s">
        <v>1938</v>
      </c>
      <c r="J1214" s="180" t="s">
        <v>1939</v>
      </c>
      <c r="K1214" s="180" t="s">
        <v>1940</v>
      </c>
      <c r="L1214" s="181"/>
      <c r="M1214" s="181" t="s">
        <v>1941</v>
      </c>
      <c r="N1214" s="182"/>
    </row>
    <row r="1215" spans="2:14" x14ac:dyDescent="0.2">
      <c r="B1215" s="188"/>
      <c r="C1215" s="174"/>
      <c r="D1215" s="175"/>
      <c r="E1215" s="176"/>
      <c r="F1215" s="185"/>
      <c r="G1215" s="178"/>
      <c r="H1215" s="178"/>
      <c r="I1215" s="179"/>
      <c r="J1215" s="180"/>
      <c r="K1215" s="180"/>
      <c r="L1215" s="181"/>
      <c r="M1215" s="181"/>
      <c r="N1215" s="182"/>
    </row>
    <row r="1216" spans="2:14" x14ac:dyDescent="0.2">
      <c r="B1216" s="188"/>
      <c r="C1216" s="174"/>
      <c r="D1216" s="175"/>
      <c r="E1216" s="176"/>
      <c r="F1216" s="185"/>
      <c r="G1216" s="178"/>
      <c r="H1216" s="178"/>
      <c r="I1216" s="179"/>
      <c r="J1216" s="180"/>
      <c r="K1216" s="180"/>
      <c r="L1216" s="181"/>
      <c r="M1216" s="181"/>
      <c r="N1216" s="182"/>
    </row>
    <row r="1217" spans="2:14" x14ac:dyDescent="0.2">
      <c r="B1217" s="188"/>
      <c r="C1217" s="174"/>
      <c r="D1217" s="175"/>
      <c r="E1217" s="176"/>
      <c r="F1217" s="185"/>
      <c r="G1217" s="178"/>
      <c r="H1217" s="178"/>
      <c r="I1217" s="179"/>
      <c r="J1217" s="180"/>
      <c r="K1217" s="180"/>
      <c r="L1217" s="181"/>
      <c r="M1217" s="181"/>
      <c r="N1217" s="182"/>
    </row>
    <row r="1218" spans="2:14" x14ac:dyDescent="0.2">
      <c r="B1218" s="188"/>
      <c r="C1218" s="174" t="s">
        <v>550</v>
      </c>
      <c r="D1218" s="175">
        <v>41148</v>
      </c>
      <c r="E1218" s="176">
        <v>41165</v>
      </c>
      <c r="F1218" s="185" t="s">
        <v>1942</v>
      </c>
      <c r="G1218" s="178">
        <v>0.33333333333333331</v>
      </c>
      <c r="H1218" s="178">
        <v>0.5</v>
      </c>
      <c r="I1218" s="179" t="s">
        <v>1943</v>
      </c>
      <c r="J1218" s="180" t="s">
        <v>1944</v>
      </c>
      <c r="K1218" s="180" t="s">
        <v>542</v>
      </c>
      <c r="L1218" s="181"/>
      <c r="M1218" s="181"/>
      <c r="N1218" s="182"/>
    </row>
    <row r="1219" spans="2:14" x14ac:dyDescent="0.2">
      <c r="B1219" s="188"/>
      <c r="C1219" s="174" t="s">
        <v>550</v>
      </c>
      <c r="D1219" s="175">
        <v>41148</v>
      </c>
      <c r="E1219" s="176">
        <v>41165</v>
      </c>
      <c r="F1219" s="185" t="s">
        <v>1945</v>
      </c>
      <c r="G1219" s="178">
        <v>0.58333333333333337</v>
      </c>
      <c r="H1219" s="178">
        <v>0.75</v>
      </c>
      <c r="I1219" s="179" t="s">
        <v>1946</v>
      </c>
      <c r="J1219" s="180" t="s">
        <v>1947</v>
      </c>
      <c r="K1219" s="180" t="s">
        <v>1948</v>
      </c>
      <c r="L1219" s="181"/>
      <c r="M1219" s="181"/>
      <c r="N1219" s="182"/>
    </row>
    <row r="1220" spans="2:14" x14ac:dyDescent="0.2">
      <c r="B1220" s="188"/>
      <c r="C1220" s="174"/>
      <c r="D1220" s="175"/>
      <c r="E1220" s="176"/>
      <c r="F1220" s="185"/>
      <c r="G1220" s="178"/>
      <c r="H1220" s="178"/>
      <c r="I1220" s="179"/>
      <c r="J1220" s="180"/>
      <c r="K1220" s="180"/>
      <c r="L1220" s="181"/>
      <c r="M1220" s="181"/>
      <c r="N1220" s="182"/>
    </row>
    <row r="1221" spans="2:14" x14ac:dyDescent="0.2">
      <c r="B1221" s="188"/>
      <c r="C1221" s="174" t="s">
        <v>550</v>
      </c>
      <c r="D1221" s="175">
        <v>41149</v>
      </c>
      <c r="E1221" s="176">
        <v>41169</v>
      </c>
      <c r="F1221" s="185" t="s">
        <v>1949</v>
      </c>
      <c r="G1221" s="178">
        <v>0.58333333333333337</v>
      </c>
      <c r="H1221" s="178">
        <v>0.75</v>
      </c>
      <c r="I1221" s="179" t="s">
        <v>1950</v>
      </c>
      <c r="J1221" s="180" t="s">
        <v>1689</v>
      </c>
      <c r="K1221" s="180" t="s">
        <v>1690</v>
      </c>
      <c r="L1221" s="181"/>
      <c r="M1221" s="181" t="s">
        <v>1951</v>
      </c>
      <c r="N1221" s="182"/>
    </row>
    <row r="1222" spans="2:14" x14ac:dyDescent="0.2">
      <c r="B1222" s="188"/>
      <c r="C1222" s="174" t="s">
        <v>693</v>
      </c>
      <c r="D1222" s="175">
        <v>41149</v>
      </c>
      <c r="E1222" s="176">
        <v>41155</v>
      </c>
      <c r="F1222" s="185" t="s">
        <v>1952</v>
      </c>
      <c r="G1222" s="178">
        <v>0.54166666666666663</v>
      </c>
      <c r="H1222" s="178">
        <v>0.75</v>
      </c>
      <c r="I1222" s="179">
        <v>2012977406145</v>
      </c>
      <c r="J1222" s="180" t="s">
        <v>1953</v>
      </c>
      <c r="K1222" s="180" t="s">
        <v>1954</v>
      </c>
      <c r="L1222" s="181"/>
      <c r="M1222" s="181"/>
      <c r="N1222" s="182"/>
    </row>
    <row r="1223" spans="2:14" x14ac:dyDescent="0.2">
      <c r="B1223" s="188"/>
      <c r="C1223" s="174" t="s">
        <v>693</v>
      </c>
      <c r="D1223" s="175">
        <v>41137</v>
      </c>
      <c r="E1223" s="176">
        <v>41153</v>
      </c>
      <c r="F1223" s="185"/>
      <c r="G1223" s="178">
        <v>0.54166666666666663</v>
      </c>
      <c r="H1223" s="178">
        <v>0.75</v>
      </c>
      <c r="I1223" s="179">
        <v>20121003413301</v>
      </c>
      <c r="J1223" s="180" t="s">
        <v>1955</v>
      </c>
      <c r="K1223" s="180" t="s">
        <v>1956</v>
      </c>
      <c r="L1223" s="181"/>
      <c r="M1223" s="181"/>
      <c r="N1223" s="182"/>
    </row>
    <row r="1224" spans="2:14" x14ac:dyDescent="0.2">
      <c r="B1224" s="188"/>
      <c r="C1224" s="174" t="s">
        <v>693</v>
      </c>
      <c r="D1224" s="175">
        <v>41142</v>
      </c>
      <c r="E1224" s="176">
        <v>41168</v>
      </c>
      <c r="F1224" s="185" t="s">
        <v>1957</v>
      </c>
      <c r="G1224" s="178">
        <v>0.29166666666666669</v>
      </c>
      <c r="H1224" s="178">
        <v>0.47916666666666669</v>
      </c>
      <c r="I1224" s="179" t="s">
        <v>1958</v>
      </c>
      <c r="J1224" s="180" t="s">
        <v>1959</v>
      </c>
      <c r="K1224" s="180" t="s">
        <v>667</v>
      </c>
      <c r="L1224" s="181"/>
      <c r="M1224" s="181" t="s">
        <v>1960</v>
      </c>
      <c r="N1224" s="182"/>
    </row>
    <row r="1225" spans="2:14" x14ac:dyDescent="0.2">
      <c r="B1225" s="188"/>
      <c r="C1225" s="174" t="s">
        <v>693</v>
      </c>
      <c r="D1225" s="175">
        <v>41142</v>
      </c>
      <c r="E1225" s="176">
        <v>41169</v>
      </c>
      <c r="F1225" s="185" t="s">
        <v>1961</v>
      </c>
      <c r="G1225" s="178">
        <v>0.58333333333333337</v>
      </c>
      <c r="H1225" s="178">
        <v>0.75</v>
      </c>
      <c r="I1225" s="179" t="s">
        <v>1962</v>
      </c>
      <c r="J1225" s="180" t="s">
        <v>1963</v>
      </c>
      <c r="K1225" s="180" t="s">
        <v>667</v>
      </c>
      <c r="L1225" s="181"/>
      <c r="M1225" s="181" t="s">
        <v>1964</v>
      </c>
      <c r="N1225" s="182"/>
    </row>
    <row r="1226" spans="2:14" x14ac:dyDescent="0.2">
      <c r="B1226" s="188"/>
      <c r="C1226" s="174" t="s">
        <v>693</v>
      </c>
      <c r="D1226" s="175">
        <v>41144</v>
      </c>
      <c r="E1226" s="176">
        <v>41184</v>
      </c>
      <c r="F1226" s="185" t="s">
        <v>1965</v>
      </c>
      <c r="G1226" s="178">
        <v>0.58333333333333337</v>
      </c>
      <c r="H1226" s="178">
        <v>0.75</v>
      </c>
      <c r="I1226" s="179">
        <v>20121001848941</v>
      </c>
      <c r="J1226" s="180" t="s">
        <v>1966</v>
      </c>
      <c r="K1226" s="180" t="s">
        <v>1866</v>
      </c>
      <c r="L1226" s="181"/>
      <c r="M1226" s="181" t="s">
        <v>1967</v>
      </c>
      <c r="N1226" s="182"/>
    </row>
    <row r="1227" spans="2:14" x14ac:dyDescent="0.2">
      <c r="B1227" s="188"/>
      <c r="C1227" s="174" t="s">
        <v>693</v>
      </c>
      <c r="D1227" s="175">
        <v>41148</v>
      </c>
      <c r="E1227" s="176">
        <v>41177</v>
      </c>
      <c r="F1227" s="185">
        <v>5716547005</v>
      </c>
      <c r="G1227" s="178">
        <v>0.54166666666666663</v>
      </c>
      <c r="H1227" s="178">
        <v>0.70833333333333337</v>
      </c>
      <c r="I1227" s="179" t="s">
        <v>1968</v>
      </c>
      <c r="J1227" s="180" t="s">
        <v>1969</v>
      </c>
      <c r="K1227" s="180" t="s">
        <v>1866</v>
      </c>
      <c r="L1227" s="181"/>
      <c r="M1227" s="181" t="s">
        <v>1970</v>
      </c>
      <c r="N1227" s="182"/>
    </row>
    <row r="1228" spans="2:14" x14ac:dyDescent="0.2">
      <c r="B1228" s="188"/>
      <c r="C1228" s="174" t="s">
        <v>693</v>
      </c>
      <c r="D1228" s="175">
        <v>41150</v>
      </c>
      <c r="E1228" s="176">
        <v>41159</v>
      </c>
      <c r="F1228" s="185" t="s">
        <v>1540</v>
      </c>
      <c r="G1228" s="178">
        <v>0.54166666666666663</v>
      </c>
      <c r="H1228" s="178">
        <v>0.75</v>
      </c>
      <c r="I1228" s="179">
        <v>2012977409442</v>
      </c>
      <c r="J1228" s="180" t="s">
        <v>1971</v>
      </c>
      <c r="K1228" s="180" t="s">
        <v>1866</v>
      </c>
      <c r="L1228" s="181"/>
      <c r="M1228" s="181" t="s">
        <v>1972</v>
      </c>
      <c r="N1228" s="182"/>
    </row>
    <row r="1229" spans="2:14" x14ac:dyDescent="0.2">
      <c r="B1229" s="188"/>
      <c r="C1229" s="174" t="s">
        <v>693</v>
      </c>
      <c r="D1229" s="175">
        <v>41150</v>
      </c>
      <c r="E1229" s="176">
        <v>41160</v>
      </c>
      <c r="F1229" s="185" t="s">
        <v>1540</v>
      </c>
      <c r="G1229" s="178">
        <v>0.54166666666666663</v>
      </c>
      <c r="H1229" s="178">
        <v>0.75</v>
      </c>
      <c r="I1229" s="179">
        <v>2012977409442</v>
      </c>
      <c r="J1229" s="180" t="s">
        <v>1971</v>
      </c>
      <c r="K1229" s="180" t="s">
        <v>1866</v>
      </c>
      <c r="L1229" s="181"/>
      <c r="M1229" s="181" t="s">
        <v>1973</v>
      </c>
      <c r="N1229" s="182"/>
    </row>
    <row r="1230" spans="2:14" x14ac:dyDescent="0.2">
      <c r="B1230" s="188"/>
      <c r="C1230" s="174" t="s">
        <v>693</v>
      </c>
      <c r="D1230" s="175">
        <v>41150</v>
      </c>
      <c r="E1230" s="176">
        <v>41161</v>
      </c>
      <c r="F1230" s="185" t="s">
        <v>1540</v>
      </c>
      <c r="G1230" s="178">
        <v>0.33333333333333331</v>
      </c>
      <c r="H1230" s="178">
        <v>0.54166666666666663</v>
      </c>
      <c r="I1230" s="179">
        <v>2011977409442</v>
      </c>
      <c r="J1230" s="180" t="s">
        <v>1974</v>
      </c>
      <c r="K1230" s="180" t="s">
        <v>1866</v>
      </c>
      <c r="L1230" s="181"/>
      <c r="M1230" s="181" t="s">
        <v>1975</v>
      </c>
      <c r="N1230" s="182"/>
    </row>
    <row r="1231" spans="2:14" x14ac:dyDescent="0.2">
      <c r="B1231" s="188"/>
      <c r="C1231" s="174"/>
      <c r="D1231" s="175"/>
      <c r="E1231" s="176"/>
      <c r="F1231" s="185"/>
      <c r="G1231" s="178"/>
      <c r="H1231" s="178"/>
      <c r="I1231" s="179"/>
      <c r="J1231" s="180"/>
      <c r="K1231" s="180"/>
      <c r="L1231" s="181"/>
      <c r="M1231" s="181"/>
      <c r="N1231" s="182"/>
    </row>
    <row r="1232" spans="2:14" x14ac:dyDescent="0.2">
      <c r="B1232" s="188"/>
      <c r="C1232" s="174"/>
      <c r="D1232" s="175"/>
      <c r="E1232" s="176"/>
      <c r="F1232" s="185"/>
      <c r="G1232" s="178"/>
      <c r="H1232" s="178"/>
      <c r="I1232" s="179"/>
      <c r="J1232" s="180"/>
      <c r="K1232" s="180"/>
      <c r="L1232" s="181"/>
      <c r="M1232" s="181"/>
      <c r="N1232" s="182"/>
    </row>
    <row r="1233" spans="2:14" x14ac:dyDescent="0.2">
      <c r="B1233" s="188"/>
      <c r="C1233" s="174" t="s">
        <v>693</v>
      </c>
      <c r="D1233" s="175">
        <v>41156</v>
      </c>
      <c r="E1233" s="176">
        <v>41168</v>
      </c>
      <c r="F1233" s="185" t="s">
        <v>1976</v>
      </c>
      <c r="G1233" s="178">
        <v>0.33333333333333331</v>
      </c>
      <c r="H1233" s="178">
        <v>0.5</v>
      </c>
      <c r="I1233" s="179" t="s">
        <v>1943</v>
      </c>
      <c r="J1233" s="180" t="s">
        <v>1977</v>
      </c>
      <c r="K1233" s="180" t="s">
        <v>1768</v>
      </c>
      <c r="L1233" s="181"/>
      <c r="M1233" s="181" t="s">
        <v>1978</v>
      </c>
      <c r="N1233" s="182"/>
    </row>
    <row r="1234" spans="2:14" x14ac:dyDescent="0.2">
      <c r="B1234" s="188"/>
      <c r="C1234" s="174" t="s">
        <v>693</v>
      </c>
      <c r="D1234" s="175">
        <v>41151</v>
      </c>
      <c r="E1234" s="176">
        <v>41168</v>
      </c>
      <c r="F1234" s="185" t="s">
        <v>1979</v>
      </c>
      <c r="G1234" s="178">
        <v>0.27083333333333331</v>
      </c>
      <c r="H1234" s="178">
        <v>0.47916666666666669</v>
      </c>
      <c r="I1234" s="179" t="s">
        <v>1980</v>
      </c>
      <c r="J1234" s="180" t="s">
        <v>1981</v>
      </c>
      <c r="K1234" s="180" t="s">
        <v>1982</v>
      </c>
      <c r="L1234" s="181"/>
      <c r="M1234" s="181" t="s">
        <v>1983</v>
      </c>
      <c r="N1234" s="182"/>
    </row>
    <row r="1235" spans="2:14" x14ac:dyDescent="0.2">
      <c r="B1235" s="188"/>
      <c r="C1235" s="174" t="s">
        <v>693</v>
      </c>
      <c r="D1235" s="175">
        <v>41151</v>
      </c>
      <c r="E1235" s="176">
        <v>41163</v>
      </c>
      <c r="F1235" s="185" t="s">
        <v>1984</v>
      </c>
      <c r="G1235" s="178">
        <v>0.54166666666666663</v>
      </c>
      <c r="H1235" s="178">
        <v>0.75</v>
      </c>
      <c r="I1235" s="179" t="s">
        <v>1985</v>
      </c>
      <c r="J1235" s="180" t="s">
        <v>1986</v>
      </c>
      <c r="K1235" s="180" t="s">
        <v>1768</v>
      </c>
      <c r="L1235" s="181"/>
      <c r="M1235" s="181"/>
      <c r="N1235" s="182"/>
    </row>
    <row r="1236" spans="2:14" x14ac:dyDescent="0.2">
      <c r="B1236" s="188"/>
      <c r="C1236" s="174" t="s">
        <v>693</v>
      </c>
      <c r="D1236" s="175">
        <v>41156</v>
      </c>
      <c r="E1236" s="176">
        <v>41172</v>
      </c>
      <c r="F1236" s="185" t="s">
        <v>1987</v>
      </c>
      <c r="G1236" s="178">
        <v>0.33333333333333331</v>
      </c>
      <c r="H1236" s="178">
        <v>0.5</v>
      </c>
      <c r="I1236" s="179" t="s">
        <v>1988</v>
      </c>
      <c r="J1236" s="180" t="s">
        <v>1989</v>
      </c>
      <c r="K1236" s="180" t="s">
        <v>1768</v>
      </c>
      <c r="L1236" s="181"/>
      <c r="M1236" s="181" t="s">
        <v>1990</v>
      </c>
      <c r="N1236" s="182"/>
    </row>
    <row r="1237" spans="2:14" x14ac:dyDescent="0.2">
      <c r="B1237" s="188"/>
      <c r="C1237" s="174" t="s">
        <v>693</v>
      </c>
      <c r="D1237" s="175">
        <v>41156</v>
      </c>
      <c r="E1237" s="176">
        <v>41172</v>
      </c>
      <c r="F1237" s="185" t="s">
        <v>1991</v>
      </c>
      <c r="G1237" s="178">
        <v>0.58333333333333337</v>
      </c>
      <c r="H1237" s="178">
        <v>0.75</v>
      </c>
      <c r="I1237" s="179" t="s">
        <v>1946</v>
      </c>
      <c r="J1237" s="180" t="s">
        <v>1992</v>
      </c>
      <c r="K1237" s="180" t="s">
        <v>566</v>
      </c>
      <c r="L1237" s="181"/>
      <c r="M1237" s="181" t="s">
        <v>1993</v>
      </c>
      <c r="N1237" s="182"/>
    </row>
    <row r="1238" spans="2:14" x14ac:dyDescent="0.2">
      <c r="B1238" s="188"/>
      <c r="C1238" s="174" t="s">
        <v>693</v>
      </c>
      <c r="D1238" s="175">
        <v>41156</v>
      </c>
      <c r="E1238" s="176">
        <v>41182</v>
      </c>
      <c r="F1238" s="185" t="s">
        <v>1994</v>
      </c>
      <c r="G1238" s="178">
        <v>0.58333333333333337</v>
      </c>
      <c r="H1238" s="178">
        <v>0.75</v>
      </c>
      <c r="I1238" s="179" t="s">
        <v>1995</v>
      </c>
      <c r="J1238" s="180" t="s">
        <v>1996</v>
      </c>
      <c r="K1238" s="180" t="s">
        <v>1768</v>
      </c>
      <c r="L1238" s="181"/>
      <c r="M1238" s="181"/>
      <c r="N1238" s="182"/>
    </row>
    <row r="1239" spans="2:14" x14ac:dyDescent="0.2">
      <c r="B1239" s="188"/>
      <c r="C1239" s="174" t="s">
        <v>693</v>
      </c>
      <c r="D1239" s="175">
        <v>41156</v>
      </c>
      <c r="E1239" s="176">
        <v>41174</v>
      </c>
      <c r="F1239" s="185" t="s">
        <v>1997</v>
      </c>
      <c r="G1239" s="178">
        <v>0.33333333333333331</v>
      </c>
      <c r="H1239" s="178">
        <v>0.5</v>
      </c>
      <c r="I1239" s="179" t="s">
        <v>1998</v>
      </c>
      <c r="J1239" s="180" t="s">
        <v>1999</v>
      </c>
      <c r="K1239" s="180" t="s">
        <v>333</v>
      </c>
      <c r="L1239" s="181"/>
      <c r="M1239" s="181"/>
      <c r="N1239" s="182"/>
    </row>
    <row r="1240" spans="2:14" x14ac:dyDescent="0.2">
      <c r="B1240" s="188"/>
      <c r="C1240" s="174" t="s">
        <v>693</v>
      </c>
      <c r="D1240" s="175">
        <v>41156</v>
      </c>
      <c r="E1240" s="176">
        <v>41187</v>
      </c>
      <c r="F1240" s="185" t="s">
        <v>2000</v>
      </c>
      <c r="G1240" s="178">
        <v>0.58333333333333337</v>
      </c>
      <c r="H1240" s="178">
        <v>0.75</v>
      </c>
      <c r="I1240" s="179" t="s">
        <v>2001</v>
      </c>
      <c r="J1240" s="180" t="s">
        <v>2002</v>
      </c>
      <c r="K1240" s="180" t="s">
        <v>1768</v>
      </c>
      <c r="L1240" s="181"/>
      <c r="M1240" s="181" t="s">
        <v>2003</v>
      </c>
      <c r="N1240" s="182" t="s">
        <v>2004</v>
      </c>
    </row>
    <row r="1241" spans="2:14" x14ac:dyDescent="0.2">
      <c r="B1241" s="188"/>
      <c r="C1241" s="174" t="s">
        <v>328</v>
      </c>
      <c r="D1241" s="175">
        <v>41158</v>
      </c>
      <c r="E1241" s="176">
        <v>41169</v>
      </c>
      <c r="F1241" s="185" t="s">
        <v>2005</v>
      </c>
      <c r="G1241" s="178">
        <v>0.54166666666666663</v>
      </c>
      <c r="H1241" s="178">
        <v>0.75</v>
      </c>
      <c r="I1241" s="179" t="s">
        <v>2006</v>
      </c>
      <c r="J1241" s="180" t="s">
        <v>2007</v>
      </c>
      <c r="K1241" s="180" t="s">
        <v>1768</v>
      </c>
      <c r="L1241" s="181"/>
      <c r="M1241" s="181" t="s">
        <v>2008</v>
      </c>
      <c r="N1241" s="182"/>
    </row>
    <row r="1242" spans="2:14" x14ac:dyDescent="0.2">
      <c r="B1242" s="188"/>
      <c r="C1242" s="174" t="s">
        <v>693</v>
      </c>
      <c r="D1242" s="175">
        <v>41151</v>
      </c>
      <c r="E1242" s="176">
        <v>41165</v>
      </c>
      <c r="F1242" s="185" t="s">
        <v>2009</v>
      </c>
      <c r="G1242" s="178">
        <v>0.54166666666666663</v>
      </c>
      <c r="H1242" s="178">
        <v>0.75</v>
      </c>
      <c r="I1242" s="179" t="s">
        <v>2010</v>
      </c>
      <c r="J1242" s="180" t="s">
        <v>2011</v>
      </c>
      <c r="K1242" s="180" t="s">
        <v>2012</v>
      </c>
      <c r="L1242" s="181"/>
      <c r="M1242" s="181"/>
      <c r="N1242" s="182"/>
    </row>
    <row r="1243" spans="2:14" x14ac:dyDescent="0.2">
      <c r="B1243" s="188"/>
      <c r="C1243" s="174" t="s">
        <v>693</v>
      </c>
      <c r="D1243" s="175">
        <v>41151</v>
      </c>
      <c r="E1243" s="176">
        <v>41166</v>
      </c>
      <c r="F1243" s="185" t="s">
        <v>2013</v>
      </c>
      <c r="G1243" s="178">
        <v>0.33333333333333331</v>
      </c>
      <c r="H1243" s="178">
        <v>0.47916666666666669</v>
      </c>
      <c r="I1243" s="179" t="s">
        <v>2014</v>
      </c>
      <c r="J1243" s="180" t="s">
        <v>2015</v>
      </c>
      <c r="K1243" s="180" t="s">
        <v>2016</v>
      </c>
      <c r="L1243" s="181"/>
      <c r="M1243" s="181"/>
      <c r="N1243" s="182"/>
    </row>
    <row r="1244" spans="2:14" x14ac:dyDescent="0.2">
      <c r="B1244" s="188"/>
      <c r="C1244" s="174" t="s">
        <v>693</v>
      </c>
      <c r="D1244" s="175">
        <v>41158</v>
      </c>
      <c r="E1244" s="176">
        <v>41167</v>
      </c>
      <c r="F1244" s="185" t="s">
        <v>2017</v>
      </c>
      <c r="G1244" s="178">
        <v>0.54166666666666663</v>
      </c>
      <c r="H1244" s="178">
        <v>0.75</v>
      </c>
      <c r="I1244" s="179" t="s">
        <v>2018</v>
      </c>
      <c r="J1244" s="180" t="s">
        <v>2019</v>
      </c>
      <c r="K1244" s="180" t="s">
        <v>1866</v>
      </c>
      <c r="L1244" s="181"/>
      <c r="M1244" s="181"/>
      <c r="N1244" s="182"/>
    </row>
    <row r="1245" spans="2:14" x14ac:dyDescent="0.2">
      <c r="B1245" s="188"/>
      <c r="C1245" s="174" t="s">
        <v>693</v>
      </c>
      <c r="D1245" s="175">
        <v>41151</v>
      </c>
      <c r="E1245" s="176">
        <v>41181</v>
      </c>
      <c r="F1245" s="185" t="s">
        <v>2020</v>
      </c>
      <c r="G1245" s="178">
        <v>0.54166666666666663</v>
      </c>
      <c r="H1245" s="178">
        <v>0.75</v>
      </c>
      <c r="I1245" s="179" t="s">
        <v>2021</v>
      </c>
      <c r="J1245" s="180" t="s">
        <v>2022</v>
      </c>
      <c r="K1245" s="180" t="s">
        <v>2023</v>
      </c>
      <c r="L1245" s="181"/>
      <c r="M1245" s="181"/>
      <c r="N1245" s="182"/>
    </row>
    <row r="1246" spans="2:14" x14ac:dyDescent="0.2">
      <c r="B1246" s="188"/>
      <c r="C1246" s="174" t="s">
        <v>693</v>
      </c>
      <c r="D1246" s="175">
        <v>41158</v>
      </c>
      <c r="E1246" s="176">
        <v>41184</v>
      </c>
      <c r="F1246" s="185" t="s">
        <v>2024</v>
      </c>
      <c r="G1246" s="178">
        <v>0.54166666666666663</v>
      </c>
      <c r="H1246" s="178">
        <v>0.75</v>
      </c>
      <c r="I1246" s="179" t="s">
        <v>2025</v>
      </c>
      <c r="J1246" s="180" t="s">
        <v>2026</v>
      </c>
      <c r="K1246" s="180" t="s">
        <v>1768</v>
      </c>
      <c r="L1246" s="181"/>
      <c r="M1246" s="181" t="s">
        <v>2027</v>
      </c>
      <c r="N1246" s="182"/>
    </row>
    <row r="1247" spans="2:14" x14ac:dyDescent="0.2">
      <c r="B1247" s="188"/>
      <c r="C1247" s="174" t="s">
        <v>693</v>
      </c>
      <c r="D1247" s="175">
        <v>41151</v>
      </c>
      <c r="E1247" s="176">
        <v>41187</v>
      </c>
      <c r="F1247" s="185" t="s">
        <v>2028</v>
      </c>
      <c r="G1247" s="178">
        <v>0.54166666666666663</v>
      </c>
      <c r="H1247" s="178">
        <v>0.75</v>
      </c>
      <c r="I1247" s="179" t="s">
        <v>2029</v>
      </c>
      <c r="J1247" s="180" t="s">
        <v>2030</v>
      </c>
      <c r="K1247" s="180" t="s">
        <v>1768</v>
      </c>
      <c r="L1247" s="181"/>
      <c r="M1247" s="181" t="s">
        <v>2031</v>
      </c>
      <c r="N1247" s="182" t="s">
        <v>2032</v>
      </c>
    </row>
    <row r="1248" spans="2:14" x14ac:dyDescent="0.2">
      <c r="B1248" s="188"/>
      <c r="C1248" s="174" t="s">
        <v>693</v>
      </c>
      <c r="D1248" s="175">
        <v>41151</v>
      </c>
      <c r="E1248" s="176">
        <v>41189</v>
      </c>
      <c r="F1248" s="185" t="s">
        <v>2033</v>
      </c>
      <c r="G1248" s="178">
        <v>0</v>
      </c>
      <c r="H1248" s="178">
        <v>0.54166666666666663</v>
      </c>
      <c r="I1248" s="179" t="s">
        <v>2034</v>
      </c>
      <c r="J1248" s="180" t="s">
        <v>2035</v>
      </c>
      <c r="K1248" s="180" t="s">
        <v>2036</v>
      </c>
      <c r="L1248" s="181"/>
      <c r="M1248" s="181" t="s">
        <v>2037</v>
      </c>
      <c r="N1248" s="182" t="s">
        <v>2038</v>
      </c>
    </row>
    <row r="1249" spans="2:14" x14ac:dyDescent="0.2">
      <c r="B1249" s="188"/>
      <c r="C1249" s="174" t="s">
        <v>693</v>
      </c>
      <c r="D1249" s="175">
        <v>41151</v>
      </c>
      <c r="E1249" s="176">
        <v>41193</v>
      </c>
      <c r="F1249" s="185" t="s">
        <v>2039</v>
      </c>
      <c r="G1249" s="178">
        <v>0.54166666666666663</v>
      </c>
      <c r="H1249" s="178">
        <v>0.75</v>
      </c>
      <c r="I1249" s="179" t="s">
        <v>2040</v>
      </c>
      <c r="J1249" s="180" t="s">
        <v>2041</v>
      </c>
      <c r="K1249" s="180" t="s">
        <v>1768</v>
      </c>
      <c r="L1249" s="181"/>
      <c r="M1249" s="181" t="s">
        <v>2042</v>
      </c>
      <c r="N1249" s="182" t="s">
        <v>2043</v>
      </c>
    </row>
    <row r="1250" spans="2:14" x14ac:dyDescent="0.2">
      <c r="B1250" s="188"/>
      <c r="C1250" s="174" t="s">
        <v>693</v>
      </c>
      <c r="D1250" s="175">
        <v>41151</v>
      </c>
      <c r="E1250" s="176">
        <v>41203</v>
      </c>
      <c r="F1250" s="185" t="s">
        <v>2044</v>
      </c>
      <c r="G1250" s="178">
        <v>0.33333333333333331</v>
      </c>
      <c r="H1250" s="178">
        <v>0.54166666666666663</v>
      </c>
      <c r="I1250" s="179" t="s">
        <v>2045</v>
      </c>
      <c r="J1250" s="180" t="s">
        <v>2046</v>
      </c>
      <c r="K1250" s="180" t="s">
        <v>1768</v>
      </c>
      <c r="L1250" s="181"/>
      <c r="M1250" s="181" t="s">
        <v>1561</v>
      </c>
      <c r="N1250" s="182" t="s">
        <v>2047</v>
      </c>
    </row>
    <row r="1251" spans="2:14" x14ac:dyDescent="0.2">
      <c r="B1251" s="188"/>
      <c r="C1251" s="174" t="s">
        <v>693</v>
      </c>
      <c r="D1251" s="175">
        <v>41151</v>
      </c>
      <c r="E1251" s="176">
        <v>41202</v>
      </c>
      <c r="F1251" s="185" t="s">
        <v>2048</v>
      </c>
      <c r="G1251" s="178">
        <v>0.54166666666666663</v>
      </c>
      <c r="H1251" s="178">
        <v>0.75</v>
      </c>
      <c r="I1251" s="179" t="s">
        <v>2049</v>
      </c>
      <c r="J1251" s="180" t="s">
        <v>2050</v>
      </c>
      <c r="K1251" s="180" t="s">
        <v>2036</v>
      </c>
      <c r="L1251" s="181"/>
      <c r="M1251" s="181" t="s">
        <v>1561</v>
      </c>
      <c r="N1251" s="182" t="s">
        <v>2051</v>
      </c>
    </row>
    <row r="1252" spans="2:14" x14ac:dyDescent="0.2">
      <c r="B1252" s="188"/>
      <c r="C1252" s="174" t="s">
        <v>693</v>
      </c>
      <c r="D1252" s="175">
        <v>41149</v>
      </c>
      <c r="E1252" s="176">
        <v>41166</v>
      </c>
      <c r="F1252" s="185">
        <v>306011035</v>
      </c>
      <c r="G1252" s="178">
        <v>0.54166666666666663</v>
      </c>
      <c r="H1252" s="178">
        <v>0.75</v>
      </c>
      <c r="I1252" s="179" t="s">
        <v>2052</v>
      </c>
      <c r="J1252" s="180" t="s">
        <v>2053</v>
      </c>
      <c r="K1252" s="180" t="s">
        <v>1768</v>
      </c>
      <c r="L1252" s="181"/>
      <c r="M1252" s="181" t="s">
        <v>2054</v>
      </c>
      <c r="N1252" s="182"/>
    </row>
    <row r="1253" spans="2:14" x14ac:dyDescent="0.2">
      <c r="B1253" s="188"/>
      <c r="C1253" s="174" t="s">
        <v>693</v>
      </c>
      <c r="D1253" s="175">
        <v>41156</v>
      </c>
      <c r="E1253" s="176">
        <v>41167</v>
      </c>
      <c r="F1253" s="185">
        <v>8902518005</v>
      </c>
      <c r="G1253" s="178">
        <v>0.58333333333333337</v>
      </c>
      <c r="H1253" s="178">
        <v>0.75</v>
      </c>
      <c r="I1253" s="179" t="s">
        <v>2055</v>
      </c>
      <c r="J1253" s="180" t="s">
        <v>2056</v>
      </c>
      <c r="K1253" s="180" t="s">
        <v>1768</v>
      </c>
      <c r="L1253" s="181"/>
      <c r="M1253" s="181" t="s">
        <v>2057</v>
      </c>
      <c r="N1253" s="182"/>
    </row>
    <row r="1254" spans="2:14" x14ac:dyDescent="0.2">
      <c r="B1254" s="188"/>
      <c r="C1254" s="174"/>
      <c r="D1254" s="175"/>
      <c r="E1254" s="176"/>
      <c r="F1254" s="185"/>
      <c r="G1254" s="178"/>
      <c r="H1254" s="178"/>
      <c r="I1254" s="179"/>
      <c r="J1254" s="180"/>
      <c r="K1254" s="180"/>
      <c r="L1254" s="181"/>
      <c r="M1254" s="181"/>
      <c r="N1254" s="182"/>
    </row>
    <row r="1255" spans="2:14" x14ac:dyDescent="0.2">
      <c r="B1255" s="188"/>
      <c r="C1255" s="174" t="s">
        <v>693</v>
      </c>
      <c r="D1255" s="175">
        <v>41151</v>
      </c>
      <c r="E1255" s="176">
        <v>41169</v>
      </c>
      <c r="F1255" s="185" t="s">
        <v>2058</v>
      </c>
      <c r="G1255" s="178">
        <v>0.54166666666666663</v>
      </c>
      <c r="H1255" s="178">
        <v>0.75</v>
      </c>
      <c r="I1255" s="179" t="s">
        <v>2059</v>
      </c>
      <c r="J1255" s="180" t="s">
        <v>2060</v>
      </c>
      <c r="K1255" s="180" t="s">
        <v>2061</v>
      </c>
      <c r="L1255" s="181"/>
      <c r="M1255" s="181" t="s">
        <v>2062</v>
      </c>
      <c r="N1255" s="182"/>
    </row>
    <row r="1256" spans="2:14" x14ac:dyDescent="0.2">
      <c r="B1256" s="188"/>
      <c r="C1256" s="174" t="s">
        <v>693</v>
      </c>
      <c r="D1256" s="175">
        <v>41151</v>
      </c>
      <c r="E1256" s="176">
        <v>41170</v>
      </c>
      <c r="F1256" s="185" t="s">
        <v>2063</v>
      </c>
      <c r="G1256" s="178">
        <v>0.54166666666666663</v>
      </c>
      <c r="H1256" s="178">
        <v>0.75</v>
      </c>
      <c r="I1256" s="179" t="s">
        <v>2064</v>
      </c>
      <c r="J1256" s="180" t="s">
        <v>2065</v>
      </c>
      <c r="K1256" s="180" t="s">
        <v>2066</v>
      </c>
      <c r="L1256" s="181"/>
      <c r="M1256" s="181" t="s">
        <v>2067</v>
      </c>
      <c r="N1256" s="182"/>
    </row>
    <row r="1257" spans="2:14" x14ac:dyDescent="0.2">
      <c r="B1257" s="188"/>
      <c r="C1257" s="174" t="s">
        <v>693</v>
      </c>
      <c r="D1257" s="175">
        <v>41162</v>
      </c>
      <c r="E1257" s="176">
        <v>41172</v>
      </c>
      <c r="F1257" s="185" t="s">
        <v>2068</v>
      </c>
      <c r="G1257" s="178">
        <v>0.58333333333333337</v>
      </c>
      <c r="H1257" s="178">
        <v>0.75</v>
      </c>
      <c r="I1257" s="179" t="s">
        <v>2069</v>
      </c>
      <c r="J1257" s="180" t="s">
        <v>2070</v>
      </c>
      <c r="K1257" s="180" t="s">
        <v>1768</v>
      </c>
      <c r="L1257" s="181"/>
      <c r="M1257" s="181" t="s">
        <v>2071</v>
      </c>
      <c r="N1257" s="182"/>
    </row>
    <row r="1258" spans="2:14" x14ac:dyDescent="0.2">
      <c r="B1258" s="188"/>
      <c r="C1258" s="174" t="s">
        <v>693</v>
      </c>
      <c r="D1258" s="175">
        <v>41162</v>
      </c>
      <c r="E1258" s="176">
        <v>41173</v>
      </c>
      <c r="F1258" s="185" t="s">
        <v>2072</v>
      </c>
      <c r="G1258" s="178">
        <v>0.58333333333333337</v>
      </c>
      <c r="H1258" s="178">
        <v>0.75</v>
      </c>
      <c r="I1258" s="179" t="s">
        <v>2073</v>
      </c>
      <c r="J1258" s="180" t="s">
        <v>2074</v>
      </c>
      <c r="K1258" s="180" t="s">
        <v>1768</v>
      </c>
      <c r="L1258" s="181"/>
      <c r="M1258" s="181"/>
      <c r="N1258" s="182"/>
    </row>
    <row r="1259" spans="2:14" x14ac:dyDescent="0.2">
      <c r="B1259" s="188"/>
      <c r="C1259" s="174" t="s">
        <v>693</v>
      </c>
      <c r="D1259" s="175">
        <v>41162</v>
      </c>
      <c r="E1259" s="176">
        <v>41175</v>
      </c>
      <c r="F1259" s="185" t="s">
        <v>2075</v>
      </c>
      <c r="G1259" s="178">
        <v>0.33333333333333331</v>
      </c>
      <c r="H1259" s="178">
        <v>0.54166666666666663</v>
      </c>
      <c r="I1259" s="179" t="s">
        <v>2076</v>
      </c>
      <c r="J1259" s="180" t="s">
        <v>2077</v>
      </c>
      <c r="K1259" s="180" t="s">
        <v>1866</v>
      </c>
      <c r="L1259" s="181"/>
      <c r="M1259" s="181"/>
      <c r="N1259" s="182"/>
    </row>
    <row r="1260" spans="2:14" x14ac:dyDescent="0.2">
      <c r="B1260" s="188"/>
      <c r="C1260" s="174"/>
      <c r="D1260" s="175"/>
      <c r="E1260" s="176">
        <v>41167</v>
      </c>
      <c r="F1260" s="185" t="s">
        <v>1804</v>
      </c>
      <c r="G1260" s="178">
        <v>0.58333333333333337</v>
      </c>
      <c r="H1260" s="178">
        <v>0.75</v>
      </c>
      <c r="I1260" s="179" t="s">
        <v>2078</v>
      </c>
      <c r="J1260" s="180" t="s">
        <v>2079</v>
      </c>
      <c r="K1260" s="180" t="s">
        <v>1580</v>
      </c>
      <c r="L1260" s="181"/>
      <c r="M1260" s="181" t="s">
        <v>2080</v>
      </c>
      <c r="N1260" s="182"/>
    </row>
    <row r="1261" spans="2:14" x14ac:dyDescent="0.2">
      <c r="B1261" s="188"/>
      <c r="C1261" s="174"/>
      <c r="D1261" s="175"/>
      <c r="E1261" s="176">
        <v>41164</v>
      </c>
      <c r="F1261" s="185"/>
      <c r="G1261" s="178"/>
      <c r="H1261" s="178"/>
      <c r="I1261" s="179" t="s">
        <v>2081</v>
      </c>
      <c r="J1261" s="180"/>
      <c r="K1261" s="180"/>
      <c r="L1261" s="181"/>
      <c r="M1261" s="181"/>
      <c r="N1261" s="182"/>
    </row>
    <row r="1262" spans="2:14" x14ac:dyDescent="0.2">
      <c r="B1262" s="188"/>
      <c r="C1262" s="174"/>
      <c r="D1262" s="175"/>
      <c r="E1262" s="176">
        <v>41164</v>
      </c>
      <c r="F1262" s="185"/>
      <c r="G1262" s="178"/>
      <c r="H1262" s="178"/>
      <c r="I1262" s="179" t="s">
        <v>2082</v>
      </c>
      <c r="J1262" s="180"/>
      <c r="K1262" s="180"/>
      <c r="L1262" s="181"/>
      <c r="M1262" s="181"/>
      <c r="N1262" s="182"/>
    </row>
    <row r="1263" spans="2:14" x14ac:dyDescent="0.2">
      <c r="B1263" s="188"/>
      <c r="C1263" s="174" t="s">
        <v>693</v>
      </c>
      <c r="D1263" s="175">
        <v>41169</v>
      </c>
      <c r="E1263" s="176">
        <v>41182</v>
      </c>
      <c r="F1263" s="185" t="s">
        <v>2083</v>
      </c>
      <c r="G1263" s="178">
        <v>0.33333333333333331</v>
      </c>
      <c r="H1263" s="178">
        <v>0.375</v>
      </c>
      <c r="I1263" s="179">
        <v>20121006259067</v>
      </c>
      <c r="J1263" s="180" t="s">
        <v>2084</v>
      </c>
      <c r="K1263" s="180" t="s">
        <v>1768</v>
      </c>
      <c r="L1263" s="181"/>
      <c r="M1263" s="181"/>
      <c r="N1263" s="182"/>
    </row>
    <row r="1264" spans="2:14" x14ac:dyDescent="0.2">
      <c r="B1264" s="188"/>
      <c r="C1264" s="174" t="s">
        <v>693</v>
      </c>
      <c r="D1264" s="175">
        <v>41169</v>
      </c>
      <c r="E1264" s="176">
        <v>41188</v>
      </c>
      <c r="F1264" s="185" t="s">
        <v>2085</v>
      </c>
      <c r="G1264" s="178">
        <v>0.5625</v>
      </c>
      <c r="H1264" s="178">
        <v>0.72916666666666663</v>
      </c>
      <c r="I1264" s="179">
        <v>20121014987980</v>
      </c>
      <c r="J1264" s="180" t="s">
        <v>2056</v>
      </c>
      <c r="K1264" s="180" t="s">
        <v>1768</v>
      </c>
      <c r="L1264" s="181"/>
      <c r="M1264" s="181" t="s">
        <v>507</v>
      </c>
      <c r="N1264" s="182" t="s">
        <v>2038</v>
      </c>
    </row>
    <row r="1265" spans="2:14" x14ac:dyDescent="0.2">
      <c r="B1265" s="188"/>
      <c r="C1265" s="174" t="s">
        <v>693</v>
      </c>
      <c r="D1265" s="175">
        <v>41169</v>
      </c>
      <c r="E1265" s="176">
        <v>41189</v>
      </c>
      <c r="F1265" s="185" t="s">
        <v>2086</v>
      </c>
      <c r="G1265" s="178">
        <v>0.33333333333333331</v>
      </c>
      <c r="H1265" s="178">
        <v>0.5</v>
      </c>
      <c r="I1265" s="179">
        <v>20121011799614</v>
      </c>
      <c r="J1265" s="180" t="s">
        <v>2087</v>
      </c>
      <c r="K1265" s="180" t="s">
        <v>1768</v>
      </c>
      <c r="L1265" s="181"/>
      <c r="M1265" s="181" t="s">
        <v>507</v>
      </c>
      <c r="N1265" s="182" t="s">
        <v>2038</v>
      </c>
    </row>
    <row r="1266" spans="2:14" x14ac:dyDescent="0.2">
      <c r="B1266" s="188"/>
      <c r="C1266" s="174" t="s">
        <v>328</v>
      </c>
      <c r="D1266" s="175">
        <v>41173</v>
      </c>
      <c r="E1266" s="176">
        <v>41185</v>
      </c>
      <c r="F1266" s="185" t="s">
        <v>2088</v>
      </c>
      <c r="G1266" s="178">
        <v>0.33333333333333331</v>
      </c>
      <c r="H1266" s="178">
        <v>0.54166666666666663</v>
      </c>
      <c r="I1266" s="179">
        <v>2012989266337</v>
      </c>
      <c r="J1266" s="180" t="s">
        <v>2089</v>
      </c>
      <c r="K1266" s="180" t="s">
        <v>2090</v>
      </c>
      <c r="L1266" s="181"/>
      <c r="M1266" s="181" t="s">
        <v>2091</v>
      </c>
      <c r="N1266" s="182"/>
    </row>
    <row r="1267" spans="2:14" x14ac:dyDescent="0.2">
      <c r="B1267" s="188"/>
      <c r="C1267" s="174" t="s">
        <v>328</v>
      </c>
      <c r="D1267" s="175">
        <v>41173</v>
      </c>
      <c r="E1267" s="176">
        <v>41186</v>
      </c>
      <c r="F1267" s="185" t="s">
        <v>2092</v>
      </c>
      <c r="G1267" s="178">
        <v>0.33333333333333331</v>
      </c>
      <c r="H1267" s="178">
        <v>0.54166666666666663</v>
      </c>
      <c r="I1267" s="179">
        <v>2012989266337</v>
      </c>
      <c r="J1267" s="180" t="s">
        <v>2089</v>
      </c>
      <c r="K1267" s="180" t="s">
        <v>2090</v>
      </c>
      <c r="L1267" s="181"/>
      <c r="M1267" s="181" t="s">
        <v>2093</v>
      </c>
      <c r="N1267" s="182"/>
    </row>
    <row r="1268" spans="2:14" x14ac:dyDescent="0.2">
      <c r="B1268" s="188"/>
      <c r="C1268" s="174" t="s">
        <v>328</v>
      </c>
      <c r="D1268" s="175">
        <v>41169</v>
      </c>
      <c r="E1268" s="176">
        <v>41174</v>
      </c>
      <c r="F1268" s="185" t="s">
        <v>2094</v>
      </c>
      <c r="G1268" s="178">
        <v>0.54166666666666663</v>
      </c>
      <c r="H1268" s="178">
        <v>0.75</v>
      </c>
      <c r="I1268" s="179">
        <v>2012977403349</v>
      </c>
      <c r="J1268" s="180" t="s">
        <v>2095</v>
      </c>
      <c r="K1268" s="180" t="s">
        <v>1866</v>
      </c>
      <c r="L1268" s="181"/>
      <c r="M1268" s="181" t="s">
        <v>2096</v>
      </c>
      <c r="N1268" s="182"/>
    </row>
    <row r="1269" spans="2:14" x14ac:dyDescent="0.2">
      <c r="B1269" s="188"/>
      <c r="C1269" s="174" t="s">
        <v>693</v>
      </c>
      <c r="D1269" s="175">
        <v>41174</v>
      </c>
      <c r="E1269" s="176">
        <v>41190</v>
      </c>
      <c r="F1269" s="185" t="s">
        <v>2097</v>
      </c>
      <c r="G1269" s="178">
        <v>0.54166666666666663</v>
      </c>
      <c r="H1269" s="178">
        <v>0.75</v>
      </c>
      <c r="I1269" s="179">
        <v>2012995901557</v>
      </c>
      <c r="J1269" s="180" t="s">
        <v>2098</v>
      </c>
      <c r="K1269" s="180" t="s">
        <v>2099</v>
      </c>
      <c r="L1269" s="181"/>
      <c r="M1269" s="181" t="s">
        <v>2100</v>
      </c>
      <c r="N1269" s="182"/>
    </row>
    <row r="1270" spans="2:14" x14ac:dyDescent="0.2">
      <c r="B1270" s="188"/>
      <c r="C1270" s="174" t="s">
        <v>693</v>
      </c>
      <c r="D1270" s="175">
        <v>41174</v>
      </c>
      <c r="E1270" s="176">
        <v>41191</v>
      </c>
      <c r="F1270" s="185" t="s">
        <v>2101</v>
      </c>
      <c r="G1270" s="178">
        <v>0.375</v>
      </c>
      <c r="H1270" s="178">
        <v>0.45833333333333331</v>
      </c>
      <c r="I1270" s="179">
        <v>20121021236772</v>
      </c>
      <c r="J1270" s="180" t="s">
        <v>2102</v>
      </c>
      <c r="K1270" s="180" t="s">
        <v>558</v>
      </c>
      <c r="L1270" s="181"/>
      <c r="M1270" s="181" t="s">
        <v>2103</v>
      </c>
      <c r="N1270" s="182" t="s">
        <v>2104</v>
      </c>
    </row>
    <row r="1271" spans="2:14" x14ac:dyDescent="0.2">
      <c r="B1271" s="188"/>
      <c r="C1271" s="174" t="s">
        <v>693</v>
      </c>
      <c r="D1271" s="175">
        <v>41174</v>
      </c>
      <c r="E1271" s="176">
        <v>41192</v>
      </c>
      <c r="F1271" s="185" t="s">
        <v>2105</v>
      </c>
      <c r="G1271" s="178">
        <v>0.54166666666666663</v>
      </c>
      <c r="H1271" s="178">
        <v>0.75</v>
      </c>
      <c r="I1271" s="179">
        <v>20121003373322</v>
      </c>
      <c r="J1271" s="180" t="s">
        <v>2106</v>
      </c>
      <c r="K1271" s="180" t="s">
        <v>705</v>
      </c>
      <c r="L1271" s="181"/>
      <c r="M1271" s="181" t="s">
        <v>2107</v>
      </c>
      <c r="N1271" s="182"/>
    </row>
    <row r="1272" spans="2:14" x14ac:dyDescent="0.2">
      <c r="B1272" s="188"/>
      <c r="C1272" s="174" t="s">
        <v>693</v>
      </c>
      <c r="D1272" s="175">
        <v>41174</v>
      </c>
      <c r="E1272" s="176">
        <v>41186</v>
      </c>
      <c r="F1272" s="185" t="s">
        <v>2108</v>
      </c>
      <c r="G1272" s="178">
        <v>0.33333333333333331</v>
      </c>
      <c r="H1272" s="178">
        <v>0.54166666666666663</v>
      </c>
      <c r="I1272" s="179">
        <v>20121002947416</v>
      </c>
      <c r="J1272" s="180" t="s">
        <v>2109</v>
      </c>
      <c r="K1272" s="180" t="s">
        <v>705</v>
      </c>
      <c r="L1272" s="181"/>
      <c r="M1272" s="181" t="s">
        <v>2003</v>
      </c>
      <c r="N1272" s="182" t="s">
        <v>2110</v>
      </c>
    </row>
    <row r="1273" spans="2:14" x14ac:dyDescent="0.2">
      <c r="B1273" s="188"/>
      <c r="C1273" s="174" t="s">
        <v>693</v>
      </c>
      <c r="D1273" s="175">
        <v>41174</v>
      </c>
      <c r="E1273" s="176">
        <v>41191</v>
      </c>
      <c r="F1273" s="185" t="s">
        <v>2111</v>
      </c>
      <c r="G1273" s="178">
        <v>0.54166666666666663</v>
      </c>
      <c r="H1273" s="178">
        <v>0.75</v>
      </c>
      <c r="I1273" s="179">
        <v>2012998426407</v>
      </c>
      <c r="J1273" s="180" t="s">
        <v>2112</v>
      </c>
      <c r="K1273" s="180" t="s">
        <v>705</v>
      </c>
      <c r="L1273" s="181"/>
      <c r="M1273" s="181" t="s">
        <v>2113</v>
      </c>
      <c r="N1273" s="182"/>
    </row>
    <row r="1274" spans="2:14" x14ac:dyDescent="0.2">
      <c r="B1274" s="188"/>
      <c r="C1274" s="174" t="s">
        <v>693</v>
      </c>
      <c r="D1274" s="175">
        <v>41174</v>
      </c>
      <c r="E1274" s="176">
        <v>41190</v>
      </c>
      <c r="F1274" s="185" t="s">
        <v>2114</v>
      </c>
      <c r="G1274" s="178">
        <v>0.54166666666666663</v>
      </c>
      <c r="H1274" s="178">
        <v>0.75</v>
      </c>
      <c r="I1274" s="179">
        <v>20121013194356</v>
      </c>
      <c r="J1274" s="180" t="s">
        <v>2115</v>
      </c>
      <c r="K1274" s="180" t="s">
        <v>2116</v>
      </c>
      <c r="L1274" s="181"/>
      <c r="M1274" s="181" t="s">
        <v>2117</v>
      </c>
      <c r="N1274" s="182"/>
    </row>
    <row r="1275" spans="2:14" x14ac:dyDescent="0.2">
      <c r="B1275" s="188"/>
      <c r="C1275" s="174" t="s">
        <v>693</v>
      </c>
      <c r="D1275" s="175">
        <v>41174</v>
      </c>
      <c r="E1275" s="176">
        <v>41181</v>
      </c>
      <c r="F1275" s="185" t="s">
        <v>2118</v>
      </c>
      <c r="G1275" s="178">
        <v>0.3125</v>
      </c>
      <c r="H1275" s="178">
        <v>0.39583333333333331</v>
      </c>
      <c r="I1275" s="179">
        <v>20121004993224</v>
      </c>
      <c r="J1275" s="180" t="s">
        <v>2119</v>
      </c>
      <c r="K1275" s="180" t="s">
        <v>2120</v>
      </c>
      <c r="L1275" s="181"/>
      <c r="M1275" s="181" t="s">
        <v>2121</v>
      </c>
      <c r="N1275" s="182" t="s">
        <v>2122</v>
      </c>
    </row>
    <row r="1276" spans="2:14" x14ac:dyDescent="0.2">
      <c r="B1276" s="188"/>
      <c r="C1276" s="174" t="s">
        <v>693</v>
      </c>
      <c r="D1276" s="175">
        <v>41174</v>
      </c>
      <c r="E1276" s="176">
        <v>41182</v>
      </c>
      <c r="F1276" s="185" t="s">
        <v>2123</v>
      </c>
      <c r="G1276" s="178">
        <v>0.33333333333333331</v>
      </c>
      <c r="H1276" s="178">
        <v>0.45833333333333331</v>
      </c>
      <c r="I1276" s="179">
        <v>2012995901169</v>
      </c>
      <c r="J1276" s="180" t="s">
        <v>2124</v>
      </c>
      <c r="K1276" s="180" t="s">
        <v>705</v>
      </c>
      <c r="L1276" s="181"/>
      <c r="M1276" s="181" t="s">
        <v>2125</v>
      </c>
      <c r="N1276" s="182" t="s">
        <v>622</v>
      </c>
    </row>
    <row r="1277" spans="2:14" x14ac:dyDescent="0.2">
      <c r="B1277" s="188"/>
      <c r="C1277" s="174" t="s">
        <v>693</v>
      </c>
      <c r="D1277" s="175">
        <v>41174</v>
      </c>
      <c r="E1277" s="176">
        <v>41187</v>
      </c>
      <c r="F1277" s="185" t="s">
        <v>2126</v>
      </c>
      <c r="G1277" s="178">
        <v>0.5625</v>
      </c>
      <c r="H1277" s="178">
        <v>0.72916666666666663</v>
      </c>
      <c r="I1277" s="179">
        <v>2012908494370</v>
      </c>
      <c r="J1277" s="180" t="s">
        <v>2127</v>
      </c>
      <c r="K1277" s="180" t="s">
        <v>705</v>
      </c>
      <c r="L1277" s="181"/>
      <c r="M1277" s="181" t="s">
        <v>2128</v>
      </c>
      <c r="N1277" s="182"/>
    </row>
    <row r="1278" spans="2:14" x14ac:dyDescent="0.2">
      <c r="B1278" s="188"/>
      <c r="C1278" s="174" t="s">
        <v>693</v>
      </c>
      <c r="D1278" s="175">
        <v>41174</v>
      </c>
      <c r="E1278" s="176">
        <v>41182</v>
      </c>
      <c r="F1278" s="185" t="s">
        <v>2129</v>
      </c>
      <c r="G1278" s="178">
        <v>0.33333333333333331</v>
      </c>
      <c r="H1278" s="178">
        <v>0.5</v>
      </c>
      <c r="I1278" s="179">
        <v>2012995874832</v>
      </c>
      <c r="J1278" s="180" t="s">
        <v>2130</v>
      </c>
      <c r="K1278" s="180" t="s">
        <v>705</v>
      </c>
      <c r="L1278" s="181"/>
      <c r="M1278" s="181"/>
      <c r="N1278" s="182"/>
    </row>
    <row r="1279" spans="2:14" x14ac:dyDescent="0.2">
      <c r="B1279" s="188"/>
      <c r="C1279" s="174" t="s">
        <v>693</v>
      </c>
      <c r="D1279" s="175">
        <v>41174</v>
      </c>
      <c r="E1279" s="176">
        <v>41182</v>
      </c>
      <c r="F1279" s="185" t="s">
        <v>2131</v>
      </c>
      <c r="G1279" s="178">
        <v>0.33333333333333331</v>
      </c>
      <c r="H1279" s="178">
        <v>0.54166666666666663</v>
      </c>
      <c r="I1279" s="179">
        <v>20121025295929</v>
      </c>
      <c r="J1279" s="180" t="s">
        <v>2132</v>
      </c>
      <c r="K1279" s="180" t="s">
        <v>2133</v>
      </c>
      <c r="L1279" s="181"/>
      <c r="M1279" s="181"/>
      <c r="N1279" s="182"/>
    </row>
    <row r="1280" spans="2:14" x14ac:dyDescent="0.2">
      <c r="B1280" s="188"/>
      <c r="C1280" s="174" t="s">
        <v>693</v>
      </c>
      <c r="D1280" s="175">
        <v>41174</v>
      </c>
      <c r="E1280" s="176">
        <v>41194</v>
      </c>
      <c r="F1280" s="185" t="s">
        <v>2134</v>
      </c>
      <c r="G1280" s="178">
        <v>0.5625</v>
      </c>
      <c r="H1280" s="178">
        <v>0.64583333333333337</v>
      </c>
      <c r="I1280" s="179">
        <v>20121005389567</v>
      </c>
      <c r="J1280" s="180" t="s">
        <v>2135</v>
      </c>
      <c r="K1280" s="180" t="s">
        <v>2136</v>
      </c>
      <c r="L1280" s="181"/>
      <c r="M1280" s="181" t="s">
        <v>2137</v>
      </c>
      <c r="N1280" s="182"/>
    </row>
    <row r="1281" spans="2:14" x14ac:dyDescent="0.2">
      <c r="B1281" s="188"/>
      <c r="C1281" s="174" t="s">
        <v>693</v>
      </c>
      <c r="D1281" s="175">
        <v>41174</v>
      </c>
      <c r="E1281" s="176">
        <v>41179</v>
      </c>
      <c r="F1281" s="185" t="s">
        <v>2138</v>
      </c>
      <c r="G1281" s="178">
        <v>0.5625</v>
      </c>
      <c r="H1281" s="178">
        <v>0.72916666666666663</v>
      </c>
      <c r="I1281" s="179">
        <v>20121017682207</v>
      </c>
      <c r="J1281" s="180" t="s">
        <v>2139</v>
      </c>
      <c r="K1281" s="180" t="s">
        <v>705</v>
      </c>
      <c r="L1281" s="181"/>
      <c r="M1281" s="181" t="s">
        <v>2140</v>
      </c>
      <c r="N1281" s="182"/>
    </row>
    <row r="1282" spans="2:14" x14ac:dyDescent="0.2">
      <c r="B1282" s="188"/>
      <c r="C1282" s="174" t="s">
        <v>693</v>
      </c>
      <c r="D1282" s="175">
        <v>41174</v>
      </c>
      <c r="E1282" s="176">
        <v>41180</v>
      </c>
      <c r="F1282" s="185" t="s">
        <v>2141</v>
      </c>
      <c r="G1282" s="178">
        <v>0.5625</v>
      </c>
      <c r="H1282" s="178">
        <v>0.72916666666666663</v>
      </c>
      <c r="I1282" s="179">
        <v>20121020362696</v>
      </c>
      <c r="J1282" s="180" t="s">
        <v>2142</v>
      </c>
      <c r="K1282" s="180" t="s">
        <v>705</v>
      </c>
      <c r="L1282" s="181"/>
      <c r="M1282" s="181"/>
      <c r="N1282" s="182"/>
    </row>
    <row r="1283" spans="2:14" x14ac:dyDescent="0.2">
      <c r="B1283" s="188"/>
      <c r="C1283" s="174" t="s">
        <v>693</v>
      </c>
      <c r="D1283" s="175">
        <v>41174</v>
      </c>
      <c r="E1283" s="176">
        <v>41196</v>
      </c>
      <c r="F1283" s="185" t="s">
        <v>2143</v>
      </c>
      <c r="G1283" s="178">
        <v>0.33333333333333331</v>
      </c>
      <c r="H1283" s="178">
        <v>0.54166666666666663</v>
      </c>
      <c r="I1283" s="179">
        <v>20121011799614</v>
      </c>
      <c r="J1283" s="180" t="s">
        <v>2087</v>
      </c>
      <c r="K1283" s="180" t="s">
        <v>2144</v>
      </c>
      <c r="L1283" s="181"/>
      <c r="M1283" s="181" t="s">
        <v>2145</v>
      </c>
      <c r="N1283" s="182" t="s">
        <v>2146</v>
      </c>
    </row>
    <row r="1284" spans="2:14" x14ac:dyDescent="0.2">
      <c r="B1284" s="188"/>
      <c r="C1284" s="174" t="s">
        <v>693</v>
      </c>
      <c r="D1284" s="175">
        <v>41174</v>
      </c>
      <c r="E1284" s="176">
        <v>41195</v>
      </c>
      <c r="F1284" s="185" t="s">
        <v>2147</v>
      </c>
      <c r="G1284" s="178">
        <v>0.54166666666666663</v>
      </c>
      <c r="H1284" s="178">
        <v>0.75</v>
      </c>
      <c r="I1284" s="179">
        <v>20121014987980</v>
      </c>
      <c r="J1284" s="180" t="s">
        <v>2148</v>
      </c>
      <c r="K1284" s="180" t="s">
        <v>2144</v>
      </c>
      <c r="L1284" s="181"/>
      <c r="M1284" s="181" t="s">
        <v>2149</v>
      </c>
      <c r="N1284" s="182" t="s">
        <v>2150</v>
      </c>
    </row>
    <row r="1285" spans="2:14" x14ac:dyDescent="0.2">
      <c r="B1285" s="188"/>
      <c r="C1285" s="174" t="s">
        <v>693</v>
      </c>
      <c r="D1285" s="175">
        <v>41174</v>
      </c>
      <c r="E1285" s="176">
        <v>41195</v>
      </c>
      <c r="F1285" s="185" t="s">
        <v>2151</v>
      </c>
      <c r="G1285" s="178">
        <v>0.54166666666666663</v>
      </c>
      <c r="H1285" s="178">
        <v>0.75</v>
      </c>
      <c r="I1285" s="179">
        <v>2012977409442</v>
      </c>
      <c r="J1285" s="180" t="s">
        <v>2077</v>
      </c>
      <c r="K1285" s="180" t="s">
        <v>2152</v>
      </c>
      <c r="L1285" s="181"/>
      <c r="M1285" s="181"/>
      <c r="N1285" s="182" t="s">
        <v>2153</v>
      </c>
    </row>
    <row r="1286" spans="2:14" x14ac:dyDescent="0.2">
      <c r="B1286" s="188"/>
      <c r="C1286" s="174" t="s">
        <v>693</v>
      </c>
      <c r="D1286" s="175">
        <v>41177</v>
      </c>
      <c r="E1286" s="176">
        <v>41191</v>
      </c>
      <c r="F1286" s="185" t="s">
        <v>2154</v>
      </c>
      <c r="G1286" s="178">
        <v>0.54166666666666663</v>
      </c>
      <c r="H1286" s="178">
        <v>0.75</v>
      </c>
      <c r="I1286" s="179">
        <v>2012997184041</v>
      </c>
      <c r="J1286" s="180" t="s">
        <v>2155</v>
      </c>
      <c r="K1286" s="180" t="s">
        <v>1866</v>
      </c>
      <c r="L1286" s="181"/>
      <c r="M1286" s="181" t="s">
        <v>2156</v>
      </c>
      <c r="N1286" s="182"/>
    </row>
    <row r="1287" spans="2:14" x14ac:dyDescent="0.2">
      <c r="B1287" s="188"/>
      <c r="C1287" s="174" t="s">
        <v>693</v>
      </c>
      <c r="D1287" s="175">
        <v>41177</v>
      </c>
      <c r="E1287" s="176">
        <v>41194</v>
      </c>
      <c r="F1287" s="185" t="s">
        <v>2157</v>
      </c>
      <c r="G1287" s="178">
        <v>0.54166666666666663</v>
      </c>
      <c r="H1287" s="178">
        <v>0.75</v>
      </c>
      <c r="I1287" s="179">
        <v>2012997184041</v>
      </c>
      <c r="J1287" s="180" t="s">
        <v>2155</v>
      </c>
      <c r="K1287" s="180" t="s">
        <v>1866</v>
      </c>
      <c r="L1287" s="181"/>
      <c r="M1287" s="181" t="s">
        <v>2153</v>
      </c>
      <c r="N1287" s="182"/>
    </row>
    <row r="1288" spans="2:14" x14ac:dyDescent="0.2">
      <c r="B1288" s="188"/>
      <c r="C1288" s="174" t="s">
        <v>693</v>
      </c>
      <c r="D1288" s="175">
        <v>41177</v>
      </c>
      <c r="E1288" s="176">
        <v>41193</v>
      </c>
      <c r="F1288" s="185" t="s">
        <v>2158</v>
      </c>
      <c r="G1288" s="178">
        <v>0.54166666666666663</v>
      </c>
      <c r="H1288" s="178">
        <v>0.75</v>
      </c>
      <c r="I1288" s="179">
        <v>2012997184041</v>
      </c>
      <c r="J1288" s="180" t="s">
        <v>2155</v>
      </c>
      <c r="K1288" s="180" t="s">
        <v>1866</v>
      </c>
      <c r="L1288" s="181"/>
      <c r="M1288" s="181"/>
      <c r="N1288" s="182"/>
    </row>
    <row r="1289" spans="2:14" x14ac:dyDescent="0.2">
      <c r="B1289" s="188"/>
      <c r="C1289" s="174" t="s">
        <v>693</v>
      </c>
      <c r="D1289" s="175">
        <v>41179</v>
      </c>
      <c r="E1289" s="176">
        <v>41195</v>
      </c>
      <c r="F1289" s="185" t="s">
        <v>2159</v>
      </c>
      <c r="G1289" s="178">
        <v>0.54166666666666663</v>
      </c>
      <c r="H1289" s="178">
        <v>0.75</v>
      </c>
      <c r="I1289" s="179">
        <v>2012977403349</v>
      </c>
      <c r="J1289" s="180" t="s">
        <v>2160</v>
      </c>
      <c r="K1289" s="180" t="s">
        <v>1866</v>
      </c>
      <c r="L1289" s="181"/>
      <c r="M1289" s="181" t="s">
        <v>2161</v>
      </c>
      <c r="N1289" s="182"/>
    </row>
    <row r="1290" spans="2:14" x14ac:dyDescent="0.2">
      <c r="B1290" s="188"/>
      <c r="C1290" s="174" t="s">
        <v>693</v>
      </c>
      <c r="D1290" s="175">
        <v>41180</v>
      </c>
      <c r="E1290" s="176">
        <v>41192</v>
      </c>
      <c r="F1290" s="185" t="s">
        <v>2162</v>
      </c>
      <c r="G1290" s="178">
        <v>0.54166666666666663</v>
      </c>
      <c r="H1290" s="178">
        <v>0.75</v>
      </c>
      <c r="I1290" s="179">
        <v>2012984276268</v>
      </c>
      <c r="J1290" s="180" t="s">
        <v>2163</v>
      </c>
      <c r="K1290" s="180" t="s">
        <v>667</v>
      </c>
      <c r="L1290" s="181"/>
      <c r="M1290" s="181"/>
      <c r="N1290" s="182"/>
    </row>
    <row r="1291" spans="2:14" x14ac:dyDescent="0.2">
      <c r="B1291" s="188"/>
      <c r="C1291" s="174" t="s">
        <v>693</v>
      </c>
      <c r="D1291" s="175">
        <v>41180</v>
      </c>
      <c r="E1291" s="176">
        <v>41196</v>
      </c>
      <c r="F1291" s="185" t="s">
        <v>2159</v>
      </c>
      <c r="G1291" s="178">
        <v>0.33333333333333331</v>
      </c>
      <c r="H1291" s="178">
        <v>0.54166666666666663</v>
      </c>
      <c r="I1291" s="179">
        <v>2012977404877</v>
      </c>
      <c r="J1291" s="180" t="s">
        <v>2164</v>
      </c>
      <c r="K1291" s="180" t="s">
        <v>2165</v>
      </c>
      <c r="L1291" s="181"/>
      <c r="M1291" s="181" t="s">
        <v>2166</v>
      </c>
      <c r="N1291" s="182"/>
    </row>
    <row r="1292" spans="2:14" x14ac:dyDescent="0.2">
      <c r="B1292" s="188"/>
      <c r="C1292" s="174" t="s">
        <v>693</v>
      </c>
      <c r="D1292" s="175">
        <v>41180</v>
      </c>
      <c r="E1292" s="176">
        <v>41197</v>
      </c>
      <c r="F1292" s="185" t="s">
        <v>1801</v>
      </c>
      <c r="G1292" s="178">
        <v>0.33333333333333331</v>
      </c>
      <c r="H1292" s="178">
        <v>0.5</v>
      </c>
      <c r="I1292" s="179">
        <v>2012998987252</v>
      </c>
      <c r="J1292" s="180" t="s">
        <v>2167</v>
      </c>
      <c r="K1292" s="180" t="s">
        <v>667</v>
      </c>
      <c r="L1292" s="181"/>
      <c r="M1292" s="181" t="s">
        <v>2168</v>
      </c>
      <c r="N1292" s="182"/>
    </row>
    <row r="1293" spans="2:14" x14ac:dyDescent="0.2">
      <c r="B1293" s="188"/>
      <c r="C1293" s="174" t="s">
        <v>693</v>
      </c>
      <c r="D1293" s="175">
        <v>41180</v>
      </c>
      <c r="E1293" s="176">
        <v>41198</v>
      </c>
      <c r="F1293" s="185" t="s">
        <v>2169</v>
      </c>
      <c r="G1293" s="178">
        <v>0.33333333333333331</v>
      </c>
      <c r="H1293" s="178">
        <v>0.5</v>
      </c>
      <c r="I1293" s="179">
        <v>2012998566390</v>
      </c>
      <c r="J1293" s="180" t="s">
        <v>2170</v>
      </c>
      <c r="K1293" s="180" t="s">
        <v>667</v>
      </c>
      <c r="L1293" s="181"/>
      <c r="M1293" s="181" t="s">
        <v>2171</v>
      </c>
      <c r="N1293" s="182"/>
    </row>
    <row r="1294" spans="2:14" x14ac:dyDescent="0.2">
      <c r="B1294" s="188"/>
      <c r="C1294" s="174" t="s">
        <v>693</v>
      </c>
      <c r="D1294" s="175">
        <v>41180</v>
      </c>
      <c r="E1294" s="176">
        <v>41198</v>
      </c>
      <c r="F1294" s="185" t="s">
        <v>2172</v>
      </c>
      <c r="G1294" s="178">
        <v>0.54166666666666663</v>
      </c>
      <c r="H1294" s="178">
        <v>0.70833333333333337</v>
      </c>
      <c r="I1294" s="179">
        <v>20121012446600</v>
      </c>
      <c r="J1294" s="180" t="s">
        <v>2173</v>
      </c>
      <c r="K1294" s="180" t="s">
        <v>667</v>
      </c>
      <c r="L1294" s="181"/>
      <c r="M1294" s="181" t="s">
        <v>2174</v>
      </c>
      <c r="N1294" s="182" t="s">
        <v>2175</v>
      </c>
    </row>
    <row r="1295" spans="2:14" x14ac:dyDescent="0.2">
      <c r="B1295" s="188"/>
      <c r="C1295" s="174" t="s">
        <v>693</v>
      </c>
      <c r="D1295" s="175">
        <v>41180</v>
      </c>
      <c r="E1295" s="176">
        <v>41195</v>
      </c>
      <c r="F1295" s="185" t="s">
        <v>1855</v>
      </c>
      <c r="G1295" s="178">
        <v>0.5625</v>
      </c>
      <c r="H1295" s="178">
        <v>0.72916666666666663</v>
      </c>
      <c r="I1295" s="179">
        <v>20121020359711</v>
      </c>
      <c r="J1295" s="180" t="s">
        <v>2176</v>
      </c>
      <c r="K1295" s="180" t="s">
        <v>1768</v>
      </c>
      <c r="L1295" s="181"/>
      <c r="M1295" s="181" t="s">
        <v>2177</v>
      </c>
      <c r="N1295" s="182" t="s">
        <v>2178</v>
      </c>
    </row>
    <row r="1296" spans="2:14" x14ac:dyDescent="0.2">
      <c r="B1296" s="188"/>
      <c r="C1296" s="174" t="s">
        <v>693</v>
      </c>
      <c r="D1296" s="175">
        <v>41180</v>
      </c>
      <c r="E1296" s="176">
        <v>41204</v>
      </c>
      <c r="F1296" s="185" t="s">
        <v>2179</v>
      </c>
      <c r="G1296" s="178">
        <v>0.54166666666666663</v>
      </c>
      <c r="H1296" s="178">
        <v>0.75</v>
      </c>
      <c r="I1296" s="179" t="s">
        <v>2180</v>
      </c>
      <c r="J1296" s="180" t="s">
        <v>2181</v>
      </c>
      <c r="K1296" s="180" t="s">
        <v>2182</v>
      </c>
      <c r="L1296" s="181"/>
      <c r="M1296" s="181"/>
      <c r="N1296" s="182"/>
    </row>
    <row r="1297" spans="2:14" x14ac:dyDescent="0.2">
      <c r="B1297" s="188"/>
      <c r="C1297" s="174" t="s">
        <v>693</v>
      </c>
      <c r="D1297" s="175">
        <v>41183</v>
      </c>
      <c r="E1297" s="176">
        <v>41199</v>
      </c>
      <c r="F1297" s="185" t="s">
        <v>2162</v>
      </c>
      <c r="G1297" s="178">
        <v>0.54166666666666663</v>
      </c>
      <c r="H1297" s="178">
        <v>0.75</v>
      </c>
      <c r="I1297" s="179">
        <v>2012984276268</v>
      </c>
      <c r="J1297" s="180" t="s">
        <v>2183</v>
      </c>
      <c r="K1297" s="180" t="s">
        <v>667</v>
      </c>
      <c r="L1297" s="181"/>
      <c r="M1297" s="181" t="s">
        <v>2184</v>
      </c>
      <c r="N1297" s="182" t="s">
        <v>2185</v>
      </c>
    </row>
    <row r="1298" spans="2:14" x14ac:dyDescent="0.2">
      <c r="B1298" s="188"/>
      <c r="C1298" s="174" t="s">
        <v>693</v>
      </c>
      <c r="D1298" s="175">
        <v>41184</v>
      </c>
      <c r="E1298" s="176">
        <v>41200</v>
      </c>
      <c r="F1298" s="185" t="s">
        <v>2020</v>
      </c>
      <c r="G1298" s="178">
        <v>0.54166666666666663</v>
      </c>
      <c r="H1298" s="178">
        <v>0.75</v>
      </c>
      <c r="I1298" s="179">
        <v>2012977409681</v>
      </c>
      <c r="J1298" s="180" t="s">
        <v>2186</v>
      </c>
      <c r="K1298" s="180" t="s">
        <v>2165</v>
      </c>
      <c r="L1298" s="181"/>
      <c r="M1298" s="181" t="s">
        <v>2187</v>
      </c>
      <c r="N1298" s="182"/>
    </row>
    <row r="1299" spans="2:14" x14ac:dyDescent="0.2">
      <c r="B1299" s="188"/>
      <c r="C1299" s="174" t="s">
        <v>693</v>
      </c>
      <c r="D1299" s="175">
        <v>41183</v>
      </c>
      <c r="E1299" s="176">
        <v>41202</v>
      </c>
      <c r="F1299" s="185" t="s">
        <v>2157</v>
      </c>
      <c r="G1299" s="178">
        <v>0.54166666666666663</v>
      </c>
      <c r="H1299" s="178">
        <v>0.75</v>
      </c>
      <c r="I1299" s="179">
        <v>2012997184041</v>
      </c>
      <c r="J1299" s="180" t="s">
        <v>2155</v>
      </c>
      <c r="K1299" s="180" t="s">
        <v>2165</v>
      </c>
      <c r="L1299" s="181"/>
      <c r="M1299" s="181"/>
      <c r="N1299" s="182"/>
    </row>
    <row r="1300" spans="2:14" x14ac:dyDescent="0.2">
      <c r="B1300" s="188"/>
      <c r="C1300" s="174" t="s">
        <v>693</v>
      </c>
      <c r="D1300" s="175">
        <v>41183</v>
      </c>
      <c r="E1300" s="176">
        <v>41203</v>
      </c>
      <c r="F1300" s="185" t="s">
        <v>2033</v>
      </c>
      <c r="G1300" s="178">
        <v>0.33333333333333331</v>
      </c>
      <c r="H1300" s="178">
        <v>0.54166666666666663</v>
      </c>
      <c r="I1300" s="179">
        <v>2012988264073</v>
      </c>
      <c r="J1300" s="180" t="s">
        <v>2035</v>
      </c>
      <c r="K1300" s="180" t="s">
        <v>2036</v>
      </c>
      <c r="L1300" s="181"/>
      <c r="M1300" s="181" t="s">
        <v>2188</v>
      </c>
      <c r="N1300" s="182" t="s">
        <v>2189</v>
      </c>
    </row>
    <row r="1301" spans="2:14" x14ac:dyDescent="0.2">
      <c r="B1301" s="188"/>
      <c r="C1301" s="174" t="s">
        <v>693</v>
      </c>
      <c r="D1301" s="175">
        <v>41186</v>
      </c>
      <c r="E1301" s="176">
        <v>41201</v>
      </c>
      <c r="F1301" s="185" t="s">
        <v>2190</v>
      </c>
      <c r="G1301" s="178">
        <v>0.33333333333333331</v>
      </c>
      <c r="H1301" s="178">
        <v>0.54166666666666663</v>
      </c>
      <c r="I1301" s="179">
        <v>2012940963414</v>
      </c>
      <c r="J1301" s="180" t="s">
        <v>2191</v>
      </c>
      <c r="K1301" s="180" t="s">
        <v>2192</v>
      </c>
      <c r="L1301" s="181"/>
      <c r="M1301" s="181" t="s">
        <v>2193</v>
      </c>
      <c r="N1301" s="182" t="s">
        <v>2194</v>
      </c>
    </row>
    <row r="1302" spans="2:14" x14ac:dyDescent="0.2">
      <c r="B1302" s="188"/>
      <c r="C1302" s="174" t="s">
        <v>693</v>
      </c>
      <c r="D1302" s="175">
        <v>41186</v>
      </c>
      <c r="E1302" s="176">
        <v>41201</v>
      </c>
      <c r="F1302" s="185" t="s">
        <v>2195</v>
      </c>
      <c r="G1302" s="178">
        <v>0.54166666666666663</v>
      </c>
      <c r="H1302" s="178">
        <v>0.75</v>
      </c>
      <c r="I1302" s="179">
        <v>2012940964877</v>
      </c>
      <c r="J1302" s="180" t="s">
        <v>2007</v>
      </c>
      <c r="K1302" s="180" t="s">
        <v>2196</v>
      </c>
      <c r="L1302" s="181"/>
      <c r="M1302" s="181" t="s">
        <v>2197</v>
      </c>
      <c r="N1302" s="182"/>
    </row>
    <row r="1303" spans="2:14" x14ac:dyDescent="0.2">
      <c r="B1303" s="188"/>
      <c r="C1303" s="174" t="s">
        <v>693</v>
      </c>
      <c r="D1303" s="175">
        <v>41186</v>
      </c>
      <c r="E1303" s="176">
        <v>41204</v>
      </c>
      <c r="F1303" s="185" t="s">
        <v>2198</v>
      </c>
      <c r="G1303" s="178">
        <v>0.54166666666666663</v>
      </c>
      <c r="H1303" s="178">
        <v>0.75</v>
      </c>
      <c r="I1303" s="179">
        <v>20121009090384</v>
      </c>
      <c r="J1303" s="180" t="s">
        <v>2199</v>
      </c>
      <c r="K1303" s="180" t="s">
        <v>1768</v>
      </c>
      <c r="L1303" s="181"/>
      <c r="M1303" s="181" t="s">
        <v>2200</v>
      </c>
      <c r="N1303" s="182"/>
    </row>
    <row r="1304" spans="2:14" x14ac:dyDescent="0.2">
      <c r="B1304" s="188"/>
      <c r="C1304" s="174" t="s">
        <v>693</v>
      </c>
      <c r="D1304" s="175">
        <v>41186</v>
      </c>
      <c r="E1304" s="176">
        <v>41205</v>
      </c>
      <c r="F1304" s="185" t="s">
        <v>2201</v>
      </c>
      <c r="G1304" s="178">
        <v>0.33333333333333331</v>
      </c>
      <c r="H1304" s="178">
        <v>0.5</v>
      </c>
      <c r="I1304" s="179">
        <v>20121006243572</v>
      </c>
      <c r="J1304" s="180" t="s">
        <v>2030</v>
      </c>
      <c r="K1304" s="180" t="s">
        <v>1768</v>
      </c>
      <c r="L1304" s="181"/>
      <c r="M1304" s="181" t="s">
        <v>2202</v>
      </c>
      <c r="N1304" s="182" t="s">
        <v>2203</v>
      </c>
    </row>
    <row r="1305" spans="2:14" x14ac:dyDescent="0.2">
      <c r="B1305" s="188"/>
      <c r="C1305" s="174" t="s">
        <v>693</v>
      </c>
      <c r="D1305" s="175"/>
      <c r="E1305" s="176">
        <v>41188</v>
      </c>
      <c r="F1305" s="185" t="s">
        <v>2075</v>
      </c>
      <c r="G1305" s="178">
        <v>0.54166666666666663</v>
      </c>
      <c r="H1305" s="178">
        <v>0.75</v>
      </c>
      <c r="I1305" s="179">
        <v>2012977409442</v>
      </c>
      <c r="J1305" s="180" t="s">
        <v>2204</v>
      </c>
      <c r="K1305" s="180" t="s">
        <v>2165</v>
      </c>
      <c r="L1305" s="181"/>
      <c r="M1305" s="181" t="s">
        <v>2205</v>
      </c>
      <c r="N1305" s="182"/>
    </row>
    <row r="1306" spans="2:14" x14ac:dyDescent="0.2">
      <c r="B1306" s="188"/>
      <c r="C1306" s="174" t="s">
        <v>693</v>
      </c>
      <c r="D1306" s="175">
        <v>41186</v>
      </c>
      <c r="E1306" s="176">
        <v>41206</v>
      </c>
      <c r="F1306" s="185" t="s">
        <v>2206</v>
      </c>
      <c r="G1306" s="178">
        <v>0.33333333333333331</v>
      </c>
      <c r="H1306" s="178">
        <v>0.54166666666666663</v>
      </c>
      <c r="I1306" s="179">
        <v>2012952490512</v>
      </c>
      <c r="J1306" s="180" t="s">
        <v>2207</v>
      </c>
      <c r="K1306" s="180" t="s">
        <v>1557</v>
      </c>
      <c r="L1306" s="181"/>
      <c r="M1306" s="181" t="s">
        <v>2208</v>
      </c>
      <c r="N1306" s="182"/>
    </row>
    <row r="1307" spans="2:14" x14ac:dyDescent="0.2">
      <c r="B1307" s="188"/>
      <c r="C1307" s="174" t="s">
        <v>693</v>
      </c>
      <c r="D1307" s="175">
        <v>41186</v>
      </c>
      <c r="E1307" s="176">
        <v>41206</v>
      </c>
      <c r="F1307" s="185">
        <v>20121001261468</v>
      </c>
      <c r="G1307" s="178">
        <v>0.54166666666666663</v>
      </c>
      <c r="H1307" s="178">
        <v>0.75</v>
      </c>
      <c r="I1307" s="179">
        <v>20121001261468</v>
      </c>
      <c r="J1307" s="180" t="s">
        <v>2209</v>
      </c>
      <c r="K1307" s="180" t="s">
        <v>1768</v>
      </c>
      <c r="L1307" s="181"/>
      <c r="M1307" s="181" t="s">
        <v>2210</v>
      </c>
      <c r="N1307" s="182"/>
    </row>
    <row r="1308" spans="2:14" x14ac:dyDescent="0.2">
      <c r="B1308" s="188"/>
      <c r="C1308" s="174" t="s">
        <v>328</v>
      </c>
      <c r="D1308" s="175">
        <v>41190</v>
      </c>
      <c r="E1308" s="176">
        <v>41212</v>
      </c>
      <c r="F1308" s="185" t="s">
        <v>2211</v>
      </c>
      <c r="G1308" s="178">
        <v>0.54166666666666663</v>
      </c>
      <c r="H1308" s="178">
        <v>0.75</v>
      </c>
      <c r="I1308" s="179">
        <v>2012941755808</v>
      </c>
      <c r="J1308" s="180" t="s">
        <v>2212</v>
      </c>
      <c r="K1308" s="180" t="s">
        <v>2213</v>
      </c>
      <c r="L1308" s="181"/>
      <c r="M1308" s="181" t="s">
        <v>2214</v>
      </c>
      <c r="N1308" s="182"/>
    </row>
    <row r="1309" spans="2:14" x14ac:dyDescent="0.2">
      <c r="B1309" s="188"/>
      <c r="C1309" s="174" t="s">
        <v>328</v>
      </c>
      <c r="D1309" s="175">
        <v>41191</v>
      </c>
      <c r="E1309" s="176">
        <v>41201</v>
      </c>
      <c r="F1309" s="185" t="s">
        <v>2215</v>
      </c>
      <c r="G1309" s="178">
        <v>0.54166666666666663</v>
      </c>
      <c r="H1309" s="178">
        <v>0.75</v>
      </c>
      <c r="I1309" s="179">
        <v>20121026025713</v>
      </c>
      <c r="J1309" s="180" t="s">
        <v>2216</v>
      </c>
      <c r="K1309" s="180" t="s">
        <v>1768</v>
      </c>
      <c r="L1309" s="181"/>
      <c r="M1309" s="181" t="s">
        <v>2217</v>
      </c>
      <c r="N1309" s="182"/>
    </row>
    <row r="1310" spans="2:14" x14ac:dyDescent="0.2">
      <c r="B1310" s="188"/>
      <c r="C1310" s="174" t="s">
        <v>693</v>
      </c>
      <c r="D1310" s="175">
        <v>41192</v>
      </c>
      <c r="E1310" s="176">
        <v>41201</v>
      </c>
      <c r="F1310" s="185" t="s">
        <v>2218</v>
      </c>
      <c r="G1310" s="178">
        <v>0.33333333333333331</v>
      </c>
      <c r="H1310" s="178">
        <v>0.54166666666666663</v>
      </c>
      <c r="I1310" s="179">
        <v>20121037455516</v>
      </c>
      <c r="J1310" s="180" t="s">
        <v>2219</v>
      </c>
      <c r="K1310" s="180" t="s">
        <v>1768</v>
      </c>
      <c r="L1310" s="181"/>
      <c r="M1310" s="181" t="s">
        <v>2220</v>
      </c>
      <c r="N1310" s="182"/>
    </row>
    <row r="1311" spans="2:14" x14ac:dyDescent="0.2">
      <c r="B1311" s="188"/>
      <c r="C1311" s="174" t="s">
        <v>328</v>
      </c>
      <c r="D1311" s="175">
        <v>41193</v>
      </c>
      <c r="E1311" s="176">
        <v>41202</v>
      </c>
      <c r="F1311" s="185" t="s">
        <v>2221</v>
      </c>
      <c r="G1311" s="178">
        <v>0.33333333333333331</v>
      </c>
      <c r="H1311" s="178">
        <v>0.54166666666666663</v>
      </c>
      <c r="I1311" s="179">
        <v>20121026713720</v>
      </c>
      <c r="J1311" s="180" t="s">
        <v>2222</v>
      </c>
      <c r="K1311" s="180" t="s">
        <v>1768</v>
      </c>
      <c r="L1311" s="181"/>
      <c r="M1311" s="181"/>
      <c r="N1311" s="182"/>
    </row>
    <row r="1312" spans="2:14" x14ac:dyDescent="0.2">
      <c r="B1312" s="188"/>
      <c r="C1312" s="174" t="s">
        <v>693</v>
      </c>
      <c r="D1312" s="175">
        <v>41192</v>
      </c>
      <c r="E1312" s="176">
        <v>41208</v>
      </c>
      <c r="F1312" s="185" t="s">
        <v>2223</v>
      </c>
      <c r="G1312" s="178">
        <v>0.54166666666666663</v>
      </c>
      <c r="H1312" s="178">
        <v>0.75</v>
      </c>
      <c r="I1312" s="179">
        <v>20121004458822</v>
      </c>
      <c r="J1312" s="180" t="s">
        <v>2041</v>
      </c>
      <c r="K1312" s="180" t="s">
        <v>1768</v>
      </c>
      <c r="L1312" s="181"/>
      <c r="M1312" s="181" t="s">
        <v>2224</v>
      </c>
      <c r="N1312" s="182"/>
    </row>
    <row r="1313" spans="2:14" x14ac:dyDescent="0.2">
      <c r="B1313" s="188"/>
      <c r="C1313" s="174" t="s">
        <v>693</v>
      </c>
      <c r="D1313" s="175">
        <v>41192</v>
      </c>
      <c r="E1313" s="176">
        <v>41197</v>
      </c>
      <c r="F1313" s="185" t="s">
        <v>2225</v>
      </c>
      <c r="G1313" s="178">
        <v>0.54166666666666663</v>
      </c>
      <c r="H1313" s="178">
        <v>0.75</v>
      </c>
      <c r="I1313" s="179">
        <v>20121013194356</v>
      </c>
      <c r="J1313" s="180" t="s">
        <v>2226</v>
      </c>
      <c r="K1313" s="180" t="s">
        <v>1768</v>
      </c>
      <c r="L1313" s="181"/>
      <c r="M1313" s="181" t="s">
        <v>2227</v>
      </c>
      <c r="N1313" s="182"/>
    </row>
    <row r="1314" spans="2:14" x14ac:dyDescent="0.2">
      <c r="B1314" s="188"/>
      <c r="C1314" s="174" t="s">
        <v>328</v>
      </c>
      <c r="D1314" s="175">
        <v>41191</v>
      </c>
      <c r="E1314" s="176">
        <v>41203</v>
      </c>
      <c r="F1314" s="185" t="s">
        <v>2075</v>
      </c>
      <c r="G1314" s="178">
        <v>0.33333333333333331</v>
      </c>
      <c r="H1314" s="178">
        <v>0.54166666666666663</v>
      </c>
      <c r="I1314" s="179">
        <v>2012977409442</v>
      </c>
      <c r="J1314" s="180" t="s">
        <v>2228</v>
      </c>
      <c r="K1314" s="180" t="s">
        <v>1866</v>
      </c>
      <c r="L1314" s="181"/>
      <c r="M1314" s="181"/>
      <c r="N1314" s="182"/>
    </row>
    <row r="1315" spans="2:14" x14ac:dyDescent="0.2">
      <c r="B1315" s="188"/>
      <c r="C1315" s="174" t="s">
        <v>693</v>
      </c>
      <c r="D1315" s="175">
        <v>41195</v>
      </c>
      <c r="E1315" s="176">
        <v>41208</v>
      </c>
      <c r="F1315" s="185" t="s">
        <v>2229</v>
      </c>
      <c r="G1315" s="178">
        <v>0.33333333333333331</v>
      </c>
      <c r="H1315" s="178">
        <v>0.54166666666666663</v>
      </c>
      <c r="I1315" s="179">
        <v>20121030088472</v>
      </c>
      <c r="J1315" s="180" t="s">
        <v>2230</v>
      </c>
      <c r="K1315" s="180" t="s">
        <v>667</v>
      </c>
      <c r="L1315" s="181"/>
      <c r="M1315" s="181" t="s">
        <v>2231</v>
      </c>
      <c r="N1315" s="182" t="s">
        <v>2232</v>
      </c>
    </row>
    <row r="1316" spans="2:14" x14ac:dyDescent="0.2">
      <c r="B1316" s="188"/>
      <c r="C1316" s="174" t="s">
        <v>328</v>
      </c>
      <c r="D1316" s="175">
        <v>41196</v>
      </c>
      <c r="E1316" s="176">
        <v>41207</v>
      </c>
      <c r="F1316" s="185" t="s">
        <v>2233</v>
      </c>
      <c r="G1316" s="178">
        <v>0.54166666666666663</v>
      </c>
      <c r="H1316" s="178">
        <v>0.75</v>
      </c>
      <c r="I1316" s="179">
        <v>20121028575266</v>
      </c>
      <c r="J1316" s="180" t="s">
        <v>2234</v>
      </c>
      <c r="K1316" s="180" t="s">
        <v>1768</v>
      </c>
      <c r="L1316" s="181"/>
      <c r="M1316" s="181" t="s">
        <v>2235</v>
      </c>
      <c r="N1316" s="182" t="s">
        <v>2236</v>
      </c>
    </row>
    <row r="1317" spans="2:14" x14ac:dyDescent="0.2">
      <c r="B1317" s="188"/>
      <c r="C1317" s="174" t="s">
        <v>328</v>
      </c>
      <c r="D1317" s="175">
        <v>41196</v>
      </c>
      <c r="E1317" s="176">
        <v>41214</v>
      </c>
      <c r="F1317" s="185" t="s">
        <v>2237</v>
      </c>
      <c r="G1317" s="178">
        <v>0.54166666666666663</v>
      </c>
      <c r="H1317" s="178">
        <v>0.75</v>
      </c>
      <c r="I1317" s="179">
        <v>20121001261464</v>
      </c>
      <c r="J1317" s="180" t="s">
        <v>2238</v>
      </c>
      <c r="K1317" s="180" t="s">
        <v>1768</v>
      </c>
      <c r="L1317" s="181"/>
      <c r="M1317" s="181" t="s">
        <v>2239</v>
      </c>
      <c r="N1317" s="182"/>
    </row>
    <row r="1318" spans="2:14" x14ac:dyDescent="0.2">
      <c r="B1318" s="188"/>
      <c r="C1318" s="174" t="s">
        <v>328</v>
      </c>
      <c r="D1318" s="175">
        <v>41198</v>
      </c>
      <c r="E1318" s="176">
        <v>41208</v>
      </c>
      <c r="F1318" s="185" t="s">
        <v>2240</v>
      </c>
      <c r="G1318" s="178">
        <v>0.33333333333333331</v>
      </c>
      <c r="H1318" s="178">
        <v>0.54166666666666663</v>
      </c>
      <c r="I1318" s="179">
        <v>20121030086561</v>
      </c>
      <c r="J1318" s="180" t="s">
        <v>2035</v>
      </c>
      <c r="K1318" s="180" t="s">
        <v>1768</v>
      </c>
      <c r="L1318" s="181"/>
      <c r="M1318" s="181"/>
      <c r="N1318" s="182" t="s">
        <v>2194</v>
      </c>
    </row>
    <row r="1319" spans="2:14" x14ac:dyDescent="0.2">
      <c r="B1319" s="188"/>
      <c r="C1319" s="174" t="s">
        <v>328</v>
      </c>
      <c r="D1319" s="175">
        <v>41198</v>
      </c>
      <c r="E1319" s="176">
        <v>41209</v>
      </c>
      <c r="F1319" s="185" t="s">
        <v>2241</v>
      </c>
      <c r="G1319" s="178">
        <v>0.29166666666666669</v>
      </c>
      <c r="H1319" s="178">
        <v>0.5</v>
      </c>
      <c r="I1319" s="179">
        <v>2011849917573</v>
      </c>
      <c r="J1319" s="180" t="s">
        <v>2242</v>
      </c>
      <c r="K1319" s="180" t="s">
        <v>742</v>
      </c>
      <c r="L1319" s="181"/>
      <c r="M1319" s="181"/>
      <c r="N1319" s="182" t="s">
        <v>2194</v>
      </c>
    </row>
    <row r="1320" spans="2:14" x14ac:dyDescent="0.2">
      <c r="B1320" s="188"/>
      <c r="C1320" s="174" t="s">
        <v>328</v>
      </c>
      <c r="D1320" s="175">
        <v>41198</v>
      </c>
      <c r="E1320" s="176">
        <v>41206</v>
      </c>
      <c r="F1320" s="185" t="s">
        <v>2243</v>
      </c>
      <c r="G1320" s="178">
        <v>0.54166666666666663</v>
      </c>
      <c r="H1320" s="178">
        <v>0.75</v>
      </c>
      <c r="I1320" s="179">
        <v>20121027926193</v>
      </c>
      <c r="J1320" s="180" t="s">
        <v>2244</v>
      </c>
      <c r="K1320" s="180" t="s">
        <v>1768</v>
      </c>
      <c r="L1320" s="181"/>
      <c r="M1320" s="181" t="s">
        <v>2245</v>
      </c>
      <c r="N1320" s="182" t="s">
        <v>2194</v>
      </c>
    </row>
    <row r="1321" spans="2:14" x14ac:dyDescent="0.2">
      <c r="B1321" s="188"/>
      <c r="C1321" s="174" t="s">
        <v>328</v>
      </c>
      <c r="D1321" s="175">
        <v>41198</v>
      </c>
      <c r="E1321" s="176">
        <v>41206</v>
      </c>
      <c r="F1321" s="185" t="s">
        <v>2246</v>
      </c>
      <c r="G1321" s="178">
        <v>0.33333333333333331</v>
      </c>
      <c r="H1321" s="178">
        <v>0.54166666666666663</v>
      </c>
      <c r="I1321" s="179">
        <v>20121029532551</v>
      </c>
      <c r="J1321" s="180" t="s">
        <v>2247</v>
      </c>
      <c r="K1321" s="180" t="s">
        <v>1768</v>
      </c>
      <c r="L1321" s="181"/>
      <c r="M1321" s="181" t="s">
        <v>2248</v>
      </c>
      <c r="N1321" s="182"/>
    </row>
    <row r="1322" spans="2:14" x14ac:dyDescent="0.2">
      <c r="B1322" s="188"/>
      <c r="C1322" s="174" t="s">
        <v>328</v>
      </c>
      <c r="D1322" s="175">
        <v>41198</v>
      </c>
      <c r="E1322" s="176">
        <v>41208</v>
      </c>
      <c r="F1322" s="185" t="s">
        <v>2249</v>
      </c>
      <c r="G1322" s="178">
        <v>0.33333333333333331</v>
      </c>
      <c r="H1322" s="178">
        <v>0.54166666666666663</v>
      </c>
      <c r="I1322" s="179">
        <v>20121028576819</v>
      </c>
      <c r="J1322" s="180" t="s">
        <v>2250</v>
      </c>
      <c r="K1322" s="180" t="s">
        <v>1768</v>
      </c>
      <c r="L1322" s="181"/>
      <c r="M1322" s="181" t="s">
        <v>2251</v>
      </c>
      <c r="N1322" s="182"/>
    </row>
    <row r="1323" spans="2:14" x14ac:dyDescent="0.2">
      <c r="B1323" s="188"/>
      <c r="C1323" s="174" t="s">
        <v>328</v>
      </c>
      <c r="D1323" s="175">
        <v>41199</v>
      </c>
      <c r="E1323" s="176">
        <v>41211</v>
      </c>
      <c r="F1323" s="185" t="s">
        <v>2252</v>
      </c>
      <c r="G1323" s="178">
        <v>0.33333333333333331</v>
      </c>
      <c r="H1323" s="178">
        <v>0.41666666666666669</v>
      </c>
      <c r="I1323" s="179">
        <v>20121027839776</v>
      </c>
      <c r="J1323" s="180" t="s">
        <v>2253</v>
      </c>
      <c r="K1323" s="180" t="s">
        <v>667</v>
      </c>
      <c r="L1323" s="181"/>
      <c r="M1323" s="181"/>
      <c r="N1323" s="182"/>
    </row>
    <row r="1324" spans="2:14" x14ac:dyDescent="0.2">
      <c r="B1324" s="188"/>
      <c r="C1324" s="174" t="s">
        <v>328</v>
      </c>
      <c r="D1324" s="175">
        <v>41199</v>
      </c>
      <c r="E1324" s="176">
        <v>41211</v>
      </c>
      <c r="F1324" s="185" t="s">
        <v>2254</v>
      </c>
      <c r="G1324" s="178">
        <v>0.41666666666666669</v>
      </c>
      <c r="H1324" s="178">
        <v>0.5</v>
      </c>
      <c r="I1324" s="179">
        <v>20121026062591</v>
      </c>
      <c r="J1324" s="180" t="s">
        <v>2255</v>
      </c>
      <c r="K1324" s="180" t="s">
        <v>667</v>
      </c>
      <c r="L1324" s="181"/>
      <c r="M1324" s="181" t="s">
        <v>2256</v>
      </c>
      <c r="N1324" s="182"/>
    </row>
    <row r="1325" spans="2:14" x14ac:dyDescent="0.2">
      <c r="B1325" s="188"/>
      <c r="C1325" s="174" t="s">
        <v>328</v>
      </c>
      <c r="D1325" s="175">
        <v>41202</v>
      </c>
      <c r="E1325" s="176">
        <v>41206</v>
      </c>
      <c r="F1325" s="185" t="s">
        <v>2257</v>
      </c>
      <c r="G1325" s="178">
        <v>0.54166666666666663</v>
      </c>
      <c r="H1325" s="178">
        <v>0.75</v>
      </c>
      <c r="I1325" s="179">
        <v>20121030043593</v>
      </c>
      <c r="J1325" s="180" t="s">
        <v>2258</v>
      </c>
      <c r="K1325" s="180" t="s">
        <v>1768</v>
      </c>
      <c r="L1325" s="181"/>
      <c r="M1325" s="181" t="s">
        <v>2259</v>
      </c>
      <c r="N1325" s="182"/>
    </row>
    <row r="1326" spans="2:14" x14ac:dyDescent="0.2">
      <c r="B1326" s="188"/>
      <c r="C1326" s="174" t="s">
        <v>328</v>
      </c>
      <c r="D1326" s="175">
        <v>41203</v>
      </c>
      <c r="E1326" s="176">
        <v>41208</v>
      </c>
      <c r="F1326" s="185" t="s">
        <v>2260</v>
      </c>
      <c r="G1326" s="178">
        <v>0.54166666666666663</v>
      </c>
      <c r="H1326" s="178">
        <v>0.75</v>
      </c>
      <c r="I1326" s="179">
        <v>20121029147038</v>
      </c>
      <c r="J1326" s="180" t="s">
        <v>2261</v>
      </c>
      <c r="K1326" s="180" t="s">
        <v>1768</v>
      </c>
      <c r="L1326" s="181"/>
      <c r="M1326" s="181" t="s">
        <v>2262</v>
      </c>
      <c r="N1326" s="182" t="s">
        <v>2194</v>
      </c>
    </row>
    <row r="1327" spans="2:14" x14ac:dyDescent="0.2">
      <c r="B1327" s="188"/>
      <c r="C1327" s="174" t="s">
        <v>328</v>
      </c>
      <c r="D1327" s="175">
        <v>41202</v>
      </c>
      <c r="E1327" s="176">
        <v>41209</v>
      </c>
      <c r="F1327" s="185" t="s">
        <v>2263</v>
      </c>
      <c r="G1327" s="178">
        <v>0.33333333333333331</v>
      </c>
      <c r="H1327" s="178">
        <v>0.54166666666666663</v>
      </c>
      <c r="I1327" s="179">
        <v>20121030603922</v>
      </c>
      <c r="J1327" s="180" t="s">
        <v>2264</v>
      </c>
      <c r="K1327" s="180" t="s">
        <v>1768</v>
      </c>
      <c r="L1327" s="181"/>
      <c r="M1327" s="181"/>
      <c r="N1327" s="182" t="s">
        <v>2194</v>
      </c>
    </row>
    <row r="1328" spans="2:14" x14ac:dyDescent="0.2">
      <c r="B1328" s="188"/>
      <c r="C1328" s="174" t="s">
        <v>328</v>
      </c>
      <c r="D1328" s="175">
        <v>41203</v>
      </c>
      <c r="E1328" s="176">
        <v>41209</v>
      </c>
      <c r="F1328" s="185" t="s">
        <v>2265</v>
      </c>
      <c r="G1328" s="178">
        <v>0.54166666666666663</v>
      </c>
      <c r="H1328" s="178">
        <v>0.625</v>
      </c>
      <c r="I1328" s="179">
        <v>20121031056569</v>
      </c>
      <c r="J1328" s="180" t="s">
        <v>1966</v>
      </c>
      <c r="K1328" s="180" t="s">
        <v>1768</v>
      </c>
      <c r="L1328" s="181"/>
      <c r="M1328" s="181"/>
      <c r="N1328" s="182" t="s">
        <v>2194</v>
      </c>
    </row>
    <row r="1329" spans="2:14" x14ac:dyDescent="0.2">
      <c r="B1329" s="188"/>
      <c r="C1329" s="174" t="s">
        <v>328</v>
      </c>
      <c r="D1329" s="175">
        <v>41203</v>
      </c>
      <c r="E1329" s="176">
        <v>41214</v>
      </c>
      <c r="F1329" s="185" t="s">
        <v>2266</v>
      </c>
      <c r="G1329" s="178">
        <v>0.33333333333333331</v>
      </c>
      <c r="H1329" s="178">
        <v>0.45833333333333331</v>
      </c>
      <c r="I1329" s="179">
        <v>20121038456314</v>
      </c>
      <c r="J1329" s="180" t="s">
        <v>2226</v>
      </c>
      <c r="K1329" s="180" t="s">
        <v>1516</v>
      </c>
      <c r="L1329" s="181"/>
      <c r="M1329" s="181" t="s">
        <v>2267</v>
      </c>
      <c r="N1329" s="182"/>
    </row>
    <row r="1330" spans="2:14" x14ac:dyDescent="0.2">
      <c r="B1330" s="188"/>
      <c r="C1330" s="174" t="s">
        <v>328</v>
      </c>
      <c r="D1330" s="175">
        <v>41203</v>
      </c>
      <c r="E1330" s="176">
        <v>41215</v>
      </c>
      <c r="F1330" s="185" t="s">
        <v>2268</v>
      </c>
      <c r="G1330" s="178">
        <v>0.54166666666666663</v>
      </c>
      <c r="H1330" s="178">
        <v>0.75</v>
      </c>
      <c r="I1330" s="179">
        <v>20121032425119</v>
      </c>
      <c r="J1330" s="180" t="s">
        <v>2269</v>
      </c>
      <c r="K1330" s="180" t="s">
        <v>1768</v>
      </c>
      <c r="L1330" s="181"/>
      <c r="M1330" s="181" t="s">
        <v>2270</v>
      </c>
      <c r="N1330" s="182"/>
    </row>
    <row r="1331" spans="2:14" x14ac:dyDescent="0.2">
      <c r="B1331" s="188"/>
      <c r="C1331" s="174" t="s">
        <v>328</v>
      </c>
      <c r="D1331" s="175">
        <v>41203</v>
      </c>
      <c r="E1331" s="176">
        <v>41218</v>
      </c>
      <c r="F1331" s="185" t="s">
        <v>2271</v>
      </c>
      <c r="G1331" s="178">
        <v>0.54166666666666663</v>
      </c>
      <c r="H1331" s="178">
        <v>0.75</v>
      </c>
      <c r="I1331" s="179">
        <v>20121033302473</v>
      </c>
      <c r="J1331" s="180" t="s">
        <v>2272</v>
      </c>
      <c r="K1331" s="180" t="s">
        <v>1768</v>
      </c>
      <c r="L1331" s="181"/>
      <c r="M1331" s="181" t="s">
        <v>2273</v>
      </c>
      <c r="N1331" s="182"/>
    </row>
    <row r="1332" spans="2:14" x14ac:dyDescent="0.2">
      <c r="B1332" s="188"/>
      <c r="C1332" s="174" t="s">
        <v>328</v>
      </c>
      <c r="D1332" s="175">
        <v>41204</v>
      </c>
      <c r="E1332" s="176">
        <v>41208</v>
      </c>
      <c r="F1332" s="185" t="s">
        <v>2274</v>
      </c>
      <c r="G1332" s="178">
        <v>0.54166666666666663</v>
      </c>
      <c r="H1332" s="178">
        <v>0.75</v>
      </c>
      <c r="I1332" s="179">
        <v>20121019169466</v>
      </c>
      <c r="J1332" s="180" t="s">
        <v>2275</v>
      </c>
      <c r="K1332" s="180" t="s">
        <v>2276</v>
      </c>
      <c r="L1332" s="181"/>
      <c r="M1332" s="181" t="s">
        <v>2277</v>
      </c>
      <c r="N1332" s="182"/>
    </row>
    <row r="1333" spans="2:14" x14ac:dyDescent="0.2">
      <c r="B1333" s="188"/>
      <c r="C1333" s="174" t="s">
        <v>328</v>
      </c>
      <c r="D1333" s="175">
        <v>41205</v>
      </c>
      <c r="E1333" s="176">
        <v>41215</v>
      </c>
      <c r="F1333" s="185" t="s">
        <v>2278</v>
      </c>
      <c r="G1333" s="178">
        <v>0.54166666666666663</v>
      </c>
      <c r="H1333" s="178">
        <v>0.75</v>
      </c>
      <c r="I1333" s="179">
        <v>20121032053826</v>
      </c>
      <c r="J1333" s="180" t="s">
        <v>2279</v>
      </c>
      <c r="K1333" s="180" t="s">
        <v>1768</v>
      </c>
      <c r="L1333" s="181"/>
      <c r="M1333" s="181" t="s">
        <v>2280</v>
      </c>
      <c r="N1333" s="182"/>
    </row>
    <row r="1334" spans="2:14" x14ac:dyDescent="0.2">
      <c r="B1334" s="188"/>
      <c r="C1334" s="174" t="s">
        <v>328</v>
      </c>
      <c r="D1334" s="175">
        <v>41205</v>
      </c>
      <c r="E1334" s="176">
        <v>41216</v>
      </c>
      <c r="F1334" s="185" t="s">
        <v>2281</v>
      </c>
      <c r="G1334" s="178">
        <v>0.54166666666666663</v>
      </c>
      <c r="H1334" s="178">
        <v>0.75</v>
      </c>
      <c r="I1334" s="179">
        <v>2012988264075</v>
      </c>
      <c r="J1334" s="180" t="s">
        <v>2035</v>
      </c>
      <c r="K1334" s="180" t="s">
        <v>667</v>
      </c>
      <c r="L1334" s="181"/>
      <c r="M1334" s="181"/>
      <c r="N1334" s="182" t="s">
        <v>2282</v>
      </c>
    </row>
    <row r="1335" spans="2:14" x14ac:dyDescent="0.2">
      <c r="B1335" s="188"/>
      <c r="C1335" s="174" t="s">
        <v>328</v>
      </c>
      <c r="D1335" s="175">
        <v>41206</v>
      </c>
      <c r="E1335" s="176">
        <v>41215</v>
      </c>
      <c r="F1335" s="185" t="s">
        <v>2283</v>
      </c>
      <c r="G1335" s="178">
        <v>0.33333333333333331</v>
      </c>
      <c r="H1335" s="178">
        <v>0.5</v>
      </c>
      <c r="I1335" s="179">
        <v>20121031515484</v>
      </c>
      <c r="J1335" s="180" t="s">
        <v>2284</v>
      </c>
      <c r="K1335" s="180" t="s">
        <v>1768</v>
      </c>
      <c r="L1335" s="181"/>
      <c r="M1335" s="181" t="s">
        <v>2285</v>
      </c>
      <c r="N1335" s="182" t="s">
        <v>2194</v>
      </c>
    </row>
    <row r="1336" spans="2:14" x14ac:dyDescent="0.2">
      <c r="B1336" s="188"/>
      <c r="C1336" s="174" t="s">
        <v>550</v>
      </c>
      <c r="D1336" s="175">
        <v>41207</v>
      </c>
      <c r="E1336" s="176">
        <v>41221</v>
      </c>
      <c r="F1336" s="185" t="s">
        <v>2286</v>
      </c>
      <c r="G1336" s="178">
        <v>0.58333333333333337</v>
      </c>
      <c r="H1336" s="178">
        <v>0.75</v>
      </c>
      <c r="I1336" s="179">
        <v>2012984276268</v>
      </c>
      <c r="J1336" s="180" t="s">
        <v>2183</v>
      </c>
      <c r="K1336" s="180" t="s">
        <v>667</v>
      </c>
      <c r="L1336" s="181"/>
      <c r="M1336" s="181" t="s">
        <v>2287</v>
      </c>
      <c r="N1336" s="182"/>
    </row>
    <row r="1337" spans="2:14" x14ac:dyDescent="0.2">
      <c r="B1337" s="188"/>
      <c r="C1337" s="174" t="s">
        <v>550</v>
      </c>
      <c r="D1337" s="175">
        <v>41207</v>
      </c>
      <c r="E1337" s="176">
        <v>41215</v>
      </c>
      <c r="F1337" s="185" t="s">
        <v>2288</v>
      </c>
      <c r="G1337" s="178">
        <v>0.3125</v>
      </c>
      <c r="H1337" s="178">
        <v>0.47916666666666669</v>
      </c>
      <c r="I1337" s="179">
        <v>20121014987980</v>
      </c>
      <c r="J1337" s="180" t="s">
        <v>2056</v>
      </c>
      <c r="K1337" s="180" t="s">
        <v>1768</v>
      </c>
      <c r="L1337" s="181"/>
      <c r="M1337" s="181" t="s">
        <v>2289</v>
      </c>
      <c r="N1337" s="182" t="s">
        <v>2290</v>
      </c>
    </row>
    <row r="1338" spans="2:14" x14ac:dyDescent="0.2">
      <c r="B1338" s="188"/>
      <c r="C1338" s="174" t="s">
        <v>550</v>
      </c>
      <c r="D1338" s="175">
        <v>41207</v>
      </c>
      <c r="E1338" s="176">
        <v>41222</v>
      </c>
      <c r="F1338" s="185" t="s">
        <v>2291</v>
      </c>
      <c r="G1338" s="178">
        <v>0.33333333333333331</v>
      </c>
      <c r="H1338" s="178">
        <v>0.5</v>
      </c>
      <c r="I1338" s="179">
        <v>20121011799614</v>
      </c>
      <c r="J1338" s="180" t="s">
        <v>2292</v>
      </c>
      <c r="K1338" s="180" t="s">
        <v>1768</v>
      </c>
      <c r="L1338" s="181"/>
      <c r="M1338" s="181" t="s">
        <v>2293</v>
      </c>
      <c r="N1338" s="182" t="s">
        <v>2194</v>
      </c>
    </row>
    <row r="1339" spans="2:14" x14ac:dyDescent="0.2">
      <c r="B1339" s="188"/>
      <c r="C1339" s="174" t="s">
        <v>550</v>
      </c>
      <c r="D1339" s="175">
        <v>41207</v>
      </c>
      <c r="E1339" s="176">
        <v>41222</v>
      </c>
      <c r="F1339" s="185" t="s">
        <v>2172</v>
      </c>
      <c r="G1339" s="178">
        <v>0.58333333333333337</v>
      </c>
      <c r="H1339" s="178">
        <v>0.75</v>
      </c>
      <c r="I1339" s="179">
        <v>20121012446600</v>
      </c>
      <c r="J1339" s="180" t="s">
        <v>2294</v>
      </c>
      <c r="K1339" s="180" t="s">
        <v>667</v>
      </c>
      <c r="L1339" s="181"/>
      <c r="M1339" s="181" t="s">
        <v>2295</v>
      </c>
      <c r="N1339" s="182"/>
    </row>
    <row r="1340" spans="2:14" x14ac:dyDescent="0.2">
      <c r="B1340" s="188"/>
      <c r="C1340" s="174" t="s">
        <v>550</v>
      </c>
      <c r="D1340" s="175">
        <v>41208</v>
      </c>
      <c r="E1340" s="176">
        <v>41223</v>
      </c>
      <c r="F1340" s="185" t="s">
        <v>2229</v>
      </c>
      <c r="G1340" s="178">
        <v>0.33333333333333331</v>
      </c>
      <c r="H1340" s="178">
        <v>0.5</v>
      </c>
      <c r="I1340" s="179">
        <v>20121030088472</v>
      </c>
      <c r="J1340" s="180" t="s">
        <v>2230</v>
      </c>
      <c r="K1340" s="180" t="s">
        <v>667</v>
      </c>
      <c r="L1340" s="181"/>
      <c r="M1340" s="181" t="s">
        <v>1561</v>
      </c>
      <c r="N1340" s="182" t="s">
        <v>2194</v>
      </c>
    </row>
    <row r="1341" spans="2:14" x14ac:dyDescent="0.2">
      <c r="B1341" s="188"/>
      <c r="C1341" s="174" t="s">
        <v>328</v>
      </c>
      <c r="D1341" s="175">
        <v>41208</v>
      </c>
      <c r="E1341" s="176">
        <v>41217</v>
      </c>
      <c r="F1341" s="185" t="s">
        <v>2296</v>
      </c>
      <c r="G1341" s="178">
        <v>0.33333333333333331</v>
      </c>
      <c r="H1341" s="178">
        <v>0.54166666666666663</v>
      </c>
      <c r="I1341" s="179">
        <v>20121031527205</v>
      </c>
      <c r="J1341" s="180" t="s">
        <v>2279</v>
      </c>
      <c r="K1341" s="180" t="s">
        <v>1768</v>
      </c>
      <c r="L1341" s="181"/>
      <c r="M1341" s="181"/>
      <c r="N1341" s="182" t="s">
        <v>2194</v>
      </c>
    </row>
    <row r="1342" spans="2:14" x14ac:dyDescent="0.2">
      <c r="B1342" s="188"/>
      <c r="C1342" s="174" t="s">
        <v>328</v>
      </c>
      <c r="D1342" s="175">
        <v>41208</v>
      </c>
      <c r="E1342" s="176">
        <v>41220</v>
      </c>
      <c r="F1342" s="185" t="s">
        <v>2297</v>
      </c>
      <c r="G1342" s="178">
        <v>0.54166666666666663</v>
      </c>
      <c r="H1342" s="178">
        <v>0.75</v>
      </c>
      <c r="I1342" s="179">
        <v>20121014084752</v>
      </c>
      <c r="J1342" s="180" t="s">
        <v>2298</v>
      </c>
      <c r="K1342" s="180" t="s">
        <v>1768</v>
      </c>
      <c r="L1342" s="181"/>
      <c r="M1342" s="181" t="s">
        <v>2299</v>
      </c>
      <c r="N1342" s="182" t="s">
        <v>2194</v>
      </c>
    </row>
    <row r="1343" spans="2:14" x14ac:dyDescent="0.2">
      <c r="B1343" s="188"/>
      <c r="C1343" s="174" t="s">
        <v>328</v>
      </c>
      <c r="D1343" s="175">
        <v>41213</v>
      </c>
      <c r="E1343" s="176">
        <v>41215</v>
      </c>
      <c r="F1343" s="185" t="s">
        <v>2263</v>
      </c>
      <c r="G1343" s="178">
        <v>0.25</v>
      </c>
      <c r="H1343" s="178">
        <v>0.33333333333333331</v>
      </c>
      <c r="I1343" s="179">
        <v>20121030603922</v>
      </c>
      <c r="J1343" s="180" t="s">
        <v>2300</v>
      </c>
      <c r="K1343" s="180" t="s">
        <v>1768</v>
      </c>
      <c r="L1343" s="181"/>
      <c r="M1343" s="181"/>
      <c r="N1343" s="182" t="s">
        <v>2194</v>
      </c>
    </row>
    <row r="1344" spans="2:14" x14ac:dyDescent="0.2">
      <c r="B1344" s="188"/>
      <c r="C1344" s="174" t="s">
        <v>328</v>
      </c>
      <c r="D1344" s="175">
        <v>41213</v>
      </c>
      <c r="E1344" s="176">
        <v>41216</v>
      </c>
      <c r="F1344" s="185" t="s">
        <v>2301</v>
      </c>
      <c r="G1344" s="178">
        <v>0.58333333333333337</v>
      </c>
      <c r="H1344" s="178">
        <v>0.70833333333333337</v>
      </c>
      <c r="I1344" s="179">
        <v>20121019212181</v>
      </c>
      <c r="J1344" s="180" t="s">
        <v>2302</v>
      </c>
      <c r="K1344" s="180" t="s">
        <v>1768</v>
      </c>
      <c r="L1344" s="181"/>
      <c r="M1344" s="181"/>
      <c r="N1344" s="182" t="s">
        <v>2194</v>
      </c>
    </row>
    <row r="1345" spans="2:14" x14ac:dyDescent="0.2">
      <c r="B1345" s="188"/>
      <c r="C1345" s="174" t="s">
        <v>328</v>
      </c>
      <c r="D1345" s="175">
        <v>41213</v>
      </c>
      <c r="E1345" s="176">
        <v>41219</v>
      </c>
      <c r="F1345" s="185" t="s">
        <v>2303</v>
      </c>
      <c r="G1345" s="178">
        <v>0.5625</v>
      </c>
      <c r="H1345" s="178">
        <v>0.70833333333333337</v>
      </c>
      <c r="I1345" s="179">
        <v>20121036608205</v>
      </c>
      <c r="J1345" s="180" t="s">
        <v>2304</v>
      </c>
      <c r="K1345" s="180" t="s">
        <v>1768</v>
      </c>
      <c r="L1345" s="181"/>
      <c r="M1345" s="181" t="s">
        <v>2305</v>
      </c>
      <c r="N1345" s="182" t="s">
        <v>2306</v>
      </c>
    </row>
    <row r="1346" spans="2:14" x14ac:dyDescent="0.2">
      <c r="B1346" s="188"/>
      <c r="C1346" s="174" t="s">
        <v>328</v>
      </c>
      <c r="D1346" s="175">
        <v>41213</v>
      </c>
      <c r="E1346" s="176">
        <v>41226</v>
      </c>
      <c r="F1346" s="185" t="s">
        <v>2307</v>
      </c>
      <c r="G1346" s="178">
        <v>0.54166666666666663</v>
      </c>
      <c r="H1346" s="178">
        <v>0.75</v>
      </c>
      <c r="I1346" s="179">
        <v>2012955500004</v>
      </c>
      <c r="J1346" s="180" t="s">
        <v>2308</v>
      </c>
      <c r="K1346" s="180" t="s">
        <v>1567</v>
      </c>
      <c r="L1346" s="181"/>
      <c r="M1346" s="181"/>
      <c r="N1346" s="182"/>
    </row>
    <row r="1347" spans="2:14" x14ac:dyDescent="0.2">
      <c r="B1347" s="188"/>
      <c r="C1347" s="174" t="s">
        <v>328</v>
      </c>
      <c r="D1347" s="175">
        <v>41213</v>
      </c>
      <c r="E1347" s="176">
        <v>41227</v>
      </c>
      <c r="F1347" s="185" t="s">
        <v>2309</v>
      </c>
      <c r="G1347" s="178">
        <v>0.54166666666666663</v>
      </c>
      <c r="H1347" s="178">
        <v>0.75</v>
      </c>
      <c r="I1347" s="179">
        <v>2012955500004</v>
      </c>
      <c r="J1347" s="180" t="s">
        <v>2308</v>
      </c>
      <c r="K1347" s="180" t="s">
        <v>1567</v>
      </c>
      <c r="L1347" s="181"/>
      <c r="M1347" s="181" t="s">
        <v>2310</v>
      </c>
      <c r="N1347" s="182"/>
    </row>
    <row r="1348" spans="2:14" x14ac:dyDescent="0.2">
      <c r="B1348" s="188"/>
      <c r="C1348" s="174" t="s">
        <v>328</v>
      </c>
      <c r="D1348" s="175">
        <v>41213</v>
      </c>
      <c r="E1348" s="176">
        <v>41223</v>
      </c>
      <c r="F1348" s="185" t="s">
        <v>2311</v>
      </c>
      <c r="G1348" s="178">
        <v>0.33333333333333331</v>
      </c>
      <c r="H1348" s="178">
        <v>0.54166666666666663</v>
      </c>
      <c r="I1348" s="179">
        <v>20121035885727</v>
      </c>
      <c r="J1348" s="180" t="s">
        <v>2312</v>
      </c>
      <c r="K1348" s="180" t="s">
        <v>1768</v>
      </c>
      <c r="L1348" s="181"/>
      <c r="M1348" s="181"/>
      <c r="N1348" s="182"/>
    </row>
    <row r="1349" spans="2:14" x14ac:dyDescent="0.2">
      <c r="B1349" s="188"/>
      <c r="C1349" s="174" t="s">
        <v>550</v>
      </c>
      <c r="D1349" s="175">
        <v>41213</v>
      </c>
      <c r="E1349" s="176">
        <v>41229</v>
      </c>
      <c r="F1349" s="185" t="s">
        <v>2313</v>
      </c>
      <c r="G1349" s="178">
        <v>0.33333333333333331</v>
      </c>
      <c r="H1349" s="178">
        <v>0.5</v>
      </c>
      <c r="I1349" s="179">
        <v>2012991141886</v>
      </c>
      <c r="J1349" s="180" t="s">
        <v>2314</v>
      </c>
      <c r="K1349" s="180" t="s">
        <v>566</v>
      </c>
      <c r="L1349" s="181"/>
      <c r="M1349" s="181"/>
      <c r="N1349" s="182" t="s">
        <v>2315</v>
      </c>
    </row>
    <row r="1350" spans="2:14" x14ac:dyDescent="0.2">
      <c r="B1350" s="188"/>
      <c r="C1350" s="174" t="s">
        <v>550</v>
      </c>
      <c r="D1350" s="175">
        <v>41213</v>
      </c>
      <c r="E1350" s="176">
        <v>41230</v>
      </c>
      <c r="F1350" s="185" t="s">
        <v>2316</v>
      </c>
      <c r="G1350" s="178">
        <v>0.58333333333333337</v>
      </c>
      <c r="H1350" s="178">
        <v>0.75</v>
      </c>
      <c r="I1350" s="179">
        <v>2012968737288</v>
      </c>
      <c r="J1350" s="180" t="s">
        <v>2317</v>
      </c>
      <c r="K1350" s="180" t="s">
        <v>667</v>
      </c>
      <c r="L1350" s="181"/>
      <c r="M1350" s="181" t="s">
        <v>2318</v>
      </c>
      <c r="N1350" s="182"/>
    </row>
    <row r="1351" spans="2:14" x14ac:dyDescent="0.2">
      <c r="B1351" s="188"/>
      <c r="C1351" s="174" t="s">
        <v>550</v>
      </c>
      <c r="D1351" s="175">
        <v>41213</v>
      </c>
      <c r="E1351" s="176">
        <v>41230</v>
      </c>
      <c r="F1351" s="185" t="s">
        <v>2319</v>
      </c>
      <c r="G1351" s="178">
        <v>0.33333333333333331</v>
      </c>
      <c r="H1351" s="178">
        <v>0.5</v>
      </c>
      <c r="I1351" s="179">
        <v>20121005389892</v>
      </c>
      <c r="J1351" s="180" t="s">
        <v>2320</v>
      </c>
      <c r="K1351" s="180" t="s">
        <v>2321</v>
      </c>
      <c r="L1351" s="181"/>
      <c r="M1351" s="181" t="s">
        <v>2322</v>
      </c>
      <c r="N1351" s="182" t="s">
        <v>2194</v>
      </c>
    </row>
    <row r="1352" spans="2:14" x14ac:dyDescent="0.2">
      <c r="B1352" s="188"/>
      <c r="C1352" s="174" t="s">
        <v>550</v>
      </c>
      <c r="D1352" s="175">
        <v>41213</v>
      </c>
      <c r="E1352" s="176">
        <v>41231</v>
      </c>
      <c r="F1352" s="185" t="s">
        <v>2323</v>
      </c>
      <c r="G1352" s="178">
        <v>0.33333333333333331</v>
      </c>
      <c r="H1352" s="178">
        <v>0.5</v>
      </c>
      <c r="I1352" s="179">
        <v>2012969283267</v>
      </c>
      <c r="J1352" s="180" t="s">
        <v>2324</v>
      </c>
      <c r="K1352" s="180" t="s">
        <v>667</v>
      </c>
      <c r="L1352" s="181"/>
      <c r="M1352" s="181" t="s">
        <v>2325</v>
      </c>
      <c r="N1352" s="182"/>
    </row>
    <row r="1353" spans="2:14" x14ac:dyDescent="0.2">
      <c r="B1353" s="188"/>
      <c r="C1353" s="174" t="s">
        <v>328</v>
      </c>
      <c r="D1353" s="175">
        <v>41217</v>
      </c>
      <c r="E1353" s="176">
        <v>41223</v>
      </c>
      <c r="F1353" s="185" t="s">
        <v>2326</v>
      </c>
      <c r="G1353" s="178">
        <v>0.54166666666666663</v>
      </c>
      <c r="H1353" s="178">
        <v>0.75</v>
      </c>
      <c r="I1353" s="179">
        <v>2012977404877</v>
      </c>
      <c r="J1353" s="180" t="s">
        <v>2327</v>
      </c>
      <c r="K1353" s="180" t="s">
        <v>1580</v>
      </c>
      <c r="L1353" s="181"/>
      <c r="M1353" s="181"/>
      <c r="N1353" s="182" t="s">
        <v>2194</v>
      </c>
    </row>
    <row r="1354" spans="2:14" x14ac:dyDescent="0.2">
      <c r="B1354" s="188"/>
      <c r="C1354" s="174" t="s">
        <v>328</v>
      </c>
      <c r="D1354" s="175">
        <v>41217</v>
      </c>
      <c r="E1354" s="176">
        <v>41224</v>
      </c>
      <c r="F1354" s="185" t="s">
        <v>2241</v>
      </c>
      <c r="G1354" s="178">
        <v>0.29166666666666669</v>
      </c>
      <c r="H1354" s="178">
        <v>0.5</v>
      </c>
      <c r="I1354" s="179">
        <v>2011849917573</v>
      </c>
      <c r="J1354" s="180" t="s">
        <v>2328</v>
      </c>
      <c r="K1354" s="180" t="s">
        <v>742</v>
      </c>
      <c r="L1354" s="181"/>
      <c r="M1354" s="181"/>
      <c r="N1354" s="182" t="s">
        <v>2194</v>
      </c>
    </row>
    <row r="1355" spans="2:14" x14ac:dyDescent="0.2">
      <c r="B1355" s="188"/>
      <c r="C1355" s="174" t="s">
        <v>328</v>
      </c>
      <c r="D1355" s="175">
        <v>41217</v>
      </c>
      <c r="E1355" s="176">
        <v>41226</v>
      </c>
      <c r="F1355" s="185" t="s">
        <v>2329</v>
      </c>
      <c r="G1355" s="178">
        <v>0.33333333333333331</v>
      </c>
      <c r="H1355" s="178">
        <v>0.5</v>
      </c>
      <c r="I1355" s="179">
        <v>2012977403349</v>
      </c>
      <c r="J1355" s="180" t="s">
        <v>2330</v>
      </c>
      <c r="K1355" s="180" t="s">
        <v>1580</v>
      </c>
      <c r="L1355" s="181"/>
      <c r="M1355" s="181"/>
      <c r="N1355" s="182"/>
    </row>
    <row r="1356" spans="2:14" x14ac:dyDescent="0.2">
      <c r="B1356" s="188"/>
      <c r="C1356" s="174" t="s">
        <v>328</v>
      </c>
      <c r="D1356" s="175">
        <v>41217</v>
      </c>
      <c r="E1356" s="176">
        <v>41228</v>
      </c>
      <c r="F1356" s="185" t="s">
        <v>2331</v>
      </c>
      <c r="G1356" s="178">
        <v>0.33333333333333331</v>
      </c>
      <c r="H1356" s="178">
        <v>0.54166666666666663</v>
      </c>
      <c r="I1356" s="179">
        <v>2012977404877</v>
      </c>
      <c r="J1356" s="180" t="s">
        <v>2327</v>
      </c>
      <c r="K1356" s="180" t="s">
        <v>1580</v>
      </c>
      <c r="L1356" s="181"/>
      <c r="M1356" s="181" t="s">
        <v>2332</v>
      </c>
      <c r="N1356" s="182" t="s">
        <v>2194</v>
      </c>
    </row>
    <row r="1357" spans="2:14" x14ac:dyDescent="0.2">
      <c r="B1357" s="188"/>
      <c r="C1357" s="174" t="s">
        <v>328</v>
      </c>
      <c r="D1357" s="175">
        <v>41217</v>
      </c>
      <c r="E1357" s="176">
        <v>41229</v>
      </c>
      <c r="F1357" s="185" t="s">
        <v>2333</v>
      </c>
      <c r="G1357" s="178">
        <v>0.33333333333333331</v>
      </c>
      <c r="H1357" s="178">
        <v>0.54166666666666663</v>
      </c>
      <c r="I1357" s="179">
        <v>2012977409442</v>
      </c>
      <c r="J1357" s="180" t="s">
        <v>2334</v>
      </c>
      <c r="K1357" s="180" t="s">
        <v>2335</v>
      </c>
      <c r="L1357" s="181"/>
      <c r="M1357" s="181" t="s">
        <v>2336</v>
      </c>
      <c r="N1357" s="182" t="s">
        <v>2337</v>
      </c>
    </row>
    <row r="1358" spans="2:14" x14ac:dyDescent="0.2">
      <c r="B1358" s="188"/>
      <c r="C1358" s="174" t="s">
        <v>328</v>
      </c>
      <c r="D1358" s="175">
        <v>41217</v>
      </c>
      <c r="E1358" s="176">
        <v>41230</v>
      </c>
      <c r="F1358" s="185" t="s">
        <v>2326</v>
      </c>
      <c r="G1358" s="178">
        <v>0.54166666666666663</v>
      </c>
      <c r="H1358" s="178">
        <v>0.75</v>
      </c>
      <c r="I1358" s="179">
        <v>2012977404877</v>
      </c>
      <c r="J1358" s="180" t="s">
        <v>2327</v>
      </c>
      <c r="K1358" s="180" t="s">
        <v>1580</v>
      </c>
      <c r="L1358" s="181"/>
      <c r="M1358" s="181" t="s">
        <v>2338</v>
      </c>
      <c r="N1358" s="182" t="s">
        <v>2194</v>
      </c>
    </row>
    <row r="1359" spans="2:14" x14ac:dyDescent="0.2">
      <c r="B1359" s="188"/>
      <c r="C1359" s="174" t="s">
        <v>328</v>
      </c>
      <c r="D1359" s="175">
        <v>41218</v>
      </c>
      <c r="E1359" s="176">
        <v>41227</v>
      </c>
      <c r="F1359" s="185" t="s">
        <v>2339</v>
      </c>
      <c r="G1359" s="178">
        <v>0.54166666666666663</v>
      </c>
      <c r="H1359" s="178">
        <v>0.75</v>
      </c>
      <c r="I1359" s="179">
        <v>20121037381448</v>
      </c>
      <c r="J1359" s="180" t="s">
        <v>2340</v>
      </c>
      <c r="K1359" s="180" t="s">
        <v>2341</v>
      </c>
      <c r="L1359" s="181"/>
      <c r="M1359" s="181" t="s">
        <v>2342</v>
      </c>
      <c r="N1359" s="182"/>
    </row>
    <row r="1360" spans="2:14" x14ac:dyDescent="0.2">
      <c r="B1360" s="188"/>
      <c r="C1360" s="174" t="s">
        <v>328</v>
      </c>
      <c r="D1360" s="175">
        <v>41218</v>
      </c>
      <c r="E1360" s="176">
        <v>41227</v>
      </c>
      <c r="F1360" s="185" t="s">
        <v>2343</v>
      </c>
      <c r="G1360" s="178">
        <v>0.33333333333333331</v>
      </c>
      <c r="H1360" s="178">
        <v>0.54166666666666663</v>
      </c>
      <c r="I1360" s="179">
        <v>20121037505690</v>
      </c>
      <c r="J1360" s="180" t="s">
        <v>2170</v>
      </c>
      <c r="K1360" s="180" t="s">
        <v>1768</v>
      </c>
      <c r="L1360" s="181"/>
      <c r="M1360" s="181" t="s">
        <v>2344</v>
      </c>
      <c r="N1360" s="182"/>
    </row>
    <row r="1361" spans="2:14" x14ac:dyDescent="0.2">
      <c r="B1361" s="188"/>
      <c r="C1361" s="174" t="s">
        <v>328</v>
      </c>
      <c r="D1361" s="175">
        <v>41219</v>
      </c>
      <c r="E1361" s="176">
        <v>41227</v>
      </c>
      <c r="F1361" s="185" t="s">
        <v>2345</v>
      </c>
      <c r="G1361" s="178">
        <v>0.54166666666666663</v>
      </c>
      <c r="H1361" s="178">
        <v>0.75</v>
      </c>
      <c r="I1361" s="179">
        <v>20121037506761</v>
      </c>
      <c r="J1361" s="180" t="s">
        <v>2346</v>
      </c>
      <c r="K1361" s="180" t="s">
        <v>1768</v>
      </c>
      <c r="L1361" s="181"/>
      <c r="M1361" s="181" t="s">
        <v>2347</v>
      </c>
      <c r="N1361" s="182" t="s">
        <v>2194</v>
      </c>
    </row>
    <row r="1362" spans="2:14" x14ac:dyDescent="0.2">
      <c r="B1362" s="188"/>
      <c r="C1362" s="174" t="s">
        <v>328</v>
      </c>
      <c r="D1362" s="175">
        <v>41219</v>
      </c>
      <c r="E1362" s="176">
        <v>41228</v>
      </c>
      <c r="F1362" s="185" t="s">
        <v>2348</v>
      </c>
      <c r="G1362" s="178">
        <v>0.54166666666666663</v>
      </c>
      <c r="H1362" s="178">
        <v>0.75</v>
      </c>
      <c r="I1362" s="179">
        <v>2012977403349</v>
      </c>
      <c r="J1362" s="180" t="s">
        <v>2330</v>
      </c>
      <c r="K1362" s="180" t="s">
        <v>1580</v>
      </c>
      <c r="L1362" s="181"/>
      <c r="M1362" s="181" t="s">
        <v>2349</v>
      </c>
      <c r="N1362" s="182"/>
    </row>
    <row r="1363" spans="2:14" x14ac:dyDescent="0.2">
      <c r="B1363" s="188"/>
      <c r="C1363" s="174" t="s">
        <v>328</v>
      </c>
      <c r="D1363" s="175">
        <v>41220</v>
      </c>
      <c r="E1363" s="176">
        <v>41223</v>
      </c>
      <c r="F1363" s="185" t="s">
        <v>2350</v>
      </c>
      <c r="G1363" s="178">
        <v>0.54166666666666663</v>
      </c>
      <c r="H1363" s="178">
        <v>0.75</v>
      </c>
      <c r="I1363" s="179">
        <v>20121034612215</v>
      </c>
      <c r="J1363" s="180" t="s">
        <v>2351</v>
      </c>
      <c r="K1363" s="180" t="s">
        <v>1768</v>
      </c>
      <c r="L1363" s="181"/>
      <c r="M1363" s="181" t="s">
        <v>2352</v>
      </c>
      <c r="N1363" s="182" t="s">
        <v>2194</v>
      </c>
    </row>
    <row r="1364" spans="2:14" x14ac:dyDescent="0.2">
      <c r="B1364" s="188"/>
      <c r="C1364" s="174" t="s">
        <v>328</v>
      </c>
      <c r="D1364" s="175">
        <v>41220</v>
      </c>
      <c r="E1364" s="176">
        <v>41229</v>
      </c>
      <c r="F1364" s="185" t="s">
        <v>2353</v>
      </c>
      <c r="G1364" s="178">
        <v>0.54166666666666663</v>
      </c>
      <c r="H1364" s="178">
        <v>0.75</v>
      </c>
      <c r="I1364" s="179">
        <v>20121038539342</v>
      </c>
      <c r="J1364" s="180" t="s">
        <v>2354</v>
      </c>
      <c r="K1364" s="180" t="s">
        <v>1768</v>
      </c>
      <c r="L1364" s="181"/>
      <c r="M1364" s="181" t="s">
        <v>2355</v>
      </c>
      <c r="N1364" s="182"/>
    </row>
    <row r="1365" spans="2:14" x14ac:dyDescent="0.2">
      <c r="B1365" s="188"/>
      <c r="C1365" s="174" t="s">
        <v>328</v>
      </c>
      <c r="D1365" s="175">
        <v>41221</v>
      </c>
      <c r="E1365" s="176">
        <v>41228</v>
      </c>
      <c r="F1365" s="185" t="s">
        <v>2356</v>
      </c>
      <c r="G1365" s="178">
        <v>0.54166666666666663</v>
      </c>
      <c r="H1365" s="178">
        <v>0.75</v>
      </c>
      <c r="I1365" s="179">
        <v>20121039740266</v>
      </c>
      <c r="J1365" s="180" t="s">
        <v>2250</v>
      </c>
      <c r="K1365" s="180" t="s">
        <v>1768</v>
      </c>
      <c r="L1365" s="181"/>
      <c r="M1365" s="181"/>
      <c r="N1365" s="182" t="s">
        <v>2194</v>
      </c>
    </row>
    <row r="1366" spans="2:14" x14ac:dyDescent="0.2">
      <c r="B1366" s="188"/>
      <c r="C1366" s="174" t="s">
        <v>328</v>
      </c>
      <c r="D1366" s="175">
        <v>41221</v>
      </c>
      <c r="E1366" s="176">
        <v>41232</v>
      </c>
      <c r="F1366" s="185" t="s">
        <v>2357</v>
      </c>
      <c r="G1366" s="178">
        <v>0.54166666666666663</v>
      </c>
      <c r="H1366" s="178">
        <v>0.75</v>
      </c>
      <c r="I1366" s="179">
        <v>20121040287876</v>
      </c>
      <c r="J1366" s="180" t="s">
        <v>2358</v>
      </c>
      <c r="K1366" s="180" t="s">
        <v>1768</v>
      </c>
      <c r="L1366" s="181"/>
      <c r="M1366" s="181" t="s">
        <v>2359</v>
      </c>
      <c r="N1366" s="182" t="s">
        <v>2194</v>
      </c>
    </row>
    <row r="1367" spans="2:14" x14ac:dyDescent="0.2">
      <c r="B1367" s="188"/>
      <c r="C1367" s="174" t="s">
        <v>328</v>
      </c>
      <c r="D1367" s="175">
        <v>41221</v>
      </c>
      <c r="E1367" s="176">
        <v>41235</v>
      </c>
      <c r="F1367" s="185" t="s">
        <v>2360</v>
      </c>
      <c r="G1367" s="178">
        <v>0.33333333333333331</v>
      </c>
      <c r="H1367" s="178">
        <v>0.54166666666666663</v>
      </c>
      <c r="I1367" s="179">
        <v>20121019773678</v>
      </c>
      <c r="J1367" s="180" t="s">
        <v>2361</v>
      </c>
      <c r="K1367" s="180" t="s">
        <v>1690</v>
      </c>
      <c r="L1367" s="181"/>
      <c r="M1367" s="181" t="s">
        <v>2362</v>
      </c>
      <c r="N1367" s="182"/>
    </row>
    <row r="1368" spans="2:14" x14ac:dyDescent="0.2">
      <c r="B1368" s="188"/>
      <c r="C1368" s="174" t="s">
        <v>328</v>
      </c>
      <c r="D1368" s="175">
        <v>41221</v>
      </c>
      <c r="E1368" s="176">
        <v>41235</v>
      </c>
      <c r="F1368" s="185" t="s">
        <v>2363</v>
      </c>
      <c r="G1368" s="178">
        <v>0.54166666666666663</v>
      </c>
      <c r="H1368" s="178">
        <v>0.75</v>
      </c>
      <c r="I1368" s="179">
        <v>20121041325009</v>
      </c>
      <c r="J1368" s="180" t="s">
        <v>2364</v>
      </c>
      <c r="K1368" s="180" t="s">
        <v>1768</v>
      </c>
      <c r="L1368" s="181"/>
      <c r="M1368" s="181" t="s">
        <v>2365</v>
      </c>
      <c r="N1368" s="182"/>
    </row>
    <row r="1369" spans="2:14" x14ac:dyDescent="0.2">
      <c r="B1369" s="188"/>
      <c r="C1369" s="174" t="s">
        <v>328</v>
      </c>
      <c r="D1369" s="175">
        <v>41221</v>
      </c>
      <c r="E1369" s="176">
        <v>41228</v>
      </c>
      <c r="F1369" s="185" t="s">
        <v>2366</v>
      </c>
      <c r="G1369" s="178">
        <v>0.33333333333333331</v>
      </c>
      <c r="H1369" s="178">
        <v>0.54166666666666663</v>
      </c>
      <c r="I1369" s="179">
        <v>20121043846757</v>
      </c>
      <c r="J1369" s="180" t="s">
        <v>2367</v>
      </c>
      <c r="K1369" s="180" t="s">
        <v>815</v>
      </c>
      <c r="L1369" s="181"/>
      <c r="M1369" s="181" t="s">
        <v>2368</v>
      </c>
      <c r="N1369" s="182" t="s">
        <v>2194</v>
      </c>
    </row>
    <row r="1370" spans="2:14" x14ac:dyDescent="0.2">
      <c r="B1370" s="188"/>
      <c r="C1370" s="174" t="s">
        <v>328</v>
      </c>
      <c r="D1370" s="175">
        <v>41221</v>
      </c>
      <c r="E1370" s="176">
        <v>41234</v>
      </c>
      <c r="F1370" s="185" t="s">
        <v>2366</v>
      </c>
      <c r="G1370" s="178">
        <v>0.33333333333333331</v>
      </c>
      <c r="H1370" s="178">
        <v>0.54166666666666663</v>
      </c>
      <c r="I1370" s="179">
        <v>20121043846757</v>
      </c>
      <c r="J1370" s="180" t="s">
        <v>2367</v>
      </c>
      <c r="K1370" s="180" t="s">
        <v>815</v>
      </c>
      <c r="L1370" s="181"/>
      <c r="M1370" s="181"/>
      <c r="N1370" s="182" t="s">
        <v>2194</v>
      </c>
    </row>
    <row r="1371" spans="2:14" x14ac:dyDescent="0.2">
      <c r="B1371" s="188"/>
      <c r="C1371" s="174" t="s">
        <v>328</v>
      </c>
      <c r="D1371" s="175">
        <v>41222</v>
      </c>
      <c r="E1371" s="176">
        <v>41225</v>
      </c>
      <c r="F1371" s="185">
        <v>5701956005</v>
      </c>
      <c r="G1371" s="178">
        <v>0.25</v>
      </c>
      <c r="H1371" s="178">
        <v>0.29166666666666669</v>
      </c>
      <c r="I1371" s="179">
        <v>20121039765956</v>
      </c>
      <c r="J1371" s="180" t="s">
        <v>2369</v>
      </c>
      <c r="K1371" s="180" t="s">
        <v>1768</v>
      </c>
      <c r="L1371" s="181"/>
      <c r="M1371" s="181" t="s">
        <v>2370</v>
      </c>
      <c r="N1371" s="182" t="s">
        <v>2194</v>
      </c>
    </row>
    <row r="1372" spans="2:14" x14ac:dyDescent="0.2">
      <c r="B1372" s="188"/>
      <c r="C1372" s="174" t="s">
        <v>328</v>
      </c>
      <c r="D1372" s="175">
        <v>41222</v>
      </c>
      <c r="E1372" s="176">
        <v>41225</v>
      </c>
      <c r="F1372" s="185">
        <v>5710360005</v>
      </c>
      <c r="G1372" s="178">
        <v>0.625</v>
      </c>
      <c r="H1372" s="178">
        <v>0.64583333333333337</v>
      </c>
      <c r="I1372" s="179">
        <v>20121037874706</v>
      </c>
      <c r="J1372" s="180" t="s">
        <v>2371</v>
      </c>
      <c r="K1372" s="180" t="s">
        <v>1768</v>
      </c>
      <c r="L1372" s="181"/>
      <c r="M1372" s="181"/>
      <c r="N1372" s="182" t="s">
        <v>2194</v>
      </c>
    </row>
    <row r="1373" spans="2:14" x14ac:dyDescent="0.2">
      <c r="B1373" s="188"/>
      <c r="C1373" s="174" t="s">
        <v>328</v>
      </c>
      <c r="D1373" s="175">
        <v>41222</v>
      </c>
      <c r="E1373" s="176">
        <v>41241</v>
      </c>
      <c r="F1373" s="185">
        <v>5716881006</v>
      </c>
      <c r="G1373" s="178">
        <v>0.33333333333333331</v>
      </c>
      <c r="H1373" s="178">
        <v>0.5</v>
      </c>
      <c r="I1373" s="179">
        <v>20121023345512</v>
      </c>
      <c r="J1373" s="180" t="s">
        <v>2372</v>
      </c>
      <c r="K1373" s="180" t="s">
        <v>1768</v>
      </c>
      <c r="L1373" s="181"/>
      <c r="M1373" s="181" t="s">
        <v>2373</v>
      </c>
      <c r="N1373" s="182"/>
    </row>
    <row r="1374" spans="2:14" x14ac:dyDescent="0.2">
      <c r="B1374" s="188"/>
      <c r="C1374" s="174" t="s">
        <v>328</v>
      </c>
      <c r="D1374" s="175">
        <v>41222</v>
      </c>
      <c r="E1374" s="176">
        <v>41242</v>
      </c>
      <c r="F1374" s="185">
        <v>5721576006</v>
      </c>
      <c r="G1374" s="178">
        <v>0.54166666666666663</v>
      </c>
      <c r="H1374" s="178">
        <v>0.75</v>
      </c>
      <c r="I1374" s="179">
        <v>20121018794653</v>
      </c>
      <c r="J1374" s="180" t="s">
        <v>2374</v>
      </c>
      <c r="K1374" s="180" t="s">
        <v>1768</v>
      </c>
      <c r="L1374" s="181"/>
      <c r="M1374" s="181" t="s">
        <v>2375</v>
      </c>
      <c r="N1374" s="182"/>
    </row>
    <row r="1375" spans="2:14" x14ac:dyDescent="0.2">
      <c r="B1375" s="188"/>
      <c r="C1375" s="174" t="s">
        <v>550</v>
      </c>
      <c r="D1375" s="175">
        <v>41225</v>
      </c>
      <c r="E1375" s="176">
        <v>41237</v>
      </c>
      <c r="F1375" s="185" t="s">
        <v>2376</v>
      </c>
      <c r="G1375" s="178">
        <v>0.33333333333333331</v>
      </c>
      <c r="H1375" s="178">
        <v>0.5</v>
      </c>
      <c r="I1375" s="179">
        <v>20121034198606</v>
      </c>
      <c r="J1375" s="180" t="s">
        <v>2377</v>
      </c>
      <c r="K1375" s="180" t="s">
        <v>667</v>
      </c>
      <c r="L1375" s="181"/>
      <c r="M1375" s="181" t="s">
        <v>1561</v>
      </c>
      <c r="N1375" s="182"/>
    </row>
    <row r="1376" spans="2:14" x14ac:dyDescent="0.2">
      <c r="B1376" s="188"/>
      <c r="C1376" s="174" t="s">
        <v>550</v>
      </c>
      <c r="D1376" s="175">
        <v>41225</v>
      </c>
      <c r="E1376" s="176">
        <v>41238</v>
      </c>
      <c r="F1376" s="185" t="s">
        <v>2378</v>
      </c>
      <c r="G1376" s="178">
        <v>0.33333333333333331</v>
      </c>
      <c r="H1376" s="178">
        <v>0.5</v>
      </c>
      <c r="I1376" s="179">
        <v>20121016965797</v>
      </c>
      <c r="J1376" s="180" t="s">
        <v>2379</v>
      </c>
      <c r="K1376" s="180" t="s">
        <v>1768</v>
      </c>
      <c r="L1376" s="181"/>
      <c r="M1376" s="181" t="s">
        <v>2380</v>
      </c>
      <c r="N1376" s="182"/>
    </row>
    <row r="1377" spans="2:14" x14ac:dyDescent="0.2">
      <c r="B1377" s="188"/>
      <c r="C1377" s="174" t="s">
        <v>550</v>
      </c>
      <c r="D1377" s="175">
        <v>41225</v>
      </c>
      <c r="E1377" s="176">
        <v>41237</v>
      </c>
      <c r="F1377" s="185" t="s">
        <v>2381</v>
      </c>
      <c r="G1377" s="178">
        <v>0.58333333333333337</v>
      </c>
      <c r="H1377" s="178">
        <v>0.75</v>
      </c>
      <c r="I1377" s="179">
        <v>20121007898379</v>
      </c>
      <c r="J1377" s="180" t="s">
        <v>2382</v>
      </c>
      <c r="K1377" s="180" t="s">
        <v>667</v>
      </c>
      <c r="L1377" s="181"/>
      <c r="M1377" s="181" t="s">
        <v>2383</v>
      </c>
      <c r="N1377" s="182" t="s">
        <v>2384</v>
      </c>
    </row>
    <row r="1378" spans="2:14" x14ac:dyDescent="0.2">
      <c r="B1378" s="188"/>
      <c r="C1378" s="174" t="s">
        <v>328</v>
      </c>
      <c r="D1378" s="175">
        <v>41219</v>
      </c>
      <c r="E1378" s="176">
        <v>41229</v>
      </c>
      <c r="F1378" s="185" t="s">
        <v>2385</v>
      </c>
      <c r="G1378" s="178">
        <v>0.54166666666666663</v>
      </c>
      <c r="H1378" s="178">
        <v>0.75</v>
      </c>
      <c r="I1378" s="179">
        <v>20121037967012</v>
      </c>
      <c r="J1378" s="180" t="s">
        <v>2386</v>
      </c>
      <c r="K1378" s="180" t="s">
        <v>1768</v>
      </c>
      <c r="L1378" s="181"/>
      <c r="M1378" s="181" t="s">
        <v>2387</v>
      </c>
      <c r="N1378" s="182"/>
    </row>
    <row r="1379" spans="2:14" x14ac:dyDescent="0.2">
      <c r="B1379" s="188"/>
      <c r="C1379" s="174" t="s">
        <v>328</v>
      </c>
      <c r="D1379" s="175"/>
      <c r="E1379" s="176">
        <v>41228</v>
      </c>
      <c r="F1379" s="185" t="s">
        <v>2033</v>
      </c>
      <c r="G1379" s="178">
        <v>0.25</v>
      </c>
      <c r="H1379" s="178">
        <v>0.41666666666666669</v>
      </c>
      <c r="I1379" s="179">
        <v>2012988264073</v>
      </c>
      <c r="J1379" s="180" t="s">
        <v>2035</v>
      </c>
      <c r="K1379" s="180" t="s">
        <v>667</v>
      </c>
      <c r="L1379" s="181"/>
      <c r="M1379" s="181" t="s">
        <v>2388</v>
      </c>
      <c r="N1379" s="182" t="s">
        <v>2194</v>
      </c>
    </row>
    <row r="1380" spans="2:14" x14ac:dyDescent="0.2">
      <c r="B1380" s="188"/>
      <c r="C1380" s="174" t="s">
        <v>328</v>
      </c>
      <c r="D1380" s="175"/>
      <c r="E1380" s="176">
        <v>41230</v>
      </c>
      <c r="F1380" s="185" t="s">
        <v>2389</v>
      </c>
      <c r="G1380" s="178">
        <v>0.54166666666666663</v>
      </c>
      <c r="H1380" s="178">
        <v>0.75</v>
      </c>
      <c r="I1380" s="179">
        <v>20121039740266</v>
      </c>
      <c r="J1380" s="180" t="s">
        <v>2250</v>
      </c>
      <c r="K1380" s="180" t="s">
        <v>2341</v>
      </c>
      <c r="L1380" s="181"/>
      <c r="M1380" s="181" t="s">
        <v>2390</v>
      </c>
      <c r="N1380" s="182" t="s">
        <v>2194</v>
      </c>
    </row>
    <row r="1381" spans="2:14" x14ac:dyDescent="0.2">
      <c r="B1381" s="188"/>
      <c r="C1381" s="174" t="s">
        <v>328</v>
      </c>
      <c r="D1381" s="175"/>
      <c r="E1381" s="176">
        <v>41231</v>
      </c>
      <c r="F1381" s="185" t="s">
        <v>2313</v>
      </c>
      <c r="G1381" s="178">
        <v>0.33333333333333331</v>
      </c>
      <c r="H1381" s="178">
        <v>0.5</v>
      </c>
      <c r="I1381" s="179">
        <v>2012991141886</v>
      </c>
      <c r="J1381" s="180" t="s">
        <v>2391</v>
      </c>
      <c r="K1381" s="180" t="s">
        <v>566</v>
      </c>
      <c r="L1381" s="181"/>
      <c r="M1381" s="181" t="s">
        <v>2392</v>
      </c>
      <c r="N1381" s="182"/>
    </row>
    <row r="1382" spans="2:14" x14ac:dyDescent="0.2">
      <c r="B1382" s="188"/>
      <c r="C1382" s="174" t="s">
        <v>328</v>
      </c>
      <c r="D1382" s="175">
        <v>41227</v>
      </c>
      <c r="E1382" s="176">
        <v>41236</v>
      </c>
      <c r="F1382" s="185" t="s">
        <v>2393</v>
      </c>
      <c r="G1382" s="178">
        <v>0.54166666666666663</v>
      </c>
      <c r="H1382" s="178">
        <v>0.75</v>
      </c>
      <c r="I1382" s="179">
        <v>20121041713644</v>
      </c>
      <c r="J1382" s="180" t="s">
        <v>2050</v>
      </c>
      <c r="K1382" s="180" t="s">
        <v>1768</v>
      </c>
      <c r="L1382" s="181"/>
      <c r="M1382" s="181"/>
      <c r="N1382" s="182" t="s">
        <v>2194</v>
      </c>
    </row>
    <row r="1383" spans="2:14" x14ac:dyDescent="0.2">
      <c r="B1383" s="188"/>
      <c r="C1383" s="174" t="s">
        <v>328</v>
      </c>
      <c r="D1383" s="175">
        <v>41227</v>
      </c>
      <c r="E1383" s="176">
        <v>41238</v>
      </c>
      <c r="F1383" s="185" t="s">
        <v>2394</v>
      </c>
      <c r="G1383" s="178">
        <v>0.27083333333333331</v>
      </c>
      <c r="H1383" s="178">
        <v>0.47916666666666669</v>
      </c>
      <c r="I1383" s="179">
        <v>20121046129762</v>
      </c>
      <c r="J1383" s="180" t="s">
        <v>2292</v>
      </c>
      <c r="K1383" s="180" t="s">
        <v>2395</v>
      </c>
      <c r="L1383" s="181"/>
      <c r="M1383" s="181" t="s">
        <v>2396</v>
      </c>
      <c r="N1383" s="182" t="s">
        <v>2194</v>
      </c>
    </row>
    <row r="1384" spans="2:14" x14ac:dyDescent="0.2">
      <c r="B1384" s="188"/>
      <c r="C1384" s="174" t="s">
        <v>328</v>
      </c>
      <c r="D1384" s="175">
        <v>41227</v>
      </c>
      <c r="E1384" s="176">
        <v>41241</v>
      </c>
      <c r="F1384" s="185" t="s">
        <v>2397</v>
      </c>
      <c r="G1384" s="178">
        <v>0.33333333333333331</v>
      </c>
      <c r="H1384" s="178">
        <v>0.5</v>
      </c>
      <c r="I1384" s="179">
        <v>20121026652949</v>
      </c>
      <c r="J1384" s="180" t="s">
        <v>2398</v>
      </c>
      <c r="K1384" s="180" t="s">
        <v>667</v>
      </c>
      <c r="L1384" s="181"/>
      <c r="M1384" s="181" t="s">
        <v>2399</v>
      </c>
      <c r="N1384" s="182"/>
    </row>
    <row r="1385" spans="2:14" x14ac:dyDescent="0.2">
      <c r="B1385" s="188"/>
      <c r="C1385" s="174" t="s">
        <v>328</v>
      </c>
      <c r="D1385" s="175">
        <v>41227</v>
      </c>
      <c r="E1385" s="176">
        <v>41241</v>
      </c>
      <c r="F1385" s="185" t="s">
        <v>2400</v>
      </c>
      <c r="G1385" s="178">
        <v>0.33333333333333331</v>
      </c>
      <c r="H1385" s="178">
        <v>0.54166666666666663</v>
      </c>
      <c r="I1385" s="179">
        <v>2012977404877</v>
      </c>
      <c r="J1385" s="180" t="s">
        <v>2401</v>
      </c>
      <c r="K1385" s="180" t="s">
        <v>1580</v>
      </c>
      <c r="L1385" s="181"/>
      <c r="M1385" s="181"/>
      <c r="N1385" s="182" t="s">
        <v>2194</v>
      </c>
    </row>
    <row r="1386" spans="2:14" x14ac:dyDescent="0.2">
      <c r="B1386" s="188"/>
      <c r="C1386" s="174" t="s">
        <v>550</v>
      </c>
      <c r="D1386" s="175">
        <v>41228</v>
      </c>
      <c r="E1386" s="176">
        <v>41242</v>
      </c>
      <c r="F1386" s="185" t="s">
        <v>2402</v>
      </c>
      <c r="G1386" s="178">
        <v>0.33333333333333331</v>
      </c>
      <c r="H1386" s="178">
        <v>0.5</v>
      </c>
      <c r="I1386" s="179">
        <v>2012959497608</v>
      </c>
      <c r="J1386" s="180" t="s">
        <v>2403</v>
      </c>
      <c r="K1386" s="180" t="s">
        <v>566</v>
      </c>
      <c r="L1386" s="181"/>
      <c r="M1386" s="181" t="s">
        <v>2404</v>
      </c>
      <c r="N1386" s="182"/>
    </row>
    <row r="1387" spans="2:14" x14ac:dyDescent="0.2">
      <c r="B1387" s="188"/>
      <c r="C1387" s="174" t="s">
        <v>328</v>
      </c>
      <c r="D1387" s="175">
        <v>41227</v>
      </c>
      <c r="E1387" s="176">
        <v>41243</v>
      </c>
      <c r="F1387" s="185" t="s">
        <v>1850</v>
      </c>
      <c r="G1387" s="178">
        <v>0.33333333333333331</v>
      </c>
      <c r="H1387" s="178">
        <v>0.54166666666666663</v>
      </c>
      <c r="I1387" s="179">
        <v>2012995901557</v>
      </c>
      <c r="J1387" s="180" t="s">
        <v>2405</v>
      </c>
      <c r="K1387" s="180" t="s">
        <v>2406</v>
      </c>
      <c r="L1387" s="181"/>
      <c r="M1387" s="181" t="s">
        <v>2407</v>
      </c>
      <c r="N1387" s="182"/>
    </row>
    <row r="1388" spans="2:14" x14ac:dyDescent="0.2">
      <c r="B1388" s="188"/>
      <c r="C1388" s="174" t="s">
        <v>328</v>
      </c>
      <c r="D1388" s="175">
        <v>41227</v>
      </c>
      <c r="E1388" s="176">
        <v>41248</v>
      </c>
      <c r="F1388" s="185" t="s">
        <v>2408</v>
      </c>
      <c r="G1388" s="178">
        <v>0.33333333333333331</v>
      </c>
      <c r="H1388" s="178">
        <v>0.5</v>
      </c>
      <c r="I1388" s="179">
        <v>20121021364836</v>
      </c>
      <c r="J1388" s="180" t="s">
        <v>2409</v>
      </c>
      <c r="K1388" s="180" t="s">
        <v>1557</v>
      </c>
      <c r="L1388" s="181"/>
      <c r="M1388" s="181" t="s">
        <v>2410</v>
      </c>
      <c r="N1388" s="182"/>
    </row>
    <row r="1389" spans="2:14" x14ac:dyDescent="0.2">
      <c r="B1389" s="188"/>
      <c r="C1389" s="174" t="s">
        <v>550</v>
      </c>
      <c r="D1389" s="175">
        <v>41229</v>
      </c>
      <c r="E1389" s="176">
        <v>41243</v>
      </c>
      <c r="F1389" s="185" t="s">
        <v>2411</v>
      </c>
      <c r="G1389" s="178">
        <v>0.33333333333333331</v>
      </c>
      <c r="H1389" s="178">
        <v>0.5</v>
      </c>
      <c r="I1389" s="179">
        <v>2012965555322</v>
      </c>
      <c r="J1389" s="180" t="s">
        <v>2412</v>
      </c>
      <c r="K1389" s="180" t="s">
        <v>1651</v>
      </c>
      <c r="L1389" s="181"/>
      <c r="M1389" s="181" t="s">
        <v>2413</v>
      </c>
      <c r="N1389" s="182"/>
    </row>
    <row r="1390" spans="2:14" x14ac:dyDescent="0.2">
      <c r="B1390" s="188"/>
      <c r="C1390" s="174" t="s">
        <v>550</v>
      </c>
      <c r="D1390" s="175">
        <v>41229</v>
      </c>
      <c r="E1390" s="176">
        <v>41245</v>
      </c>
      <c r="F1390" s="185" t="s">
        <v>2414</v>
      </c>
      <c r="G1390" s="178">
        <v>0.33333333333333331</v>
      </c>
      <c r="H1390" s="178">
        <v>0.5</v>
      </c>
      <c r="I1390" s="179">
        <v>2012940965729</v>
      </c>
      <c r="J1390" s="180" t="s">
        <v>2234</v>
      </c>
      <c r="K1390" s="180" t="s">
        <v>2415</v>
      </c>
      <c r="L1390" s="181"/>
      <c r="M1390" s="181" t="s">
        <v>2416</v>
      </c>
      <c r="N1390" s="182" t="s">
        <v>2417</v>
      </c>
    </row>
    <row r="1391" spans="2:14" x14ac:dyDescent="0.2">
      <c r="B1391" s="188"/>
      <c r="C1391" s="174" t="s">
        <v>328</v>
      </c>
      <c r="D1391" s="175">
        <v>41232</v>
      </c>
      <c r="E1391" s="176">
        <v>41233</v>
      </c>
      <c r="F1391" s="185" t="s">
        <v>2418</v>
      </c>
      <c r="G1391" s="178">
        <v>0.54166666666666663</v>
      </c>
      <c r="H1391" s="178">
        <v>0.75</v>
      </c>
      <c r="I1391" s="179">
        <v>20121043846757</v>
      </c>
      <c r="J1391" s="180" t="s">
        <v>2367</v>
      </c>
      <c r="K1391" s="180" t="s">
        <v>2419</v>
      </c>
      <c r="L1391" s="181"/>
      <c r="M1391" s="181" t="s">
        <v>2420</v>
      </c>
      <c r="N1391" s="182" t="s">
        <v>2194</v>
      </c>
    </row>
    <row r="1392" spans="2:14" x14ac:dyDescent="0.2">
      <c r="B1392" s="188"/>
      <c r="C1392" s="174" t="s">
        <v>550</v>
      </c>
      <c r="D1392" s="175">
        <v>41235</v>
      </c>
      <c r="E1392" s="176">
        <v>41290</v>
      </c>
      <c r="F1392" s="185" t="s">
        <v>2421</v>
      </c>
      <c r="G1392" s="178">
        <v>0.58333333333333337</v>
      </c>
      <c r="H1392" s="178">
        <v>0.75</v>
      </c>
      <c r="I1392" s="179">
        <v>2012987285086</v>
      </c>
      <c r="J1392" s="180" t="s">
        <v>2422</v>
      </c>
      <c r="K1392" s="180" t="s">
        <v>2423</v>
      </c>
      <c r="L1392" s="181"/>
      <c r="M1392" s="181" t="s">
        <v>2424</v>
      </c>
      <c r="N1392" s="182" t="s">
        <v>2194</v>
      </c>
    </row>
    <row r="1393" spans="2:14" x14ac:dyDescent="0.2">
      <c r="B1393" s="188"/>
      <c r="C1393" s="174" t="s">
        <v>550</v>
      </c>
      <c r="D1393" s="175">
        <v>41235</v>
      </c>
      <c r="E1393" s="176">
        <v>41250</v>
      </c>
      <c r="F1393" s="185" t="s">
        <v>2425</v>
      </c>
      <c r="G1393" s="178">
        <v>0.33333333333333331</v>
      </c>
      <c r="H1393" s="178">
        <v>0.5</v>
      </c>
      <c r="I1393" s="179">
        <v>20121014088790</v>
      </c>
      <c r="J1393" s="180" t="s">
        <v>2426</v>
      </c>
      <c r="K1393" s="180" t="s">
        <v>667</v>
      </c>
      <c r="L1393" s="181"/>
      <c r="M1393" s="181" t="s">
        <v>2427</v>
      </c>
      <c r="N1393" s="182"/>
    </row>
    <row r="1394" spans="2:14" x14ac:dyDescent="0.2">
      <c r="B1394" s="188"/>
      <c r="C1394" s="174" t="s">
        <v>550</v>
      </c>
      <c r="D1394" s="175">
        <v>41235</v>
      </c>
      <c r="E1394" s="176">
        <v>41251</v>
      </c>
      <c r="F1394" s="185" t="s">
        <v>2428</v>
      </c>
      <c r="G1394" s="178">
        <v>0.58333333333333337</v>
      </c>
      <c r="H1394" s="178">
        <v>0.75</v>
      </c>
      <c r="I1394" s="179">
        <v>20121017328719</v>
      </c>
      <c r="J1394" s="180" t="s">
        <v>2429</v>
      </c>
      <c r="K1394" s="180" t="s">
        <v>667</v>
      </c>
      <c r="L1394" s="181"/>
      <c r="M1394" s="181"/>
      <c r="N1394" s="182"/>
    </row>
    <row r="1395" spans="2:14" x14ac:dyDescent="0.2">
      <c r="B1395" s="188"/>
      <c r="C1395" s="174" t="s">
        <v>550</v>
      </c>
      <c r="D1395" s="175">
        <v>41265</v>
      </c>
      <c r="E1395" s="176">
        <v>41251</v>
      </c>
      <c r="F1395" s="185" t="s">
        <v>2430</v>
      </c>
      <c r="G1395" s="178">
        <v>0.33333333333333331</v>
      </c>
      <c r="H1395" s="178">
        <v>0.5</v>
      </c>
      <c r="I1395" s="179">
        <v>20121007852385</v>
      </c>
      <c r="J1395" s="180" t="s">
        <v>2431</v>
      </c>
      <c r="K1395" s="180" t="s">
        <v>667</v>
      </c>
      <c r="L1395" s="181"/>
      <c r="M1395" s="181"/>
      <c r="N1395" s="182"/>
    </row>
    <row r="1396" spans="2:14" x14ac:dyDescent="0.2">
      <c r="B1396" s="188"/>
      <c r="C1396" s="174" t="s">
        <v>550</v>
      </c>
      <c r="D1396" s="175">
        <v>41235</v>
      </c>
      <c r="E1396" s="176">
        <v>41252</v>
      </c>
      <c r="F1396" s="185" t="s">
        <v>2432</v>
      </c>
      <c r="G1396" s="178">
        <v>0.33333333333333331</v>
      </c>
      <c r="H1396" s="178">
        <v>0.5</v>
      </c>
      <c r="I1396" s="179">
        <v>20121016012838</v>
      </c>
      <c r="J1396" s="180" t="s">
        <v>355</v>
      </c>
      <c r="K1396" s="180" t="s">
        <v>667</v>
      </c>
      <c r="L1396" s="181"/>
      <c r="M1396" s="181"/>
      <c r="N1396" s="182"/>
    </row>
    <row r="1397" spans="2:14" x14ac:dyDescent="0.2">
      <c r="B1397" s="188"/>
      <c r="C1397" s="174" t="s">
        <v>550</v>
      </c>
      <c r="D1397" s="175">
        <v>41235</v>
      </c>
      <c r="E1397" s="176">
        <v>41253</v>
      </c>
      <c r="F1397" s="185" t="s">
        <v>2433</v>
      </c>
      <c r="G1397" s="178">
        <v>0.33333333333333331</v>
      </c>
      <c r="H1397" s="178">
        <v>0.5</v>
      </c>
      <c r="I1397" s="179">
        <v>20121018230921</v>
      </c>
      <c r="J1397" s="180" t="s">
        <v>1966</v>
      </c>
      <c r="K1397" s="180" t="s">
        <v>667</v>
      </c>
      <c r="L1397" s="181"/>
      <c r="M1397" s="181"/>
      <c r="N1397" s="182"/>
    </row>
    <row r="1398" spans="2:14" x14ac:dyDescent="0.2">
      <c r="B1398" s="188"/>
      <c r="C1398" s="174" t="s">
        <v>550</v>
      </c>
      <c r="D1398" s="175">
        <v>41235</v>
      </c>
      <c r="E1398" s="176">
        <v>41252</v>
      </c>
      <c r="F1398" s="185" t="s">
        <v>2434</v>
      </c>
      <c r="G1398" s="178">
        <v>0.33333333333333331</v>
      </c>
      <c r="H1398" s="178">
        <v>0.5</v>
      </c>
      <c r="I1398" s="179">
        <v>2012997206403</v>
      </c>
      <c r="J1398" s="180" t="s">
        <v>2422</v>
      </c>
      <c r="K1398" s="180" t="s">
        <v>667</v>
      </c>
      <c r="L1398" s="181"/>
      <c r="M1398" s="181"/>
      <c r="N1398" s="182"/>
    </row>
    <row r="1399" spans="2:14" x14ac:dyDescent="0.2">
      <c r="B1399" s="188"/>
      <c r="C1399" s="174" t="s">
        <v>550</v>
      </c>
      <c r="D1399" s="175">
        <v>41235</v>
      </c>
      <c r="E1399" s="176">
        <v>41254</v>
      </c>
      <c r="F1399" s="185" t="s">
        <v>2435</v>
      </c>
      <c r="G1399" s="178">
        <v>0.33333333333333331</v>
      </c>
      <c r="H1399" s="178">
        <v>0.5</v>
      </c>
      <c r="I1399" s="179">
        <v>2012969169719</v>
      </c>
      <c r="J1399" s="180" t="s">
        <v>2167</v>
      </c>
      <c r="K1399" s="180" t="s">
        <v>2423</v>
      </c>
      <c r="L1399" s="181"/>
      <c r="M1399" s="181"/>
      <c r="N1399" s="182"/>
    </row>
    <row r="1400" spans="2:14" x14ac:dyDescent="0.2">
      <c r="B1400" s="188"/>
      <c r="C1400" s="174" t="s">
        <v>550</v>
      </c>
      <c r="D1400" s="175">
        <v>41222</v>
      </c>
      <c r="E1400" s="176">
        <v>41239</v>
      </c>
      <c r="F1400" s="185" t="s">
        <v>2436</v>
      </c>
      <c r="G1400" s="178">
        <v>0.33333333333333331</v>
      </c>
      <c r="H1400" s="178">
        <v>0.5</v>
      </c>
      <c r="I1400" s="179">
        <v>20121017687950</v>
      </c>
      <c r="J1400" s="180" t="s">
        <v>2437</v>
      </c>
      <c r="K1400" s="180" t="s">
        <v>1569</v>
      </c>
      <c r="L1400" s="181"/>
      <c r="M1400" s="181"/>
      <c r="N1400" s="182"/>
    </row>
    <row r="1401" spans="2:14" x14ac:dyDescent="0.2">
      <c r="B1401" s="188"/>
      <c r="C1401" s="174" t="s">
        <v>550</v>
      </c>
      <c r="D1401" s="175">
        <v>41222</v>
      </c>
      <c r="E1401" s="176">
        <v>41239</v>
      </c>
      <c r="F1401" s="185" t="s">
        <v>2438</v>
      </c>
      <c r="G1401" s="178">
        <v>0.58333333333333337</v>
      </c>
      <c r="H1401" s="178">
        <v>0.75</v>
      </c>
      <c r="I1401" s="179">
        <v>20121017687950</v>
      </c>
      <c r="J1401" s="180" t="s">
        <v>2437</v>
      </c>
      <c r="K1401" s="180" t="s">
        <v>1569</v>
      </c>
      <c r="L1401" s="181"/>
      <c r="M1401" s="181"/>
      <c r="N1401" s="182"/>
    </row>
    <row r="1402" spans="2:14" x14ac:dyDescent="0.2">
      <c r="B1402" s="188"/>
      <c r="C1402" s="174" t="s">
        <v>550</v>
      </c>
      <c r="D1402" s="175">
        <v>41222</v>
      </c>
      <c r="E1402" s="176">
        <v>41240</v>
      </c>
      <c r="F1402" s="185" t="s">
        <v>2439</v>
      </c>
      <c r="G1402" s="178">
        <v>0.33333333333333331</v>
      </c>
      <c r="H1402" s="178">
        <v>0.5</v>
      </c>
      <c r="I1402" s="179">
        <v>20121017687950</v>
      </c>
      <c r="J1402" s="180" t="s">
        <v>2437</v>
      </c>
      <c r="K1402" s="180" t="s">
        <v>1569</v>
      </c>
      <c r="L1402" s="181"/>
      <c r="M1402" s="181"/>
      <c r="N1402" s="182"/>
    </row>
    <row r="1403" spans="2:14" x14ac:dyDescent="0.2">
      <c r="B1403" s="188"/>
      <c r="C1403" s="174" t="s">
        <v>550</v>
      </c>
      <c r="D1403" s="175">
        <v>41222</v>
      </c>
      <c r="E1403" s="176">
        <v>41240</v>
      </c>
      <c r="F1403" s="185" t="s">
        <v>2439</v>
      </c>
      <c r="G1403" s="178">
        <v>0.58333333333333337</v>
      </c>
      <c r="H1403" s="178">
        <v>0.75</v>
      </c>
      <c r="I1403" s="179">
        <v>20121017687950</v>
      </c>
      <c r="J1403" s="180" t="s">
        <v>2437</v>
      </c>
      <c r="K1403" s="180" t="s">
        <v>1569</v>
      </c>
      <c r="L1403" s="181"/>
      <c r="M1403" s="181"/>
      <c r="N1403" s="182"/>
    </row>
    <row r="1404" spans="2:14" x14ac:dyDescent="0.2">
      <c r="B1404" s="188"/>
      <c r="C1404" s="174" t="s">
        <v>550</v>
      </c>
      <c r="D1404" s="175">
        <v>41222</v>
      </c>
      <c r="E1404" s="176">
        <v>41241</v>
      </c>
      <c r="F1404" s="185" t="s">
        <v>2440</v>
      </c>
      <c r="G1404" s="178">
        <v>0.33333333333333331</v>
      </c>
      <c r="H1404" s="178">
        <v>0.5</v>
      </c>
      <c r="I1404" s="179">
        <v>20121017687950</v>
      </c>
      <c r="J1404" s="180" t="s">
        <v>2441</v>
      </c>
      <c r="K1404" s="180" t="s">
        <v>1569</v>
      </c>
      <c r="L1404" s="181"/>
      <c r="M1404" s="181"/>
      <c r="N1404" s="182"/>
    </row>
    <row r="1405" spans="2:14" x14ac:dyDescent="0.2">
      <c r="B1405" s="188"/>
      <c r="C1405" s="174" t="s">
        <v>550</v>
      </c>
      <c r="D1405" s="175">
        <v>41222</v>
      </c>
      <c r="E1405" s="176">
        <v>41241</v>
      </c>
      <c r="F1405" s="185" t="s">
        <v>2442</v>
      </c>
      <c r="G1405" s="178">
        <v>0.58333333333333337</v>
      </c>
      <c r="H1405" s="178">
        <v>0.75</v>
      </c>
      <c r="I1405" s="179">
        <v>20121017687950</v>
      </c>
      <c r="J1405" s="180" t="s">
        <v>2441</v>
      </c>
      <c r="K1405" s="180" t="s">
        <v>1569</v>
      </c>
      <c r="L1405" s="181"/>
      <c r="M1405" s="181"/>
      <c r="N1405" s="182"/>
    </row>
    <row r="1406" spans="2:14" x14ac:dyDescent="0.2">
      <c r="B1406" s="188"/>
      <c r="C1406" s="174" t="s">
        <v>550</v>
      </c>
      <c r="D1406" s="175">
        <v>41222</v>
      </c>
      <c r="E1406" s="176">
        <v>41242</v>
      </c>
      <c r="F1406" s="185" t="s">
        <v>2443</v>
      </c>
      <c r="G1406" s="178">
        <v>0.33333333333333331</v>
      </c>
      <c r="H1406" s="178">
        <v>0.5</v>
      </c>
      <c r="I1406" s="179">
        <v>20121017687950</v>
      </c>
      <c r="J1406" s="180" t="s">
        <v>2441</v>
      </c>
      <c r="K1406" s="180" t="s">
        <v>1569</v>
      </c>
      <c r="L1406" s="181"/>
      <c r="M1406" s="181"/>
      <c r="N1406" s="182"/>
    </row>
    <row r="1407" spans="2:14" x14ac:dyDescent="0.2">
      <c r="B1407" s="188"/>
      <c r="C1407" s="174" t="s">
        <v>550</v>
      </c>
      <c r="D1407" s="175">
        <v>41222</v>
      </c>
      <c r="E1407" s="176">
        <v>41242</v>
      </c>
      <c r="F1407" s="185" t="s">
        <v>2444</v>
      </c>
      <c r="G1407" s="178">
        <v>0.58333333333333337</v>
      </c>
      <c r="H1407" s="178">
        <v>0.75</v>
      </c>
      <c r="I1407" s="179">
        <v>20121017687950</v>
      </c>
      <c r="J1407" s="180" t="s">
        <v>2441</v>
      </c>
      <c r="K1407" s="180" t="s">
        <v>1569</v>
      </c>
      <c r="L1407" s="181"/>
      <c r="M1407" s="181"/>
      <c r="N1407" s="182"/>
    </row>
    <row r="1408" spans="2:14" x14ac:dyDescent="0.2">
      <c r="B1408" s="188"/>
      <c r="C1408" s="174" t="s">
        <v>550</v>
      </c>
      <c r="D1408" s="175">
        <v>41222</v>
      </c>
      <c r="E1408" s="176">
        <v>41243</v>
      </c>
      <c r="F1408" s="185" t="s">
        <v>2445</v>
      </c>
      <c r="G1408" s="178">
        <v>0.33333333333333331</v>
      </c>
      <c r="H1408" s="178">
        <v>0.5</v>
      </c>
      <c r="I1408" s="179">
        <v>20121017687950</v>
      </c>
      <c r="J1408" s="180" t="s">
        <v>2446</v>
      </c>
      <c r="K1408" s="180" t="s">
        <v>1569</v>
      </c>
      <c r="L1408" s="181"/>
      <c r="M1408" s="181"/>
      <c r="N1408" s="182"/>
    </row>
    <row r="1409" spans="2:14" x14ac:dyDescent="0.2">
      <c r="B1409" s="188"/>
      <c r="C1409" s="174" t="s">
        <v>550</v>
      </c>
      <c r="D1409" s="175">
        <v>41222</v>
      </c>
      <c r="E1409" s="176">
        <v>41243</v>
      </c>
      <c r="F1409" s="185" t="s">
        <v>2447</v>
      </c>
      <c r="G1409" s="178">
        <v>0.58333333333333337</v>
      </c>
      <c r="H1409" s="178">
        <v>0.75</v>
      </c>
      <c r="I1409" s="179">
        <v>20121017687950</v>
      </c>
      <c r="J1409" s="180" t="s">
        <v>2446</v>
      </c>
      <c r="K1409" s="180" t="s">
        <v>1569</v>
      </c>
      <c r="L1409" s="181"/>
      <c r="M1409" s="181"/>
      <c r="N1409" s="182"/>
    </row>
    <row r="1410" spans="2:14" x14ac:dyDescent="0.2">
      <c r="B1410" s="188"/>
      <c r="C1410" s="174" t="s">
        <v>328</v>
      </c>
      <c r="D1410" s="175">
        <v>41240</v>
      </c>
      <c r="E1410" s="176">
        <v>41241</v>
      </c>
      <c r="F1410" s="185" t="s">
        <v>2448</v>
      </c>
      <c r="G1410" s="178">
        <v>0.25</v>
      </c>
      <c r="H1410" s="178">
        <v>0.27083333333333331</v>
      </c>
      <c r="I1410" s="179">
        <v>20121045686513</v>
      </c>
      <c r="J1410" s="180" t="s">
        <v>2449</v>
      </c>
      <c r="K1410" s="180" t="s">
        <v>2450</v>
      </c>
      <c r="L1410" s="181"/>
      <c r="M1410" s="181"/>
      <c r="N1410" s="182" t="s">
        <v>2451</v>
      </c>
    </row>
    <row r="1411" spans="2:14" x14ac:dyDescent="0.2">
      <c r="B1411" s="188"/>
      <c r="C1411" s="174" t="s">
        <v>328</v>
      </c>
      <c r="D1411" s="175">
        <v>41239</v>
      </c>
      <c r="E1411" s="176">
        <v>41245</v>
      </c>
      <c r="F1411" s="185" t="s">
        <v>2452</v>
      </c>
      <c r="G1411" s="178">
        <v>0.33333333333333331</v>
      </c>
      <c r="H1411" s="178">
        <v>0.54166666666666663</v>
      </c>
      <c r="I1411" s="179">
        <v>2012977409442</v>
      </c>
      <c r="J1411" s="180" t="s">
        <v>2453</v>
      </c>
      <c r="K1411" s="180" t="s">
        <v>1668</v>
      </c>
      <c r="L1411" s="181"/>
      <c r="M1411" s="181" t="s">
        <v>2454</v>
      </c>
      <c r="N1411" s="182"/>
    </row>
    <row r="1412" spans="2:14" x14ac:dyDescent="0.2">
      <c r="B1412" s="188"/>
      <c r="C1412" s="174" t="s">
        <v>328</v>
      </c>
      <c r="D1412" s="175">
        <v>41237</v>
      </c>
      <c r="E1412" s="176">
        <v>41245</v>
      </c>
      <c r="F1412" s="185" t="s">
        <v>2455</v>
      </c>
      <c r="G1412" s="178">
        <v>0.33333333333333331</v>
      </c>
      <c r="H1412" s="178">
        <v>0.54166666666666663</v>
      </c>
      <c r="I1412" s="179">
        <v>20121044692610</v>
      </c>
      <c r="J1412" s="180" t="s">
        <v>2226</v>
      </c>
      <c r="K1412" s="180" t="s">
        <v>2341</v>
      </c>
      <c r="L1412" s="181"/>
      <c r="M1412" s="181" t="s">
        <v>2456</v>
      </c>
      <c r="N1412" s="182" t="s">
        <v>2194</v>
      </c>
    </row>
    <row r="1413" spans="2:14" x14ac:dyDescent="0.2">
      <c r="B1413" s="188"/>
      <c r="C1413" s="174" t="s">
        <v>328</v>
      </c>
      <c r="D1413" s="175">
        <v>41240</v>
      </c>
      <c r="E1413" s="176">
        <v>41246</v>
      </c>
      <c r="F1413" s="185" t="s">
        <v>2457</v>
      </c>
      <c r="G1413" s="178">
        <v>0.54166666666666663</v>
      </c>
      <c r="H1413" s="178">
        <v>0.75</v>
      </c>
      <c r="I1413" s="179">
        <v>20121044718397</v>
      </c>
      <c r="J1413" s="180" t="s">
        <v>2458</v>
      </c>
      <c r="K1413" s="180" t="s">
        <v>1569</v>
      </c>
      <c r="L1413" s="181"/>
      <c r="M1413" s="181" t="s">
        <v>2459</v>
      </c>
      <c r="N1413" s="182" t="s">
        <v>2194</v>
      </c>
    </row>
    <row r="1414" spans="2:14" x14ac:dyDescent="0.2">
      <c r="B1414" s="188"/>
      <c r="C1414" s="174" t="s">
        <v>328</v>
      </c>
      <c r="D1414" s="175">
        <v>41237</v>
      </c>
      <c r="E1414" s="176">
        <v>41247</v>
      </c>
      <c r="F1414" s="185" t="s">
        <v>2360</v>
      </c>
      <c r="G1414" s="178">
        <v>0.33333333333333331</v>
      </c>
      <c r="H1414" s="178">
        <v>0.54166666666666663</v>
      </c>
      <c r="I1414" s="179">
        <v>20121019773678</v>
      </c>
      <c r="J1414" s="180" t="s">
        <v>2361</v>
      </c>
      <c r="K1414" s="180" t="s">
        <v>815</v>
      </c>
      <c r="L1414" s="181"/>
      <c r="M1414" s="181" t="s">
        <v>2460</v>
      </c>
      <c r="N1414" s="182"/>
    </row>
    <row r="1415" spans="2:14" x14ac:dyDescent="0.2">
      <c r="B1415" s="188"/>
      <c r="C1415" s="174" t="s">
        <v>328</v>
      </c>
      <c r="D1415" s="175">
        <v>41237</v>
      </c>
      <c r="E1415" s="176">
        <v>41249</v>
      </c>
      <c r="F1415" s="185" t="s">
        <v>2461</v>
      </c>
      <c r="G1415" s="178">
        <v>0.54166666666666663</v>
      </c>
      <c r="H1415" s="178">
        <v>0.75</v>
      </c>
      <c r="I1415" s="179">
        <v>20121026649615</v>
      </c>
      <c r="J1415" s="180" t="s">
        <v>2462</v>
      </c>
      <c r="K1415" s="180" t="s">
        <v>1569</v>
      </c>
      <c r="L1415" s="181"/>
      <c r="M1415" s="181" t="s">
        <v>2463</v>
      </c>
      <c r="N1415" s="182"/>
    </row>
    <row r="1416" spans="2:14" x14ac:dyDescent="0.2">
      <c r="B1416" s="188"/>
      <c r="C1416" s="174" t="s">
        <v>328</v>
      </c>
      <c r="D1416" s="175">
        <v>41240</v>
      </c>
      <c r="E1416" s="176">
        <v>41249</v>
      </c>
      <c r="F1416" s="185" t="s">
        <v>2464</v>
      </c>
      <c r="G1416" s="178">
        <v>0.33333333333333331</v>
      </c>
      <c r="H1416" s="178">
        <v>0.5</v>
      </c>
      <c r="I1416" s="179">
        <v>20121045650206</v>
      </c>
      <c r="J1416" s="180" t="s">
        <v>2465</v>
      </c>
      <c r="K1416" s="180" t="s">
        <v>2341</v>
      </c>
      <c r="L1416" s="181"/>
      <c r="M1416" s="181" t="s">
        <v>2466</v>
      </c>
      <c r="N1416" s="182" t="s">
        <v>2194</v>
      </c>
    </row>
    <row r="1417" spans="2:14" x14ac:dyDescent="0.2">
      <c r="B1417" s="188"/>
      <c r="C1417" s="174" t="s">
        <v>328</v>
      </c>
      <c r="D1417" s="175">
        <v>41238</v>
      </c>
      <c r="E1417" s="176">
        <v>41250</v>
      </c>
      <c r="F1417" s="185" t="s">
        <v>2467</v>
      </c>
      <c r="G1417" s="178">
        <v>0.35416666666666669</v>
      </c>
      <c r="H1417" s="178">
        <v>0.5625</v>
      </c>
      <c r="I1417" s="179">
        <v>2012977409442</v>
      </c>
      <c r="J1417" s="180" t="s">
        <v>2453</v>
      </c>
      <c r="K1417" s="180" t="s">
        <v>1668</v>
      </c>
      <c r="L1417" s="181"/>
      <c r="M1417" s="181" t="s">
        <v>2468</v>
      </c>
      <c r="N1417" s="182" t="s">
        <v>2194</v>
      </c>
    </row>
    <row r="1418" spans="2:14" x14ac:dyDescent="0.2">
      <c r="B1418" s="188"/>
      <c r="C1418" s="174" t="s">
        <v>328</v>
      </c>
      <c r="D1418" s="175">
        <v>41238</v>
      </c>
      <c r="E1418" s="176">
        <v>41250</v>
      </c>
      <c r="F1418" s="185" t="s">
        <v>2469</v>
      </c>
      <c r="G1418" s="178">
        <v>0.54166666666666663</v>
      </c>
      <c r="H1418" s="178">
        <v>0.72916666666666663</v>
      </c>
      <c r="I1418" s="179">
        <v>2012977409442</v>
      </c>
      <c r="J1418" s="180" t="s">
        <v>2453</v>
      </c>
      <c r="K1418" s="180" t="s">
        <v>1668</v>
      </c>
      <c r="L1418" s="181"/>
      <c r="M1418" s="181" t="s">
        <v>2470</v>
      </c>
      <c r="N1418" s="182"/>
    </row>
    <row r="1419" spans="2:14" x14ac:dyDescent="0.2">
      <c r="B1419" s="188"/>
      <c r="C1419" s="174" t="s">
        <v>328</v>
      </c>
      <c r="D1419" s="175">
        <v>41237</v>
      </c>
      <c r="E1419" s="176">
        <v>41250</v>
      </c>
      <c r="F1419" s="185" t="s">
        <v>2471</v>
      </c>
      <c r="G1419" s="178">
        <v>0.33333333333333331</v>
      </c>
      <c r="H1419" s="178">
        <v>0.45833333333333331</v>
      </c>
      <c r="I1419" s="179">
        <v>20121025306733</v>
      </c>
      <c r="J1419" s="180" t="s">
        <v>2472</v>
      </c>
      <c r="K1419" s="180" t="s">
        <v>1569</v>
      </c>
      <c r="L1419" s="181"/>
      <c r="M1419" s="181" t="s">
        <v>2473</v>
      </c>
      <c r="N1419" s="182" t="s">
        <v>2194</v>
      </c>
    </row>
    <row r="1420" spans="2:14" x14ac:dyDescent="0.2">
      <c r="B1420" s="188"/>
      <c r="C1420" s="174" t="s">
        <v>328</v>
      </c>
      <c r="D1420" s="175">
        <v>41238</v>
      </c>
      <c r="E1420" s="176">
        <v>41252</v>
      </c>
      <c r="F1420" s="185" t="s">
        <v>2474</v>
      </c>
      <c r="G1420" s="178">
        <v>0.29166666666666669</v>
      </c>
      <c r="H1420" s="178">
        <v>0.5</v>
      </c>
      <c r="I1420" s="179">
        <v>20121046129762</v>
      </c>
      <c r="J1420" s="180" t="s">
        <v>2292</v>
      </c>
      <c r="K1420" s="180" t="s">
        <v>1668</v>
      </c>
      <c r="L1420" s="181"/>
      <c r="M1420" s="181" t="s">
        <v>2475</v>
      </c>
      <c r="N1420" s="182" t="s">
        <v>2476</v>
      </c>
    </row>
    <row r="1421" spans="2:14" x14ac:dyDescent="0.2">
      <c r="B1421" s="188"/>
      <c r="C1421" s="174" t="s">
        <v>328</v>
      </c>
      <c r="D1421" s="175">
        <v>41237</v>
      </c>
      <c r="E1421" s="176">
        <v>41253</v>
      </c>
      <c r="F1421" s="185" t="s">
        <v>2477</v>
      </c>
      <c r="G1421" s="178">
        <v>0.54166666666666663</v>
      </c>
      <c r="H1421" s="178">
        <v>0.75</v>
      </c>
      <c r="I1421" s="179">
        <v>20121024187220</v>
      </c>
      <c r="J1421" s="180" t="s">
        <v>2478</v>
      </c>
      <c r="K1421" s="180" t="s">
        <v>1569</v>
      </c>
      <c r="L1421" s="181"/>
      <c r="M1421" s="181"/>
      <c r="N1421" s="182" t="s">
        <v>2194</v>
      </c>
    </row>
    <row r="1422" spans="2:14" x14ac:dyDescent="0.2">
      <c r="B1422" s="188"/>
      <c r="C1422" s="174" t="s">
        <v>693</v>
      </c>
      <c r="D1422" s="175">
        <v>41228</v>
      </c>
      <c r="E1422" s="176">
        <v>41243</v>
      </c>
      <c r="F1422" s="185"/>
      <c r="G1422" s="178">
        <v>0.54166666666666663</v>
      </c>
      <c r="H1422" s="178">
        <v>0.75</v>
      </c>
      <c r="I1422" s="179">
        <v>2012960006530</v>
      </c>
      <c r="J1422" s="180" t="s">
        <v>2479</v>
      </c>
      <c r="K1422" s="180" t="s">
        <v>1696</v>
      </c>
      <c r="L1422" s="181"/>
      <c r="M1422" s="181" t="s">
        <v>2480</v>
      </c>
      <c r="N1422" s="182"/>
    </row>
    <row r="1423" spans="2:14" x14ac:dyDescent="0.2">
      <c r="B1423" s="188"/>
      <c r="C1423" s="174" t="s">
        <v>328</v>
      </c>
      <c r="D1423" s="175">
        <v>41238</v>
      </c>
      <c r="E1423" s="176">
        <v>41244</v>
      </c>
      <c r="F1423" s="185" t="s">
        <v>2481</v>
      </c>
      <c r="G1423" s="178">
        <v>0.54166666666666663</v>
      </c>
      <c r="H1423" s="178">
        <v>0.75</v>
      </c>
      <c r="I1423" s="179">
        <v>2012977404877</v>
      </c>
      <c r="J1423" s="180" t="s">
        <v>2327</v>
      </c>
      <c r="K1423" s="180" t="s">
        <v>2482</v>
      </c>
      <c r="L1423" s="181"/>
      <c r="M1423" s="181" t="s">
        <v>2483</v>
      </c>
      <c r="N1423" s="182" t="s">
        <v>2194</v>
      </c>
    </row>
    <row r="1424" spans="2:14" x14ac:dyDescent="0.2">
      <c r="B1424" s="188"/>
      <c r="C1424" s="174" t="s">
        <v>328</v>
      </c>
      <c r="D1424" s="175">
        <v>41241</v>
      </c>
      <c r="E1424" s="176">
        <v>41251</v>
      </c>
      <c r="F1424" s="185" t="s">
        <v>2400</v>
      </c>
      <c r="G1424" s="178">
        <v>0.54166666666666663</v>
      </c>
      <c r="H1424" s="178">
        <v>0.75</v>
      </c>
      <c r="I1424" s="179">
        <v>2012977404877</v>
      </c>
      <c r="J1424" s="180" t="s">
        <v>2327</v>
      </c>
      <c r="K1424" s="180" t="s">
        <v>2482</v>
      </c>
      <c r="L1424" s="181"/>
      <c r="M1424" s="181"/>
      <c r="N1424" s="182" t="s">
        <v>2194</v>
      </c>
    </row>
    <row r="1425" spans="2:14" x14ac:dyDescent="0.2">
      <c r="B1425" s="188"/>
      <c r="C1425" s="174" t="s">
        <v>328</v>
      </c>
      <c r="D1425" s="175">
        <v>41242</v>
      </c>
      <c r="E1425" s="176">
        <v>41250</v>
      </c>
      <c r="F1425" s="185" t="s">
        <v>2484</v>
      </c>
      <c r="G1425" s="178">
        <v>0.54166666666666663</v>
      </c>
      <c r="H1425" s="178">
        <v>0.75</v>
      </c>
      <c r="I1425" s="179">
        <v>20121046602842</v>
      </c>
      <c r="J1425" s="180" t="s">
        <v>2250</v>
      </c>
      <c r="K1425" s="180" t="s">
        <v>1768</v>
      </c>
      <c r="L1425" s="181"/>
      <c r="M1425" s="181" t="s">
        <v>2485</v>
      </c>
      <c r="N1425" s="182" t="s">
        <v>2194</v>
      </c>
    </row>
    <row r="1426" spans="2:14" x14ac:dyDescent="0.2">
      <c r="B1426" s="188"/>
      <c r="C1426" s="174" t="s">
        <v>328</v>
      </c>
      <c r="D1426" s="175">
        <v>41243</v>
      </c>
      <c r="E1426" s="176">
        <v>41249</v>
      </c>
      <c r="F1426" s="185" t="s">
        <v>2486</v>
      </c>
      <c r="G1426" s="178">
        <v>0.54166666666666663</v>
      </c>
      <c r="H1426" s="178">
        <v>0.75</v>
      </c>
      <c r="I1426" s="179">
        <v>20121045623829</v>
      </c>
      <c r="J1426" s="180" t="s">
        <v>2487</v>
      </c>
      <c r="K1426" s="180" t="s">
        <v>1768</v>
      </c>
      <c r="L1426" s="181"/>
      <c r="M1426" s="181" t="s">
        <v>2488</v>
      </c>
      <c r="N1426" s="182" t="s">
        <v>2194</v>
      </c>
    </row>
    <row r="1427" spans="2:14" x14ac:dyDescent="0.2">
      <c r="B1427" s="188"/>
      <c r="C1427" s="174" t="s">
        <v>328</v>
      </c>
      <c r="D1427" s="175">
        <v>41243</v>
      </c>
      <c r="E1427" s="176">
        <v>41249</v>
      </c>
      <c r="F1427" s="185" t="s">
        <v>2489</v>
      </c>
      <c r="G1427" s="178">
        <v>0.33333333333333331</v>
      </c>
      <c r="H1427" s="178">
        <v>0.54166666666666663</v>
      </c>
      <c r="I1427" s="179">
        <v>20121046602842</v>
      </c>
      <c r="J1427" s="180" t="s">
        <v>2250</v>
      </c>
      <c r="K1427" s="180" t="s">
        <v>1768</v>
      </c>
      <c r="L1427" s="181"/>
      <c r="M1427" s="181" t="s">
        <v>2490</v>
      </c>
      <c r="N1427" s="182" t="s">
        <v>2194</v>
      </c>
    </row>
    <row r="1428" spans="2:14" x14ac:dyDescent="0.2">
      <c r="B1428" s="188"/>
      <c r="C1428" s="174" t="s">
        <v>328</v>
      </c>
      <c r="D1428" s="175">
        <v>41242</v>
      </c>
      <c r="E1428" s="176">
        <v>41251</v>
      </c>
      <c r="F1428" s="185" t="s">
        <v>2491</v>
      </c>
      <c r="G1428" s="178">
        <v>0.33333333333333331</v>
      </c>
      <c r="H1428" s="178">
        <v>0.54166666666666663</v>
      </c>
      <c r="I1428" s="179">
        <v>20121046132626</v>
      </c>
      <c r="J1428" s="180" t="s">
        <v>2492</v>
      </c>
      <c r="K1428" s="180" t="s">
        <v>1768</v>
      </c>
      <c r="L1428" s="181"/>
      <c r="M1428" s="181"/>
      <c r="N1428" s="182"/>
    </row>
    <row r="1429" spans="2:14" x14ac:dyDescent="0.2">
      <c r="B1429" s="188"/>
      <c r="C1429" s="174" t="s">
        <v>328</v>
      </c>
      <c r="D1429" s="175">
        <v>41243</v>
      </c>
      <c r="E1429" s="176">
        <v>41264</v>
      </c>
      <c r="F1429" s="185" t="s">
        <v>2493</v>
      </c>
      <c r="G1429" s="178">
        <v>0.54166666666666663</v>
      </c>
      <c r="H1429" s="178">
        <v>0.75</v>
      </c>
      <c r="I1429" s="179">
        <v>20121019859611</v>
      </c>
      <c r="J1429" s="180" t="s">
        <v>2494</v>
      </c>
      <c r="K1429" s="180" t="s">
        <v>1260</v>
      </c>
      <c r="L1429" s="181"/>
      <c r="M1429" s="181" t="s">
        <v>2495</v>
      </c>
      <c r="N1429" s="182"/>
    </row>
    <row r="1430" spans="2:14" x14ac:dyDescent="0.2">
      <c r="B1430" s="188"/>
      <c r="C1430" s="174" t="s">
        <v>328</v>
      </c>
      <c r="D1430" s="175">
        <v>41242</v>
      </c>
      <c r="E1430" s="176">
        <v>41254</v>
      </c>
      <c r="F1430" s="185" t="s">
        <v>2496</v>
      </c>
      <c r="G1430" s="178">
        <v>0.54166666666666663</v>
      </c>
      <c r="H1430" s="178">
        <v>0.75</v>
      </c>
      <c r="I1430" s="179">
        <v>2012955500004</v>
      </c>
      <c r="J1430" s="180" t="s">
        <v>2308</v>
      </c>
      <c r="K1430" s="180" t="s">
        <v>1567</v>
      </c>
      <c r="L1430" s="181"/>
      <c r="M1430" s="181"/>
      <c r="N1430" s="182"/>
    </row>
    <row r="1431" spans="2:14" x14ac:dyDescent="0.2">
      <c r="B1431" s="188"/>
      <c r="C1431" s="174" t="s">
        <v>328</v>
      </c>
      <c r="D1431" s="175">
        <v>41243</v>
      </c>
      <c r="E1431" s="176">
        <v>41258</v>
      </c>
      <c r="F1431" s="185" t="s">
        <v>2497</v>
      </c>
      <c r="G1431" s="178">
        <v>0.54166666666666663</v>
      </c>
      <c r="H1431" s="178">
        <v>0.75</v>
      </c>
      <c r="I1431" s="179">
        <v>2012969304501</v>
      </c>
      <c r="J1431" s="180" t="s">
        <v>2498</v>
      </c>
      <c r="K1431" s="180" t="s">
        <v>1260</v>
      </c>
      <c r="L1431" s="181"/>
      <c r="M1431" s="181" t="s">
        <v>2499</v>
      </c>
      <c r="N1431" s="182" t="s">
        <v>2194</v>
      </c>
    </row>
    <row r="1432" spans="2:14" x14ac:dyDescent="0.2">
      <c r="B1432" s="188"/>
      <c r="C1432" s="174" t="s">
        <v>328</v>
      </c>
      <c r="D1432" s="175">
        <v>41243</v>
      </c>
      <c r="E1432" s="176">
        <v>41259</v>
      </c>
      <c r="F1432" s="185" t="s">
        <v>2500</v>
      </c>
      <c r="G1432" s="178">
        <v>0.33333333333333331</v>
      </c>
      <c r="H1432" s="178">
        <v>0.54166666666666663</v>
      </c>
      <c r="I1432" s="179">
        <v>2012969304501</v>
      </c>
      <c r="J1432" s="180" t="s">
        <v>2498</v>
      </c>
      <c r="K1432" s="180" t="s">
        <v>1260</v>
      </c>
      <c r="L1432" s="181"/>
      <c r="M1432" s="181" t="s">
        <v>2501</v>
      </c>
      <c r="N1432" s="182" t="s">
        <v>2502</v>
      </c>
    </row>
    <row r="1433" spans="2:14" x14ac:dyDescent="0.2">
      <c r="B1433" s="188"/>
      <c r="C1433" s="174" t="s">
        <v>328</v>
      </c>
      <c r="D1433" s="175">
        <v>41243</v>
      </c>
      <c r="E1433" s="176">
        <v>41260</v>
      </c>
      <c r="F1433" s="185" t="s">
        <v>2503</v>
      </c>
      <c r="G1433" s="178">
        <v>0.54166666666666663</v>
      </c>
      <c r="H1433" s="178">
        <v>0.75</v>
      </c>
      <c r="I1433" s="179">
        <v>20121026636351</v>
      </c>
      <c r="J1433" s="180" t="s">
        <v>2465</v>
      </c>
      <c r="K1433" s="180" t="s">
        <v>1768</v>
      </c>
      <c r="L1433" s="181"/>
      <c r="M1433" s="181" t="s">
        <v>2504</v>
      </c>
      <c r="N1433" s="182" t="s">
        <v>2505</v>
      </c>
    </row>
    <row r="1434" spans="2:14" x14ac:dyDescent="0.2">
      <c r="B1434" s="188"/>
      <c r="C1434" s="174" t="s">
        <v>328</v>
      </c>
      <c r="D1434" s="175">
        <v>41243</v>
      </c>
      <c r="E1434" s="176">
        <v>41251</v>
      </c>
      <c r="F1434" s="185" t="s">
        <v>2506</v>
      </c>
      <c r="G1434" s="178">
        <v>0.33333333333333331</v>
      </c>
      <c r="H1434" s="178">
        <v>0.54166666666666663</v>
      </c>
      <c r="I1434" s="179">
        <v>20121047143602</v>
      </c>
      <c r="J1434" s="180" t="s">
        <v>2507</v>
      </c>
      <c r="K1434" s="180" t="s">
        <v>1768</v>
      </c>
      <c r="L1434" s="181"/>
      <c r="M1434" s="181" t="s">
        <v>2508</v>
      </c>
      <c r="N1434" s="182" t="s">
        <v>2194</v>
      </c>
    </row>
    <row r="1435" spans="2:14" x14ac:dyDescent="0.2">
      <c r="B1435" s="188"/>
      <c r="C1435" s="174" t="s">
        <v>550</v>
      </c>
      <c r="D1435" s="175">
        <v>41260</v>
      </c>
      <c r="E1435" s="176">
        <v>41276</v>
      </c>
      <c r="F1435" s="185" t="s">
        <v>2509</v>
      </c>
      <c r="G1435" s="178">
        <v>0.33333333333333331</v>
      </c>
      <c r="H1435" s="178">
        <v>0.5</v>
      </c>
      <c r="I1435" s="179">
        <v>20121033327187</v>
      </c>
      <c r="J1435" s="180" t="s">
        <v>2255</v>
      </c>
      <c r="K1435" s="180" t="s">
        <v>2510</v>
      </c>
      <c r="L1435" s="181"/>
      <c r="M1435" s="181" t="s">
        <v>2511</v>
      </c>
      <c r="N1435" s="182" t="s">
        <v>2512</v>
      </c>
    </row>
    <row r="1436" spans="2:14" x14ac:dyDescent="0.2">
      <c r="B1436" s="188"/>
      <c r="C1436" s="174" t="s">
        <v>328</v>
      </c>
      <c r="D1436" s="175">
        <v>41245</v>
      </c>
      <c r="E1436" s="176">
        <v>41261</v>
      </c>
      <c r="F1436" s="185" t="s">
        <v>2513</v>
      </c>
      <c r="G1436" s="178">
        <v>0.33333333333333331</v>
      </c>
      <c r="H1436" s="178">
        <v>0.5</v>
      </c>
      <c r="I1436" s="179">
        <v>20121031067228</v>
      </c>
      <c r="J1436" s="180" t="s">
        <v>2302</v>
      </c>
      <c r="K1436" s="180" t="s">
        <v>1768</v>
      </c>
      <c r="L1436" s="181"/>
      <c r="M1436" s="181" t="s">
        <v>2514</v>
      </c>
      <c r="N1436" s="182" t="s">
        <v>2194</v>
      </c>
    </row>
    <row r="1437" spans="2:14" x14ac:dyDescent="0.2">
      <c r="B1437" s="188"/>
      <c r="C1437" s="174" t="s">
        <v>328</v>
      </c>
      <c r="D1437" s="175">
        <v>41245</v>
      </c>
      <c r="E1437" s="176">
        <v>41260</v>
      </c>
      <c r="F1437" s="185" t="s">
        <v>2515</v>
      </c>
      <c r="G1437" s="178">
        <v>0.54166666666666663</v>
      </c>
      <c r="H1437" s="178">
        <v>0.75</v>
      </c>
      <c r="I1437" s="179">
        <v>20121027316694</v>
      </c>
      <c r="J1437" s="180" t="s">
        <v>342</v>
      </c>
      <c r="K1437" s="180" t="s">
        <v>1768</v>
      </c>
      <c r="L1437" s="181"/>
      <c r="M1437" s="181" t="s">
        <v>2516</v>
      </c>
      <c r="N1437" s="182" t="s">
        <v>2194</v>
      </c>
    </row>
    <row r="1438" spans="2:14" x14ac:dyDescent="0.2">
      <c r="B1438" s="188"/>
      <c r="C1438" s="174" t="s">
        <v>328</v>
      </c>
      <c r="D1438" s="175">
        <v>41246</v>
      </c>
      <c r="E1438" s="176">
        <v>41256</v>
      </c>
      <c r="F1438" s="185" t="s">
        <v>1850</v>
      </c>
      <c r="G1438" s="178">
        <v>0.33333333333333331</v>
      </c>
      <c r="H1438" s="178">
        <v>0.54166666666666663</v>
      </c>
      <c r="I1438" s="179">
        <v>2012995901557</v>
      </c>
      <c r="J1438" s="180" t="s">
        <v>2517</v>
      </c>
      <c r="K1438" s="180" t="s">
        <v>1768</v>
      </c>
      <c r="L1438" s="181"/>
      <c r="M1438" s="181" t="s">
        <v>2518</v>
      </c>
      <c r="N1438" s="182"/>
    </row>
    <row r="1439" spans="2:14" x14ac:dyDescent="0.2">
      <c r="B1439" s="188"/>
      <c r="C1439" s="174" t="s">
        <v>2519</v>
      </c>
      <c r="D1439" s="175">
        <v>41246</v>
      </c>
      <c r="E1439" s="176">
        <v>41259</v>
      </c>
      <c r="F1439" s="185" t="s">
        <v>2520</v>
      </c>
      <c r="G1439" s="178">
        <v>0.33333333333333331</v>
      </c>
      <c r="H1439" s="178">
        <v>0.5</v>
      </c>
      <c r="I1439" s="179">
        <v>2012940965729</v>
      </c>
      <c r="J1439" s="180" t="s">
        <v>2521</v>
      </c>
      <c r="K1439" s="180" t="s">
        <v>742</v>
      </c>
      <c r="L1439" s="181"/>
      <c r="M1439" s="181" t="s">
        <v>2522</v>
      </c>
      <c r="N1439" s="182"/>
    </row>
    <row r="1440" spans="2:14" x14ac:dyDescent="0.2">
      <c r="B1440" s="188"/>
      <c r="C1440" s="174" t="s">
        <v>2519</v>
      </c>
      <c r="D1440" s="175">
        <v>41246</v>
      </c>
      <c r="E1440" s="176">
        <v>41255</v>
      </c>
      <c r="F1440" s="185" t="s">
        <v>2523</v>
      </c>
      <c r="G1440" s="178">
        <v>0.54166666666666663</v>
      </c>
      <c r="H1440" s="178">
        <v>0.75</v>
      </c>
      <c r="I1440" s="179">
        <v>20121048238764</v>
      </c>
      <c r="J1440" s="180" t="s">
        <v>2167</v>
      </c>
      <c r="K1440" s="180" t="s">
        <v>2524</v>
      </c>
      <c r="L1440" s="181"/>
      <c r="M1440" s="181" t="s">
        <v>2525</v>
      </c>
      <c r="N1440" s="182"/>
    </row>
    <row r="1441" spans="2:14" x14ac:dyDescent="0.2">
      <c r="B1441" s="188"/>
      <c r="C1441" s="174" t="s">
        <v>2519</v>
      </c>
      <c r="D1441" s="175">
        <v>41247</v>
      </c>
      <c r="E1441" s="176">
        <v>41248</v>
      </c>
      <c r="F1441" s="185" t="s">
        <v>2503</v>
      </c>
      <c r="G1441" s="178">
        <v>0.25</v>
      </c>
      <c r="H1441" s="178">
        <v>0.29166666666666669</v>
      </c>
      <c r="I1441" s="179">
        <v>20121026636351</v>
      </c>
      <c r="J1441" s="180" t="s">
        <v>2465</v>
      </c>
      <c r="K1441" s="180" t="s">
        <v>2524</v>
      </c>
      <c r="L1441" s="181"/>
      <c r="M1441" s="181"/>
      <c r="N1441" s="182"/>
    </row>
    <row r="1442" spans="2:14" x14ac:dyDescent="0.2">
      <c r="B1442" s="188"/>
      <c r="C1442" s="174" t="s">
        <v>2519</v>
      </c>
      <c r="D1442" s="175">
        <v>41247</v>
      </c>
      <c r="E1442" s="176">
        <v>41254</v>
      </c>
      <c r="F1442" s="185" t="s">
        <v>2526</v>
      </c>
      <c r="G1442" s="178">
        <v>0.33333333333333331</v>
      </c>
      <c r="H1442" s="178">
        <v>0.54166666666666663</v>
      </c>
      <c r="I1442" s="179">
        <v>20121048716413</v>
      </c>
      <c r="J1442" s="180" t="s">
        <v>2527</v>
      </c>
      <c r="K1442" s="180" t="s">
        <v>1768</v>
      </c>
      <c r="L1442" s="181"/>
      <c r="M1442" s="181"/>
      <c r="N1442" s="182" t="s">
        <v>2194</v>
      </c>
    </row>
    <row r="1443" spans="2:14" x14ac:dyDescent="0.2">
      <c r="B1443" s="188"/>
      <c r="C1443" s="174" t="s">
        <v>2519</v>
      </c>
      <c r="D1443" s="175">
        <v>41248</v>
      </c>
      <c r="E1443" s="176">
        <v>41257</v>
      </c>
      <c r="F1443" s="185" t="s">
        <v>2528</v>
      </c>
      <c r="G1443" s="178">
        <v>0.54166666666666663</v>
      </c>
      <c r="H1443" s="178">
        <v>0.75</v>
      </c>
      <c r="I1443" s="179">
        <v>20121049507467</v>
      </c>
      <c r="J1443" s="180" t="s">
        <v>2529</v>
      </c>
      <c r="K1443" s="180" t="s">
        <v>1768</v>
      </c>
      <c r="L1443" s="181"/>
      <c r="M1443" s="181" t="s">
        <v>2530</v>
      </c>
      <c r="N1443" s="182"/>
    </row>
    <row r="1444" spans="2:14" x14ac:dyDescent="0.2">
      <c r="B1444" s="188"/>
      <c r="C1444" s="174" t="s">
        <v>2519</v>
      </c>
      <c r="D1444" s="175">
        <v>41249</v>
      </c>
      <c r="E1444" s="176">
        <v>41262</v>
      </c>
      <c r="F1444" s="185" t="s">
        <v>2531</v>
      </c>
      <c r="G1444" s="178">
        <v>0.54166666666666663</v>
      </c>
      <c r="H1444" s="178">
        <v>0.75</v>
      </c>
      <c r="I1444" s="179">
        <v>20121061862432</v>
      </c>
      <c r="J1444" s="180" t="s">
        <v>2532</v>
      </c>
      <c r="K1444" s="180" t="s">
        <v>750</v>
      </c>
      <c r="L1444" s="181"/>
      <c r="M1444" s="181" t="s">
        <v>2533</v>
      </c>
      <c r="N1444" s="182" t="s">
        <v>2194</v>
      </c>
    </row>
    <row r="1445" spans="2:14" x14ac:dyDescent="0.2">
      <c r="B1445" s="188"/>
      <c r="C1445" s="174" t="s">
        <v>2519</v>
      </c>
      <c r="D1445" s="175">
        <v>41250</v>
      </c>
      <c r="E1445" s="176">
        <v>41257</v>
      </c>
      <c r="F1445" s="185" t="s">
        <v>2534</v>
      </c>
      <c r="G1445" s="178">
        <v>0.54166666666666663</v>
      </c>
      <c r="H1445" s="178">
        <v>0.75</v>
      </c>
      <c r="I1445" s="179">
        <v>20121049642245</v>
      </c>
      <c r="J1445" s="180" t="s">
        <v>2535</v>
      </c>
      <c r="K1445" s="180" t="s">
        <v>1768</v>
      </c>
      <c r="L1445" s="181"/>
      <c r="M1445" s="181" t="s">
        <v>2536</v>
      </c>
      <c r="N1445" s="182" t="s">
        <v>2194</v>
      </c>
    </row>
    <row r="1446" spans="2:14" x14ac:dyDescent="0.2">
      <c r="B1446" s="188"/>
      <c r="C1446" s="174" t="s">
        <v>2519</v>
      </c>
      <c r="D1446" s="175">
        <v>41252</v>
      </c>
      <c r="E1446" s="176">
        <v>41258</v>
      </c>
      <c r="F1446" s="185" t="s">
        <v>2537</v>
      </c>
      <c r="G1446" s="178">
        <v>0.54166666666666663</v>
      </c>
      <c r="H1446" s="178">
        <v>0.75</v>
      </c>
      <c r="I1446" s="179">
        <v>20121049621966</v>
      </c>
      <c r="J1446" s="180" t="s">
        <v>2538</v>
      </c>
      <c r="K1446" s="180" t="s">
        <v>1768</v>
      </c>
      <c r="L1446" s="181"/>
      <c r="M1446" s="181" t="s">
        <v>2539</v>
      </c>
      <c r="N1446" s="182" t="s">
        <v>2194</v>
      </c>
    </row>
    <row r="1447" spans="2:14" x14ac:dyDescent="0.2">
      <c r="B1447" s="188"/>
      <c r="C1447" s="174" t="s">
        <v>2519</v>
      </c>
      <c r="D1447" s="175">
        <v>41252</v>
      </c>
      <c r="E1447" s="176">
        <v>41258</v>
      </c>
      <c r="F1447" s="185" t="s">
        <v>2540</v>
      </c>
      <c r="G1447" s="178">
        <v>0.54166666666666663</v>
      </c>
      <c r="H1447" s="178">
        <v>0.75</v>
      </c>
      <c r="I1447" s="179">
        <v>2012977404877</v>
      </c>
      <c r="J1447" s="180" t="s">
        <v>2541</v>
      </c>
      <c r="K1447" s="180" t="s">
        <v>750</v>
      </c>
      <c r="L1447" s="181"/>
      <c r="M1447" s="181" t="s">
        <v>2542</v>
      </c>
      <c r="N1447" s="182" t="s">
        <v>2194</v>
      </c>
    </row>
    <row r="1448" spans="2:14" x14ac:dyDescent="0.2">
      <c r="B1448" s="188"/>
      <c r="C1448" s="174" t="s">
        <v>2519</v>
      </c>
      <c r="D1448" s="175">
        <v>41252</v>
      </c>
      <c r="E1448" s="176">
        <v>41258</v>
      </c>
      <c r="F1448" s="185" t="s">
        <v>2543</v>
      </c>
      <c r="G1448" s="178">
        <v>0.54166666666666663</v>
      </c>
      <c r="H1448" s="178">
        <v>0.75</v>
      </c>
      <c r="I1448" s="179">
        <v>20121049059666</v>
      </c>
      <c r="J1448" s="180" t="s">
        <v>2544</v>
      </c>
      <c r="K1448" s="180" t="s">
        <v>1768</v>
      </c>
      <c r="L1448" s="181"/>
      <c r="M1448" s="181" t="s">
        <v>2545</v>
      </c>
      <c r="N1448" s="182"/>
    </row>
    <row r="1449" spans="2:14" x14ac:dyDescent="0.2">
      <c r="B1449" s="188"/>
      <c r="C1449" s="174" t="s">
        <v>2519</v>
      </c>
      <c r="D1449" s="175">
        <v>41252</v>
      </c>
      <c r="E1449" s="176">
        <v>41265</v>
      </c>
      <c r="F1449" s="185" t="s">
        <v>2546</v>
      </c>
      <c r="G1449" s="178">
        <v>0.54166666666666663</v>
      </c>
      <c r="H1449" s="178">
        <v>0.75</v>
      </c>
      <c r="I1449" s="179">
        <v>20121030629893</v>
      </c>
      <c r="J1449" s="180" t="s">
        <v>2547</v>
      </c>
      <c r="K1449" s="180" t="s">
        <v>1768</v>
      </c>
      <c r="L1449" s="181"/>
      <c r="M1449" s="181" t="s">
        <v>2548</v>
      </c>
      <c r="N1449" s="182"/>
    </row>
    <row r="1450" spans="2:14" x14ac:dyDescent="0.2">
      <c r="B1450" s="188"/>
      <c r="C1450" s="174" t="s">
        <v>2519</v>
      </c>
      <c r="D1450" s="175">
        <v>41252</v>
      </c>
      <c r="E1450" s="176">
        <v>41262</v>
      </c>
      <c r="F1450" s="185" t="s">
        <v>2549</v>
      </c>
      <c r="G1450" s="178">
        <v>0.54166666666666663</v>
      </c>
      <c r="H1450" s="178">
        <v>0.75</v>
      </c>
      <c r="I1450" s="179">
        <v>20121030166108</v>
      </c>
      <c r="J1450" s="180" t="s">
        <v>2550</v>
      </c>
      <c r="K1450" s="180" t="s">
        <v>1768</v>
      </c>
      <c r="L1450" s="181"/>
      <c r="M1450" s="181" t="s">
        <v>2551</v>
      </c>
      <c r="N1450" s="182" t="s">
        <v>2194</v>
      </c>
    </row>
    <row r="1451" spans="2:14" x14ac:dyDescent="0.2">
      <c r="B1451" s="188"/>
      <c r="C1451" s="174" t="s">
        <v>2519</v>
      </c>
      <c r="D1451" s="175">
        <v>41252</v>
      </c>
      <c r="E1451" s="176">
        <v>41264</v>
      </c>
      <c r="F1451" s="185" t="s">
        <v>2552</v>
      </c>
      <c r="G1451" s="178">
        <v>0.54166666666666663</v>
      </c>
      <c r="H1451" s="178">
        <v>0.75</v>
      </c>
      <c r="I1451" s="179">
        <v>20121030057367</v>
      </c>
      <c r="J1451" s="180" t="s">
        <v>2553</v>
      </c>
      <c r="K1451" s="180" t="s">
        <v>1768</v>
      </c>
      <c r="L1451" s="181"/>
      <c r="M1451" s="181" t="s">
        <v>2554</v>
      </c>
      <c r="N1451" s="182"/>
    </row>
    <row r="1452" spans="2:14" x14ac:dyDescent="0.2">
      <c r="B1452" s="188"/>
      <c r="C1452" s="174" t="s">
        <v>2519</v>
      </c>
      <c r="D1452" s="175">
        <v>41254</v>
      </c>
      <c r="E1452" s="176">
        <v>41257</v>
      </c>
      <c r="F1452" s="185" t="s">
        <v>2555</v>
      </c>
      <c r="G1452" s="178">
        <v>0.33333333333333331</v>
      </c>
      <c r="H1452" s="178">
        <v>0.41666666666666669</v>
      </c>
      <c r="I1452" s="179">
        <v>20121027908663</v>
      </c>
      <c r="J1452" s="180" t="s">
        <v>2556</v>
      </c>
      <c r="K1452" s="180" t="s">
        <v>1768</v>
      </c>
      <c r="L1452" s="181"/>
      <c r="M1452" s="181"/>
      <c r="N1452" s="182" t="s">
        <v>2194</v>
      </c>
    </row>
    <row r="1453" spans="2:14" x14ac:dyDescent="0.2">
      <c r="B1453" s="188"/>
      <c r="C1453" s="174" t="s">
        <v>2519</v>
      </c>
      <c r="D1453" s="175">
        <v>41253</v>
      </c>
      <c r="E1453" s="176">
        <v>41262</v>
      </c>
      <c r="F1453" s="185" t="s">
        <v>2557</v>
      </c>
      <c r="G1453" s="178">
        <v>0.33333333333333331</v>
      </c>
      <c r="H1453" s="178">
        <v>0.5</v>
      </c>
      <c r="I1453" s="179">
        <v>20121029136490</v>
      </c>
      <c r="J1453" s="180" t="s">
        <v>2261</v>
      </c>
      <c r="K1453" s="180" t="s">
        <v>1768</v>
      </c>
      <c r="L1453" s="181"/>
      <c r="M1453" s="181" t="s">
        <v>2558</v>
      </c>
      <c r="N1453" s="182" t="s">
        <v>2194</v>
      </c>
    </row>
    <row r="1454" spans="2:14" x14ac:dyDescent="0.2">
      <c r="B1454" s="188"/>
      <c r="C1454" s="174" t="s">
        <v>2519</v>
      </c>
      <c r="D1454" s="175">
        <v>41254</v>
      </c>
      <c r="E1454" s="176">
        <v>41265</v>
      </c>
      <c r="F1454" s="185" t="s">
        <v>2559</v>
      </c>
      <c r="G1454" s="178">
        <v>0.33333333333333331</v>
      </c>
      <c r="H1454" s="178">
        <v>0.5</v>
      </c>
      <c r="I1454" s="179">
        <v>20121052241845</v>
      </c>
      <c r="J1454" s="180" t="s">
        <v>2560</v>
      </c>
      <c r="K1454" s="180" t="s">
        <v>1768</v>
      </c>
      <c r="L1454" s="181"/>
      <c r="M1454" s="181" t="s">
        <v>2561</v>
      </c>
      <c r="N1454" s="182" t="s">
        <v>2194</v>
      </c>
    </row>
    <row r="1455" spans="2:14" x14ac:dyDescent="0.2">
      <c r="B1455" s="188"/>
      <c r="C1455" s="174" t="s">
        <v>2519</v>
      </c>
      <c r="D1455" s="175">
        <v>41253</v>
      </c>
      <c r="E1455" s="176">
        <v>41263</v>
      </c>
      <c r="F1455" s="185" t="s">
        <v>2562</v>
      </c>
      <c r="G1455" s="178">
        <v>0.54166666666666663</v>
      </c>
      <c r="H1455" s="178">
        <v>0.75</v>
      </c>
      <c r="I1455" s="179">
        <v>20121050218793</v>
      </c>
      <c r="J1455" s="180" t="s">
        <v>2563</v>
      </c>
      <c r="K1455" s="180" t="s">
        <v>1768</v>
      </c>
      <c r="L1455" s="181"/>
      <c r="M1455" s="181" t="s">
        <v>2564</v>
      </c>
      <c r="N1455" s="182"/>
    </row>
    <row r="1456" spans="2:14" x14ac:dyDescent="0.2">
      <c r="B1456" s="188"/>
      <c r="C1456" s="174" t="s">
        <v>2519</v>
      </c>
      <c r="D1456" s="175">
        <v>41254</v>
      </c>
      <c r="E1456" s="176">
        <v>41277</v>
      </c>
      <c r="F1456" s="185" t="s">
        <v>2565</v>
      </c>
      <c r="G1456" s="178">
        <v>0.54166666666666663</v>
      </c>
      <c r="H1456" s="178">
        <v>0.75</v>
      </c>
      <c r="I1456" s="179">
        <v>20121030582934</v>
      </c>
      <c r="J1456" s="180" t="s">
        <v>2566</v>
      </c>
      <c r="K1456" s="180" t="s">
        <v>1768</v>
      </c>
      <c r="L1456" s="181"/>
      <c r="M1456" s="181" t="s">
        <v>2567</v>
      </c>
      <c r="N1456" s="182"/>
    </row>
    <row r="1457" spans="2:14" x14ac:dyDescent="0.2">
      <c r="B1457" s="188"/>
      <c r="C1457" s="174" t="s">
        <v>2519</v>
      </c>
      <c r="D1457" s="175">
        <v>41254</v>
      </c>
      <c r="E1457" s="176">
        <v>41279</v>
      </c>
      <c r="F1457" s="185" t="s">
        <v>2568</v>
      </c>
      <c r="G1457" s="178">
        <v>0.33333333333333331</v>
      </c>
      <c r="H1457" s="178">
        <v>0.54166666666666663</v>
      </c>
      <c r="I1457" s="179">
        <v>20121033787000</v>
      </c>
      <c r="J1457" s="180" t="s">
        <v>2569</v>
      </c>
      <c r="K1457" s="180" t="s">
        <v>1768</v>
      </c>
      <c r="L1457" s="195"/>
      <c r="M1457" s="181" t="s">
        <v>2570</v>
      </c>
      <c r="N1457" s="182" t="s">
        <v>2571</v>
      </c>
    </row>
    <row r="1458" spans="2:14" x14ac:dyDescent="0.2">
      <c r="B1458" s="188"/>
      <c r="C1458" s="174" t="s">
        <v>2519</v>
      </c>
      <c r="D1458" s="175">
        <v>41255</v>
      </c>
      <c r="E1458" s="176">
        <v>41278</v>
      </c>
      <c r="F1458" s="185" t="s">
        <v>2572</v>
      </c>
      <c r="G1458" s="178">
        <v>0.33333333333333331</v>
      </c>
      <c r="H1458" s="178">
        <v>0.5</v>
      </c>
      <c r="I1458" s="179">
        <v>20121002443173</v>
      </c>
      <c r="J1458" s="180" t="s">
        <v>2560</v>
      </c>
      <c r="K1458" s="180" t="s">
        <v>333</v>
      </c>
      <c r="L1458" s="195"/>
      <c r="M1458" s="181" t="s">
        <v>2573</v>
      </c>
      <c r="N1458" s="182"/>
    </row>
    <row r="1459" spans="2:14" x14ac:dyDescent="0.2">
      <c r="B1459" s="188"/>
      <c r="C1459" s="174" t="s">
        <v>2519</v>
      </c>
      <c r="D1459" s="175">
        <v>41256</v>
      </c>
      <c r="E1459" s="176">
        <v>41263</v>
      </c>
      <c r="F1459" s="185" t="s">
        <v>2574</v>
      </c>
      <c r="G1459" s="178">
        <v>0.33333333333333331</v>
      </c>
      <c r="H1459" s="178">
        <v>0.5</v>
      </c>
      <c r="I1459" s="179">
        <v>20121052241845</v>
      </c>
      <c r="J1459" s="180" t="s">
        <v>2560</v>
      </c>
      <c r="K1459" s="180" t="s">
        <v>1768</v>
      </c>
      <c r="L1459" s="195"/>
      <c r="M1459" s="181" t="s">
        <v>1561</v>
      </c>
      <c r="N1459" s="182" t="s">
        <v>2194</v>
      </c>
    </row>
    <row r="1460" spans="2:14" x14ac:dyDescent="0.2">
      <c r="B1460" s="188"/>
      <c r="C1460" s="174" t="s">
        <v>2519</v>
      </c>
      <c r="D1460" s="175">
        <v>41256</v>
      </c>
      <c r="E1460" s="176">
        <v>41282</v>
      </c>
      <c r="F1460" s="185" t="s">
        <v>2575</v>
      </c>
      <c r="G1460" s="178">
        <v>0.54166666666666663</v>
      </c>
      <c r="H1460" s="178">
        <v>0.75</v>
      </c>
      <c r="I1460" s="179">
        <v>20121039728473</v>
      </c>
      <c r="J1460" s="180" t="s">
        <v>2576</v>
      </c>
      <c r="K1460" s="180" t="s">
        <v>1768</v>
      </c>
      <c r="L1460" s="195"/>
      <c r="M1460" s="181" t="s">
        <v>2577</v>
      </c>
      <c r="N1460" s="182" t="s">
        <v>2194</v>
      </c>
    </row>
    <row r="1461" spans="2:14" x14ac:dyDescent="0.2">
      <c r="B1461" s="188"/>
      <c r="C1461" s="174" t="s">
        <v>2519</v>
      </c>
      <c r="D1461" s="175">
        <v>41257</v>
      </c>
      <c r="E1461" s="176">
        <v>41278</v>
      </c>
      <c r="F1461" s="185" t="s">
        <v>2578</v>
      </c>
      <c r="G1461" s="178">
        <v>0.54166666666666663</v>
      </c>
      <c r="H1461" s="178">
        <v>0.75</v>
      </c>
      <c r="I1461" s="179">
        <v>20121033281026</v>
      </c>
      <c r="J1461" s="180" t="s">
        <v>2579</v>
      </c>
      <c r="K1461" s="180" t="s">
        <v>1768</v>
      </c>
      <c r="L1461" s="195"/>
      <c r="M1461" s="181" t="s">
        <v>2580</v>
      </c>
      <c r="N1461" s="182" t="s">
        <v>2194</v>
      </c>
    </row>
    <row r="1462" spans="2:14" x14ac:dyDescent="0.2">
      <c r="B1462" s="188"/>
      <c r="C1462" s="174" t="s">
        <v>2581</v>
      </c>
      <c r="D1462" s="175">
        <v>41256</v>
      </c>
      <c r="E1462" s="176">
        <v>41271</v>
      </c>
      <c r="F1462" s="185" t="s">
        <v>2582</v>
      </c>
      <c r="G1462" s="178">
        <v>0.58333333333333337</v>
      </c>
      <c r="H1462" s="178">
        <v>0.75</v>
      </c>
      <c r="I1462" s="179">
        <v>20121039718363</v>
      </c>
      <c r="J1462" s="180" t="s">
        <v>2583</v>
      </c>
      <c r="K1462" s="180" t="s">
        <v>566</v>
      </c>
      <c r="L1462" s="195"/>
      <c r="M1462" s="181" t="s">
        <v>2584</v>
      </c>
      <c r="N1462" s="182"/>
    </row>
    <row r="1463" spans="2:14" x14ac:dyDescent="0.2">
      <c r="B1463" s="188"/>
      <c r="C1463" s="174" t="s">
        <v>550</v>
      </c>
      <c r="D1463" s="175">
        <v>41256</v>
      </c>
      <c r="E1463" s="176">
        <v>41271</v>
      </c>
      <c r="F1463" s="185" t="s">
        <v>2585</v>
      </c>
      <c r="G1463" s="178">
        <v>0.33333333333333331</v>
      </c>
      <c r="H1463" s="178">
        <v>0.5</v>
      </c>
      <c r="I1463" s="179">
        <v>20121016379651</v>
      </c>
      <c r="J1463" s="180" t="s">
        <v>2586</v>
      </c>
      <c r="K1463" s="180" t="s">
        <v>2165</v>
      </c>
      <c r="L1463" s="195"/>
      <c r="M1463" s="181" t="s">
        <v>1561</v>
      </c>
      <c r="N1463" s="182"/>
    </row>
    <row r="1464" spans="2:14" x14ac:dyDescent="0.2">
      <c r="B1464" s="188"/>
      <c r="C1464" s="174" t="s">
        <v>550</v>
      </c>
      <c r="D1464" s="175">
        <v>41256</v>
      </c>
      <c r="E1464" s="176">
        <v>41276</v>
      </c>
      <c r="F1464" s="185" t="s">
        <v>2587</v>
      </c>
      <c r="G1464" s="178">
        <v>0.58333333333333337</v>
      </c>
      <c r="H1464" s="178">
        <v>0.75</v>
      </c>
      <c r="I1464" s="179">
        <v>2012991161396</v>
      </c>
      <c r="J1464" s="180" t="s">
        <v>2588</v>
      </c>
      <c r="K1464" s="180" t="s">
        <v>667</v>
      </c>
      <c r="L1464" s="195"/>
      <c r="M1464" s="181" t="s">
        <v>2589</v>
      </c>
      <c r="N1464" s="182" t="s">
        <v>2590</v>
      </c>
    </row>
    <row r="1465" spans="2:14" x14ac:dyDescent="0.2">
      <c r="B1465" s="188"/>
      <c r="C1465" s="174" t="s">
        <v>550</v>
      </c>
      <c r="D1465" s="175">
        <v>41256</v>
      </c>
      <c r="E1465" s="176">
        <v>41280</v>
      </c>
      <c r="F1465" s="185" t="s">
        <v>2591</v>
      </c>
      <c r="G1465" s="178">
        <v>0.33333333333333331</v>
      </c>
      <c r="H1465" s="178">
        <v>0.5</v>
      </c>
      <c r="I1465" s="179">
        <v>2012997206403</v>
      </c>
      <c r="J1465" s="180" t="s">
        <v>2592</v>
      </c>
      <c r="K1465" s="180" t="s">
        <v>667</v>
      </c>
      <c r="L1465" s="195"/>
      <c r="M1465" s="181" t="s">
        <v>2593</v>
      </c>
      <c r="N1465" s="182" t="s">
        <v>2594</v>
      </c>
    </row>
    <row r="1466" spans="2:14" x14ac:dyDescent="0.2">
      <c r="B1466" s="188"/>
      <c r="C1466" s="174" t="s">
        <v>550</v>
      </c>
      <c r="D1466" s="175">
        <v>41256</v>
      </c>
      <c r="E1466" s="176">
        <v>41277</v>
      </c>
      <c r="F1466" s="185" t="s">
        <v>2595</v>
      </c>
      <c r="G1466" s="178">
        <v>0.33333333333333331</v>
      </c>
      <c r="H1466" s="178">
        <v>0.5</v>
      </c>
      <c r="I1466" s="179">
        <v>20121055836086</v>
      </c>
      <c r="J1466" s="180" t="s">
        <v>2596</v>
      </c>
      <c r="K1466" s="180" t="s">
        <v>2597</v>
      </c>
      <c r="L1466" s="195"/>
      <c r="M1466" s="181" t="s">
        <v>2598</v>
      </c>
      <c r="N1466" s="182"/>
    </row>
    <row r="1467" spans="2:14" x14ac:dyDescent="0.2">
      <c r="B1467" s="188"/>
      <c r="C1467" s="174" t="s">
        <v>2519</v>
      </c>
      <c r="D1467" s="175">
        <v>41257</v>
      </c>
      <c r="E1467" s="176">
        <v>41291</v>
      </c>
      <c r="F1467" s="185" t="s">
        <v>2599</v>
      </c>
      <c r="G1467" s="178">
        <v>0.33333333333333331</v>
      </c>
      <c r="H1467" s="178">
        <v>0.75</v>
      </c>
      <c r="I1467" s="179">
        <v>20121002369701</v>
      </c>
      <c r="J1467" s="180" t="s">
        <v>2167</v>
      </c>
      <c r="K1467" s="180" t="s">
        <v>1768</v>
      </c>
      <c r="L1467" s="195"/>
      <c r="M1467" s="181" t="s">
        <v>2600</v>
      </c>
      <c r="N1467" s="182" t="s">
        <v>2194</v>
      </c>
    </row>
    <row r="1468" spans="2:14" x14ac:dyDescent="0.2">
      <c r="B1468" s="188"/>
      <c r="C1468" s="174" t="s">
        <v>2519</v>
      </c>
      <c r="D1468" s="175">
        <v>41257</v>
      </c>
      <c r="E1468" s="176">
        <v>41279</v>
      </c>
      <c r="F1468" s="185" t="s">
        <v>2601</v>
      </c>
      <c r="G1468" s="178">
        <v>0.54166666666666663</v>
      </c>
      <c r="H1468" s="178">
        <v>0.75</v>
      </c>
      <c r="I1468" s="179">
        <v>201210033312320</v>
      </c>
      <c r="J1468" s="180" t="s">
        <v>2602</v>
      </c>
      <c r="K1468" s="180" t="s">
        <v>1768</v>
      </c>
      <c r="L1468" s="195"/>
      <c r="M1468" s="181" t="s">
        <v>2188</v>
      </c>
      <c r="N1468" s="182" t="s">
        <v>2603</v>
      </c>
    </row>
    <row r="1469" spans="2:14" x14ac:dyDescent="0.2">
      <c r="B1469" s="188"/>
      <c r="C1469" s="174" t="s">
        <v>2519</v>
      </c>
      <c r="D1469" s="175">
        <v>41257</v>
      </c>
      <c r="E1469" s="176">
        <v>41262</v>
      </c>
      <c r="F1469" s="185" t="s">
        <v>2604</v>
      </c>
      <c r="G1469" s="178">
        <v>0.33333333333333331</v>
      </c>
      <c r="H1469" s="178">
        <v>0.54166666666666663</v>
      </c>
      <c r="I1469" s="179">
        <v>20121030612533</v>
      </c>
      <c r="J1469" s="180" t="s">
        <v>2605</v>
      </c>
      <c r="K1469" s="180" t="s">
        <v>2606</v>
      </c>
      <c r="L1469" s="195"/>
      <c r="M1469" s="181" t="s">
        <v>2607</v>
      </c>
      <c r="N1469" s="182" t="s">
        <v>2194</v>
      </c>
    </row>
    <row r="1470" spans="2:14" x14ac:dyDescent="0.2">
      <c r="B1470" s="188"/>
      <c r="C1470" s="174" t="s">
        <v>2519</v>
      </c>
      <c r="D1470" s="175">
        <v>41258</v>
      </c>
      <c r="E1470" s="176">
        <v>41277</v>
      </c>
      <c r="F1470" s="185" t="s">
        <v>1850</v>
      </c>
      <c r="G1470" s="178">
        <v>0.54166666666666663</v>
      </c>
      <c r="H1470" s="178">
        <v>0.75</v>
      </c>
      <c r="I1470" s="179">
        <v>2012995901557</v>
      </c>
      <c r="J1470" s="180" t="s">
        <v>2405</v>
      </c>
      <c r="K1470" s="180" t="s">
        <v>2608</v>
      </c>
      <c r="L1470" s="195"/>
      <c r="M1470" s="181" t="s">
        <v>2609</v>
      </c>
      <c r="N1470" s="182"/>
    </row>
    <row r="1471" spans="2:14" x14ac:dyDescent="0.2">
      <c r="B1471" s="188"/>
      <c r="C1471" s="174" t="s">
        <v>2519</v>
      </c>
      <c r="D1471" s="175">
        <v>41259</v>
      </c>
      <c r="E1471" s="176">
        <v>41279</v>
      </c>
      <c r="F1471" s="185" t="s">
        <v>2610</v>
      </c>
      <c r="G1471" s="178">
        <v>0.54166666666666663</v>
      </c>
      <c r="H1471" s="178">
        <v>0.75</v>
      </c>
      <c r="I1471" s="179">
        <v>2012969304501</v>
      </c>
      <c r="J1471" s="180" t="s">
        <v>2369</v>
      </c>
      <c r="K1471" s="180" t="s">
        <v>2611</v>
      </c>
      <c r="L1471" s="195"/>
      <c r="M1471" s="181" t="s">
        <v>2612</v>
      </c>
      <c r="N1471" s="182" t="s">
        <v>2194</v>
      </c>
    </row>
    <row r="1472" spans="2:14" x14ac:dyDescent="0.2">
      <c r="B1472" s="188"/>
      <c r="C1472" s="174" t="s">
        <v>2519</v>
      </c>
      <c r="D1472" s="175">
        <v>41258</v>
      </c>
      <c r="E1472" s="176">
        <v>41281</v>
      </c>
      <c r="F1472" s="185" t="s">
        <v>2613</v>
      </c>
      <c r="G1472" s="178">
        <v>0.54166666666666663</v>
      </c>
      <c r="H1472" s="178">
        <v>0.75</v>
      </c>
      <c r="I1472" s="179">
        <v>20121045158501</v>
      </c>
      <c r="J1472" s="180" t="s">
        <v>2614</v>
      </c>
      <c r="K1472" s="180" t="s">
        <v>1768</v>
      </c>
      <c r="L1472" s="195"/>
      <c r="M1472" s="181" t="s">
        <v>2615</v>
      </c>
      <c r="N1472" s="182"/>
    </row>
    <row r="1473" spans="2:14" x14ac:dyDescent="0.2">
      <c r="B1473" s="188"/>
      <c r="C1473" s="174" t="s">
        <v>2519</v>
      </c>
      <c r="D1473" s="175">
        <v>41261</v>
      </c>
      <c r="E1473" s="176">
        <v>41284</v>
      </c>
      <c r="F1473" s="185" t="s">
        <v>2616</v>
      </c>
      <c r="G1473" s="178">
        <v>0.54166666666666663</v>
      </c>
      <c r="H1473" s="178">
        <v>0.75</v>
      </c>
      <c r="I1473" s="179">
        <v>20121037499621</v>
      </c>
      <c r="J1473" s="180" t="s">
        <v>2617</v>
      </c>
      <c r="K1473" s="180" t="s">
        <v>1768</v>
      </c>
      <c r="L1473" s="195"/>
      <c r="M1473" s="181" t="s">
        <v>2618</v>
      </c>
      <c r="N1473" s="182" t="s">
        <v>2194</v>
      </c>
    </row>
    <row r="1474" spans="2:14" x14ac:dyDescent="0.2">
      <c r="B1474" s="188"/>
      <c r="C1474" s="174" t="s">
        <v>2519</v>
      </c>
      <c r="D1474" s="175">
        <v>41260</v>
      </c>
      <c r="E1474" s="176">
        <v>41287</v>
      </c>
      <c r="F1474" s="185" t="s">
        <v>2619</v>
      </c>
      <c r="G1474" s="178">
        <v>0.33333333333333331</v>
      </c>
      <c r="H1474" s="178">
        <v>0.54166666666666663</v>
      </c>
      <c r="I1474" s="179">
        <v>2012969304501</v>
      </c>
      <c r="J1474" s="180" t="s">
        <v>2369</v>
      </c>
      <c r="K1474" s="180" t="s">
        <v>1260</v>
      </c>
      <c r="L1474" s="195"/>
      <c r="M1474" s="181" t="s">
        <v>2620</v>
      </c>
      <c r="N1474" s="182" t="s">
        <v>2621</v>
      </c>
    </row>
    <row r="1475" spans="2:14" x14ac:dyDescent="0.2">
      <c r="B1475" s="188"/>
      <c r="C1475" s="174" t="s">
        <v>550</v>
      </c>
      <c r="D1475" s="175">
        <v>41260</v>
      </c>
      <c r="E1475" s="176">
        <v>41276</v>
      </c>
      <c r="F1475" s="185" t="s">
        <v>2622</v>
      </c>
      <c r="G1475" s="178">
        <v>0.58333333333333337</v>
      </c>
      <c r="H1475" s="178">
        <v>0.75</v>
      </c>
      <c r="I1475" s="179">
        <v>20121050199719</v>
      </c>
      <c r="J1475" s="180" t="s">
        <v>35</v>
      </c>
      <c r="K1475" s="180" t="s">
        <v>2623</v>
      </c>
      <c r="L1475" s="195"/>
      <c r="M1475" s="181" t="s">
        <v>2624</v>
      </c>
      <c r="N1475" s="182"/>
    </row>
    <row r="1476" spans="2:14" x14ac:dyDescent="0.2">
      <c r="B1476" s="188"/>
      <c r="C1476" s="174" t="s">
        <v>550</v>
      </c>
      <c r="D1476" s="175">
        <v>41260</v>
      </c>
      <c r="E1476" s="176">
        <v>41277</v>
      </c>
      <c r="F1476" s="185" t="s">
        <v>2625</v>
      </c>
      <c r="G1476" s="178">
        <v>0.33333333333333331</v>
      </c>
      <c r="H1476" s="178">
        <v>0.5</v>
      </c>
      <c r="I1476" s="179">
        <v>20121045179735</v>
      </c>
      <c r="J1476" s="180" t="s">
        <v>2626</v>
      </c>
      <c r="K1476" s="180" t="s">
        <v>1557</v>
      </c>
      <c r="L1476" s="195"/>
      <c r="M1476" s="181" t="s">
        <v>2627</v>
      </c>
      <c r="N1476" s="182"/>
    </row>
    <row r="1477" spans="2:14" x14ac:dyDescent="0.2">
      <c r="B1477" s="188"/>
      <c r="C1477" s="174" t="s">
        <v>550</v>
      </c>
      <c r="D1477" s="175">
        <v>41260</v>
      </c>
      <c r="E1477" s="176">
        <v>41277</v>
      </c>
      <c r="F1477" s="185" t="s">
        <v>2628</v>
      </c>
      <c r="G1477" s="178">
        <v>0.58333333333333337</v>
      </c>
      <c r="H1477" s="178">
        <v>0.75</v>
      </c>
      <c r="I1477" s="179">
        <v>20121013989201</v>
      </c>
      <c r="J1477" s="180" t="s">
        <v>2629</v>
      </c>
      <c r="K1477" s="180" t="s">
        <v>2630</v>
      </c>
      <c r="L1477" s="195"/>
      <c r="M1477" s="181" t="s">
        <v>2631</v>
      </c>
      <c r="N1477" s="182"/>
    </row>
    <row r="1478" spans="2:14" x14ac:dyDescent="0.2">
      <c r="B1478" s="188"/>
      <c r="C1478" s="174" t="s">
        <v>550</v>
      </c>
      <c r="D1478" s="175">
        <v>41260</v>
      </c>
      <c r="E1478" s="176">
        <v>41277</v>
      </c>
      <c r="F1478" s="185" t="s">
        <v>2632</v>
      </c>
      <c r="G1478" s="178">
        <v>0.58333333333333337</v>
      </c>
      <c r="H1478" s="178">
        <v>0.75</v>
      </c>
      <c r="I1478" s="179">
        <v>20121008359737</v>
      </c>
      <c r="J1478" s="180" t="s">
        <v>2633</v>
      </c>
      <c r="K1478" s="180" t="s">
        <v>2634</v>
      </c>
      <c r="L1478" s="195"/>
      <c r="M1478" s="181" t="s">
        <v>2635</v>
      </c>
      <c r="N1478" s="182"/>
    </row>
    <row r="1479" spans="2:14" x14ac:dyDescent="0.2">
      <c r="B1479" s="188"/>
      <c r="C1479" s="174" t="s">
        <v>550</v>
      </c>
      <c r="D1479" s="175">
        <v>41260</v>
      </c>
      <c r="E1479" s="176">
        <v>41278</v>
      </c>
      <c r="F1479" s="185" t="s">
        <v>2636</v>
      </c>
      <c r="G1479" s="178">
        <v>0.33333333333333331</v>
      </c>
      <c r="H1479" s="178">
        <v>0.5</v>
      </c>
      <c r="I1479" s="179">
        <v>2012989285580</v>
      </c>
      <c r="J1479" s="180" t="s">
        <v>2637</v>
      </c>
      <c r="K1479" s="180" t="s">
        <v>667</v>
      </c>
      <c r="L1479" s="195"/>
      <c r="M1479" s="181" t="s">
        <v>2638</v>
      </c>
      <c r="N1479" s="182"/>
    </row>
    <row r="1480" spans="2:14" x14ac:dyDescent="0.2">
      <c r="B1480" s="188"/>
      <c r="C1480" s="174" t="s">
        <v>550</v>
      </c>
      <c r="D1480" s="175">
        <v>41260</v>
      </c>
      <c r="E1480" s="176">
        <v>41278</v>
      </c>
      <c r="F1480" s="185" t="s">
        <v>2639</v>
      </c>
      <c r="G1480" s="178">
        <v>0.58333333333333337</v>
      </c>
      <c r="H1480" s="178">
        <v>0.75</v>
      </c>
      <c r="I1480" s="179">
        <v>20121049248918</v>
      </c>
      <c r="J1480" s="180" t="s">
        <v>2640</v>
      </c>
      <c r="K1480" s="180" t="s">
        <v>1567</v>
      </c>
      <c r="L1480" s="195"/>
      <c r="M1480" s="181" t="s">
        <v>2259</v>
      </c>
      <c r="N1480" s="182"/>
    </row>
    <row r="1481" spans="2:14" x14ac:dyDescent="0.2">
      <c r="B1481" s="188"/>
      <c r="C1481" s="174" t="s">
        <v>2519</v>
      </c>
      <c r="D1481" s="175">
        <v>41261</v>
      </c>
      <c r="E1481" s="176">
        <v>41279</v>
      </c>
      <c r="F1481" s="185" t="s">
        <v>2641</v>
      </c>
      <c r="G1481" s="178">
        <v>0.54166666666666663</v>
      </c>
      <c r="H1481" s="178">
        <v>0.75</v>
      </c>
      <c r="I1481" s="179">
        <v>20121032487872</v>
      </c>
      <c r="J1481" s="180" t="s">
        <v>2642</v>
      </c>
      <c r="K1481" s="180" t="s">
        <v>1768</v>
      </c>
      <c r="L1481" s="195"/>
      <c r="M1481" s="181" t="s">
        <v>2643</v>
      </c>
      <c r="N1481" s="182"/>
    </row>
    <row r="1482" spans="2:14" x14ac:dyDescent="0.2">
      <c r="B1482" s="188"/>
      <c r="C1482" s="174" t="s">
        <v>2519</v>
      </c>
      <c r="D1482" s="175">
        <v>41261</v>
      </c>
      <c r="E1482" s="176">
        <v>41279</v>
      </c>
      <c r="F1482" s="185" t="s">
        <v>2644</v>
      </c>
      <c r="G1482" s="178">
        <v>0.33333333333333331</v>
      </c>
      <c r="H1482" s="178">
        <v>0.54166666666666663</v>
      </c>
      <c r="I1482" s="179">
        <v>20121057331947</v>
      </c>
      <c r="J1482" s="180" t="s">
        <v>2645</v>
      </c>
      <c r="K1482" s="180" t="s">
        <v>1768</v>
      </c>
      <c r="L1482" s="195"/>
      <c r="M1482" s="181" t="s">
        <v>2646</v>
      </c>
      <c r="N1482" s="182"/>
    </row>
    <row r="1483" spans="2:14" x14ac:dyDescent="0.2">
      <c r="B1483" s="188"/>
      <c r="C1483" s="174" t="s">
        <v>2519</v>
      </c>
      <c r="D1483" s="175">
        <v>41261</v>
      </c>
      <c r="E1483" s="176">
        <v>41285</v>
      </c>
      <c r="F1483" s="185" t="s">
        <v>2647</v>
      </c>
      <c r="G1483" s="178">
        <v>0.54166666666666663</v>
      </c>
      <c r="H1483" s="178">
        <v>0.75</v>
      </c>
      <c r="I1483" s="179">
        <v>20121037850007</v>
      </c>
      <c r="J1483" s="180" t="s">
        <v>2648</v>
      </c>
      <c r="K1483" s="180" t="s">
        <v>1768</v>
      </c>
      <c r="L1483" s="195"/>
      <c r="M1483" s="181"/>
      <c r="N1483" s="182"/>
    </row>
    <row r="1484" spans="2:14" x14ac:dyDescent="0.2">
      <c r="B1484" s="188"/>
      <c r="C1484" s="174" t="s">
        <v>2519</v>
      </c>
      <c r="D1484" s="175">
        <v>41261</v>
      </c>
      <c r="E1484" s="176">
        <v>41288</v>
      </c>
      <c r="F1484" s="185" t="s">
        <v>2649</v>
      </c>
      <c r="G1484" s="178">
        <v>0.58333333333333337</v>
      </c>
      <c r="H1484" s="178">
        <v>0.75</v>
      </c>
      <c r="I1484" s="179">
        <v>20121039783631</v>
      </c>
      <c r="J1484" s="180" t="s">
        <v>2547</v>
      </c>
      <c r="K1484" s="180" t="s">
        <v>1768</v>
      </c>
      <c r="L1484" s="195"/>
      <c r="M1484" s="181" t="s">
        <v>2650</v>
      </c>
      <c r="N1484" s="182" t="s">
        <v>2651</v>
      </c>
    </row>
    <row r="1485" spans="2:14" x14ac:dyDescent="0.2">
      <c r="B1485" s="188"/>
      <c r="C1485" s="174" t="s">
        <v>550</v>
      </c>
      <c r="D1485" s="175">
        <v>41262</v>
      </c>
      <c r="E1485" s="176">
        <v>41283</v>
      </c>
      <c r="F1485" s="185" t="s">
        <v>2652</v>
      </c>
      <c r="G1485" s="178">
        <v>0.33333333333333331</v>
      </c>
      <c r="H1485" s="178">
        <v>0.5</v>
      </c>
      <c r="I1485" s="179">
        <v>20121016379651</v>
      </c>
      <c r="J1485" s="180" t="s">
        <v>2653</v>
      </c>
      <c r="K1485" s="180" t="s">
        <v>667</v>
      </c>
      <c r="L1485" s="195"/>
      <c r="M1485" s="181"/>
      <c r="N1485" s="182"/>
    </row>
    <row r="1486" spans="2:14" x14ac:dyDescent="0.2">
      <c r="B1486" s="188"/>
      <c r="C1486" s="174" t="s">
        <v>328</v>
      </c>
      <c r="D1486" s="175">
        <v>41262</v>
      </c>
      <c r="E1486" s="176">
        <v>41279</v>
      </c>
      <c r="F1486" s="185" t="s">
        <v>2654</v>
      </c>
      <c r="G1486" s="178">
        <v>0.54166666666666663</v>
      </c>
      <c r="H1486" s="178">
        <v>0.75</v>
      </c>
      <c r="I1486" s="179">
        <v>20121033312320</v>
      </c>
      <c r="J1486" s="180" t="s">
        <v>2655</v>
      </c>
      <c r="K1486" s="180" t="s">
        <v>1768</v>
      </c>
      <c r="L1486" s="195"/>
      <c r="M1486" s="181" t="s">
        <v>2188</v>
      </c>
      <c r="N1486" s="182" t="s">
        <v>2603</v>
      </c>
    </row>
    <row r="1487" spans="2:14" x14ac:dyDescent="0.2">
      <c r="B1487" s="188"/>
      <c r="C1487" s="174" t="s">
        <v>550</v>
      </c>
      <c r="D1487" s="175"/>
      <c r="E1487" s="176">
        <v>41283</v>
      </c>
      <c r="F1487" s="185" t="s">
        <v>2656</v>
      </c>
      <c r="G1487" s="178">
        <v>0.58333333333333337</v>
      </c>
      <c r="H1487" s="178">
        <v>0.75</v>
      </c>
      <c r="I1487" s="179">
        <v>20121030047087</v>
      </c>
      <c r="J1487" s="180" t="s">
        <v>2358</v>
      </c>
      <c r="K1487" s="180" t="s">
        <v>2630</v>
      </c>
      <c r="L1487" s="195"/>
      <c r="M1487" s="181" t="s">
        <v>2657</v>
      </c>
      <c r="N1487" s="182"/>
    </row>
    <row r="1488" spans="2:14" x14ac:dyDescent="0.2">
      <c r="B1488" s="188"/>
      <c r="C1488" s="174" t="s">
        <v>550</v>
      </c>
      <c r="D1488" s="175"/>
      <c r="E1488" s="176">
        <v>41284</v>
      </c>
      <c r="F1488" s="185" t="s">
        <v>2658</v>
      </c>
      <c r="G1488" s="178">
        <v>0.54166666666666663</v>
      </c>
      <c r="H1488" s="178">
        <v>0.75</v>
      </c>
      <c r="I1488" s="179">
        <v>2012984930959</v>
      </c>
      <c r="J1488" s="180" t="s">
        <v>2659</v>
      </c>
      <c r="K1488" s="180" t="s">
        <v>2415</v>
      </c>
      <c r="L1488" s="195"/>
      <c r="M1488" s="181" t="s">
        <v>2660</v>
      </c>
      <c r="N1488" s="182"/>
    </row>
    <row r="1489" spans="2:14" x14ac:dyDescent="0.2">
      <c r="B1489" s="188"/>
      <c r="C1489" s="174" t="s">
        <v>550</v>
      </c>
      <c r="D1489" s="175"/>
      <c r="E1489" s="176">
        <v>41271</v>
      </c>
      <c r="F1489" s="185" t="s">
        <v>2661</v>
      </c>
      <c r="G1489" s="178">
        <v>0.33333333333333331</v>
      </c>
      <c r="H1489" s="178">
        <v>0.5</v>
      </c>
      <c r="I1489" s="179" t="s">
        <v>2662</v>
      </c>
      <c r="J1489" s="180" t="s">
        <v>2663</v>
      </c>
      <c r="K1489" s="180" t="s">
        <v>333</v>
      </c>
      <c r="L1489" s="195"/>
      <c r="M1489" s="181" t="s">
        <v>2664</v>
      </c>
      <c r="N1489" s="182" t="s">
        <v>2194</v>
      </c>
    </row>
    <row r="1490" spans="2:14" x14ac:dyDescent="0.2">
      <c r="B1490" s="188"/>
      <c r="C1490" s="174" t="s">
        <v>550</v>
      </c>
      <c r="D1490" s="175"/>
      <c r="E1490" s="176">
        <v>41263</v>
      </c>
      <c r="F1490" s="185" t="s">
        <v>2665</v>
      </c>
      <c r="G1490" s="178">
        <v>0.33333333333333331</v>
      </c>
      <c r="H1490" s="178">
        <v>0.5</v>
      </c>
      <c r="I1490" s="179">
        <v>2012931748719</v>
      </c>
      <c r="J1490" s="180" t="s">
        <v>2666</v>
      </c>
      <c r="K1490" s="180" t="s">
        <v>1569</v>
      </c>
      <c r="L1490" s="195"/>
      <c r="M1490" s="181" t="s">
        <v>2667</v>
      </c>
      <c r="N1490" s="182"/>
    </row>
    <row r="1491" spans="2:14" x14ac:dyDescent="0.2">
      <c r="B1491" s="188"/>
      <c r="C1491" s="174" t="s">
        <v>550</v>
      </c>
      <c r="D1491" s="175"/>
      <c r="E1491" s="176">
        <v>41263</v>
      </c>
      <c r="F1491" s="185" t="s">
        <v>2668</v>
      </c>
      <c r="G1491" s="178">
        <v>0.58333333333333337</v>
      </c>
      <c r="H1491" s="178">
        <v>0.75</v>
      </c>
      <c r="I1491" s="179">
        <v>2012931748719</v>
      </c>
      <c r="J1491" s="180" t="s">
        <v>2669</v>
      </c>
      <c r="K1491" s="180" t="s">
        <v>1569</v>
      </c>
      <c r="L1491" s="195"/>
      <c r="M1491" s="181" t="s">
        <v>2670</v>
      </c>
      <c r="N1491" s="182"/>
    </row>
    <row r="1492" spans="2:14" x14ac:dyDescent="0.2">
      <c r="B1492" s="188"/>
      <c r="C1492" s="174" t="s">
        <v>550</v>
      </c>
      <c r="D1492" s="175"/>
      <c r="E1492" s="176">
        <v>41264</v>
      </c>
      <c r="F1492" s="185" t="s">
        <v>2671</v>
      </c>
      <c r="G1492" s="178">
        <v>0.33333333333333331</v>
      </c>
      <c r="H1492" s="178">
        <v>0.5</v>
      </c>
      <c r="I1492" s="179">
        <v>2012931748719</v>
      </c>
      <c r="J1492" s="180" t="s">
        <v>2669</v>
      </c>
      <c r="K1492" s="180" t="s">
        <v>1569</v>
      </c>
      <c r="L1492" s="195"/>
      <c r="M1492" s="181" t="s">
        <v>2672</v>
      </c>
      <c r="N1492" s="182"/>
    </row>
    <row r="1493" spans="2:14" x14ac:dyDescent="0.2">
      <c r="B1493" s="188"/>
      <c r="C1493" s="174" t="s">
        <v>550</v>
      </c>
      <c r="D1493" s="175"/>
      <c r="E1493" s="176">
        <v>41264</v>
      </c>
      <c r="F1493" s="185" t="s">
        <v>2673</v>
      </c>
      <c r="G1493" s="178">
        <v>0.58333333333333337</v>
      </c>
      <c r="H1493" s="178">
        <v>0.75</v>
      </c>
      <c r="I1493" s="179">
        <v>2012931748719</v>
      </c>
      <c r="J1493" s="180" t="s">
        <v>2669</v>
      </c>
      <c r="K1493" s="180" t="s">
        <v>1569</v>
      </c>
      <c r="L1493" s="195"/>
      <c r="M1493" s="181" t="s">
        <v>2674</v>
      </c>
      <c r="N1493" s="182"/>
    </row>
    <row r="1494" spans="2:14" x14ac:dyDescent="0.2">
      <c r="B1494" s="188"/>
      <c r="C1494" s="174" t="s">
        <v>2519</v>
      </c>
      <c r="D1494" s="175">
        <v>41263</v>
      </c>
      <c r="E1494" s="176">
        <v>41291</v>
      </c>
      <c r="F1494" s="185" t="s">
        <v>2675</v>
      </c>
      <c r="G1494" s="178">
        <v>0.54166666666666663</v>
      </c>
      <c r="H1494" s="178">
        <v>0.75</v>
      </c>
      <c r="I1494" s="179">
        <v>20121042374887</v>
      </c>
      <c r="J1494" s="180" t="s">
        <v>2676</v>
      </c>
      <c r="K1494" s="180" t="s">
        <v>1768</v>
      </c>
      <c r="L1494" s="195"/>
      <c r="M1494" s="181" t="s">
        <v>2677</v>
      </c>
      <c r="N1494" s="182" t="s">
        <v>2678</v>
      </c>
    </row>
    <row r="1495" spans="2:14" x14ac:dyDescent="0.2">
      <c r="B1495" s="188"/>
      <c r="C1495" s="174" t="s">
        <v>2519</v>
      </c>
      <c r="D1495" s="175">
        <v>41263</v>
      </c>
      <c r="E1495" s="176">
        <v>41295</v>
      </c>
      <c r="F1495" s="185" t="s">
        <v>2679</v>
      </c>
      <c r="G1495" s="178">
        <v>0.54166666666666663</v>
      </c>
      <c r="H1495" s="178">
        <v>0.75</v>
      </c>
      <c r="I1495" s="179">
        <v>20121044658712</v>
      </c>
      <c r="J1495" s="180" t="s">
        <v>2680</v>
      </c>
      <c r="K1495" s="180" t="s">
        <v>1768</v>
      </c>
      <c r="L1495" s="195"/>
      <c r="M1495" s="181" t="s">
        <v>2681</v>
      </c>
      <c r="N1495" s="182"/>
    </row>
    <row r="1496" spans="2:14" x14ac:dyDescent="0.2">
      <c r="B1496" s="188"/>
      <c r="C1496" s="174" t="s">
        <v>2519</v>
      </c>
      <c r="D1496" s="175">
        <v>41263</v>
      </c>
      <c r="E1496" s="176">
        <v>41265</v>
      </c>
      <c r="F1496" s="185" t="s">
        <v>1850</v>
      </c>
      <c r="G1496" s="178">
        <v>0.54166666666666663</v>
      </c>
      <c r="H1496" s="178">
        <v>0.75</v>
      </c>
      <c r="I1496" s="179">
        <v>2012995901557</v>
      </c>
      <c r="J1496" s="180" t="s">
        <v>2405</v>
      </c>
      <c r="K1496" s="180" t="s">
        <v>2682</v>
      </c>
      <c r="L1496" s="195"/>
      <c r="M1496" s="181" t="s">
        <v>1561</v>
      </c>
      <c r="N1496" s="182" t="s">
        <v>2683</v>
      </c>
    </row>
    <row r="1497" spans="2:14" x14ac:dyDescent="0.2">
      <c r="B1497" s="188"/>
      <c r="C1497" s="174" t="s">
        <v>550</v>
      </c>
      <c r="D1497" s="175">
        <v>41269</v>
      </c>
      <c r="E1497" s="176">
        <v>41288</v>
      </c>
      <c r="F1497" s="185" t="s">
        <v>2684</v>
      </c>
      <c r="G1497" s="178">
        <v>0.58333333333333337</v>
      </c>
      <c r="H1497" s="178">
        <v>0.75</v>
      </c>
      <c r="I1497" s="179">
        <v>20121000309622</v>
      </c>
      <c r="J1497" s="180" t="s">
        <v>2685</v>
      </c>
      <c r="K1497" s="180" t="s">
        <v>2686</v>
      </c>
      <c r="L1497" s="195"/>
      <c r="M1497" s="181" t="s">
        <v>2687</v>
      </c>
      <c r="N1497" s="182" t="s">
        <v>1457</v>
      </c>
    </row>
    <row r="1498" spans="2:14" x14ac:dyDescent="0.2">
      <c r="B1498" s="188"/>
      <c r="C1498" s="174" t="s">
        <v>550</v>
      </c>
      <c r="D1498" s="175">
        <v>41269</v>
      </c>
      <c r="E1498" s="176">
        <v>41294</v>
      </c>
      <c r="F1498" s="185" t="s">
        <v>2688</v>
      </c>
      <c r="G1498" s="178">
        <v>0.33333333333333331</v>
      </c>
      <c r="H1498" s="178">
        <v>0.5</v>
      </c>
      <c r="I1498" s="179">
        <v>2012995564948</v>
      </c>
      <c r="J1498" s="180" t="s">
        <v>2216</v>
      </c>
      <c r="K1498" s="180" t="s">
        <v>2689</v>
      </c>
      <c r="L1498" s="195"/>
      <c r="M1498" s="181" t="s">
        <v>2690</v>
      </c>
      <c r="N1498" s="182" t="s">
        <v>2691</v>
      </c>
    </row>
    <row r="1499" spans="2:14" x14ac:dyDescent="0.2">
      <c r="B1499" s="188"/>
      <c r="C1499" s="174" t="s">
        <v>550</v>
      </c>
      <c r="D1499" s="175">
        <v>41269</v>
      </c>
      <c r="E1499" s="176">
        <v>41289</v>
      </c>
      <c r="F1499" s="185" t="s">
        <v>2692</v>
      </c>
      <c r="G1499" s="178">
        <v>0.33333333333333331</v>
      </c>
      <c r="H1499" s="178">
        <v>0.5</v>
      </c>
      <c r="I1499" s="179">
        <v>2012995565792</v>
      </c>
      <c r="J1499" s="180" t="s">
        <v>2693</v>
      </c>
      <c r="K1499" s="180" t="s">
        <v>2630</v>
      </c>
      <c r="L1499" s="195"/>
      <c r="M1499" s="181" t="s">
        <v>2694</v>
      </c>
      <c r="N1499" s="182"/>
    </row>
    <row r="1500" spans="2:14" x14ac:dyDescent="0.2">
      <c r="B1500" s="188"/>
      <c r="C1500" s="174" t="s">
        <v>550</v>
      </c>
      <c r="D1500" s="175">
        <v>41269</v>
      </c>
      <c r="E1500" s="176">
        <v>41300</v>
      </c>
      <c r="F1500" s="185" t="s">
        <v>2695</v>
      </c>
      <c r="G1500" s="178">
        <v>0.58333333333333337</v>
      </c>
      <c r="H1500" s="178">
        <v>0.75</v>
      </c>
      <c r="I1500" s="179">
        <v>2012995562603</v>
      </c>
      <c r="J1500" s="180" t="s">
        <v>2696</v>
      </c>
      <c r="K1500" s="180" t="s">
        <v>2630</v>
      </c>
      <c r="L1500" s="195"/>
      <c r="M1500" s="181"/>
      <c r="N1500" s="182"/>
    </row>
    <row r="1501" spans="2:14" x14ac:dyDescent="0.2">
      <c r="B1501" s="188"/>
      <c r="C1501" s="174" t="s">
        <v>550</v>
      </c>
      <c r="D1501" s="175">
        <v>41269</v>
      </c>
      <c r="E1501" s="176">
        <v>41301</v>
      </c>
      <c r="F1501" s="185" t="s">
        <v>2697</v>
      </c>
      <c r="G1501" s="178">
        <v>0.33333333333333331</v>
      </c>
      <c r="H1501" s="178">
        <v>0.5</v>
      </c>
      <c r="I1501" s="179">
        <v>2012995562367</v>
      </c>
      <c r="J1501" s="180" t="s">
        <v>161</v>
      </c>
      <c r="K1501" s="180" t="s">
        <v>2630</v>
      </c>
      <c r="L1501" s="195"/>
      <c r="M1501" s="181" t="s">
        <v>2698</v>
      </c>
      <c r="N1501" s="182"/>
    </row>
    <row r="1502" spans="2:14" x14ac:dyDescent="0.2">
      <c r="B1502" s="188"/>
      <c r="C1502" s="174" t="s">
        <v>693</v>
      </c>
      <c r="D1502" s="175">
        <v>41270</v>
      </c>
      <c r="E1502" s="176">
        <v>41280</v>
      </c>
      <c r="F1502" s="185" t="s">
        <v>2699</v>
      </c>
      <c r="G1502" s="178">
        <v>0.33333333333333331</v>
      </c>
      <c r="H1502" s="178">
        <v>0.54166666666666663</v>
      </c>
      <c r="I1502" s="179">
        <v>20121057064950</v>
      </c>
      <c r="J1502" s="180" t="s">
        <v>2700</v>
      </c>
      <c r="K1502" s="180" t="s">
        <v>1768</v>
      </c>
      <c r="L1502" s="195"/>
      <c r="M1502" s="181" t="s">
        <v>2701</v>
      </c>
      <c r="N1502" s="182" t="s">
        <v>2194</v>
      </c>
    </row>
    <row r="1503" spans="2:14" x14ac:dyDescent="0.2">
      <c r="B1503" s="188"/>
      <c r="C1503" s="174" t="s">
        <v>693</v>
      </c>
      <c r="D1503" s="175">
        <v>41270</v>
      </c>
      <c r="E1503" s="176">
        <v>41283</v>
      </c>
      <c r="F1503" s="185" t="s">
        <v>2702</v>
      </c>
      <c r="G1503" s="178">
        <v>0.33333333333333331</v>
      </c>
      <c r="H1503" s="178">
        <v>0.54166666666666663</v>
      </c>
      <c r="I1503" s="179">
        <v>20121040746173</v>
      </c>
      <c r="J1503" s="180" t="s">
        <v>2703</v>
      </c>
      <c r="K1503" s="180" t="s">
        <v>1768</v>
      </c>
      <c r="L1503" s="195"/>
      <c r="M1503" s="181" t="s">
        <v>2704</v>
      </c>
      <c r="N1503" s="182"/>
    </row>
    <row r="1504" spans="2:14" x14ac:dyDescent="0.2">
      <c r="B1504" s="188"/>
      <c r="C1504" s="174" t="s">
        <v>328</v>
      </c>
      <c r="D1504" s="175">
        <v>41254</v>
      </c>
      <c r="E1504" s="176">
        <v>41277</v>
      </c>
      <c r="F1504" s="185" t="s">
        <v>2565</v>
      </c>
      <c r="G1504" s="178">
        <v>0.54166666666666663</v>
      </c>
      <c r="H1504" s="178">
        <v>0.75</v>
      </c>
      <c r="I1504" s="179">
        <v>20121030582934</v>
      </c>
      <c r="J1504" s="180" t="s">
        <v>2705</v>
      </c>
      <c r="K1504" s="180" t="s">
        <v>1768</v>
      </c>
      <c r="L1504" s="195"/>
      <c r="M1504" s="181" t="s">
        <v>2567</v>
      </c>
      <c r="N1504" s="182"/>
    </row>
    <row r="1505" spans="2:14" x14ac:dyDescent="0.2">
      <c r="B1505" s="188"/>
      <c r="C1505" s="174" t="s">
        <v>2519</v>
      </c>
      <c r="D1505" s="175">
        <v>41276</v>
      </c>
      <c r="E1505" s="176">
        <v>41284</v>
      </c>
      <c r="F1505" s="185" t="s">
        <v>2706</v>
      </c>
      <c r="G1505" s="178">
        <v>0.33333333333333331</v>
      </c>
      <c r="H1505" s="178">
        <v>0.54166666666666663</v>
      </c>
      <c r="I1505" s="179">
        <v>20121058854686</v>
      </c>
      <c r="J1505" s="180" t="s">
        <v>2707</v>
      </c>
      <c r="K1505" s="180" t="s">
        <v>1768</v>
      </c>
      <c r="L1505" s="195"/>
      <c r="M1505" s="181" t="s">
        <v>2708</v>
      </c>
      <c r="N1505" s="182"/>
    </row>
    <row r="1506" spans="2:14" x14ac:dyDescent="0.2">
      <c r="B1506" s="188"/>
      <c r="C1506" s="174" t="s">
        <v>693</v>
      </c>
      <c r="D1506" s="175">
        <v>41271</v>
      </c>
      <c r="E1506" s="176">
        <v>41287</v>
      </c>
      <c r="F1506" s="185" t="s">
        <v>2709</v>
      </c>
      <c r="G1506" s="178">
        <v>0.33333333333333331</v>
      </c>
      <c r="H1506" s="178">
        <v>0.54166666666666663</v>
      </c>
      <c r="I1506" s="179">
        <v>20121043381867</v>
      </c>
      <c r="J1506" s="180" t="s">
        <v>2304</v>
      </c>
      <c r="K1506" s="180" t="s">
        <v>1768</v>
      </c>
      <c r="L1506" s="195"/>
      <c r="M1506" s="181" t="s">
        <v>2710</v>
      </c>
      <c r="N1506" s="182"/>
    </row>
    <row r="1507" spans="2:14" x14ac:dyDescent="0.2">
      <c r="B1507" s="188"/>
      <c r="C1507" s="174" t="s">
        <v>693</v>
      </c>
      <c r="D1507" s="175">
        <v>41271</v>
      </c>
      <c r="E1507" s="176">
        <v>41289</v>
      </c>
      <c r="F1507" s="185" t="s">
        <v>2711</v>
      </c>
      <c r="G1507" s="178">
        <v>0.54166666666666663</v>
      </c>
      <c r="H1507" s="178">
        <v>0.75</v>
      </c>
      <c r="I1507" s="179">
        <v>20121045647999</v>
      </c>
      <c r="J1507" s="180" t="s">
        <v>2712</v>
      </c>
      <c r="K1507" s="180" t="s">
        <v>333</v>
      </c>
      <c r="L1507" s="195"/>
      <c r="M1507" s="181" t="s">
        <v>2713</v>
      </c>
      <c r="N1507" s="182"/>
    </row>
    <row r="1508" spans="2:14" x14ac:dyDescent="0.2">
      <c r="B1508" s="188"/>
      <c r="C1508" s="174" t="s">
        <v>693</v>
      </c>
      <c r="D1508" s="175">
        <v>41271</v>
      </c>
      <c r="E1508" s="176">
        <v>41295</v>
      </c>
      <c r="F1508" s="185" t="s">
        <v>2714</v>
      </c>
      <c r="G1508" s="178">
        <v>0.54166666666666663</v>
      </c>
      <c r="H1508" s="178">
        <v>0.75</v>
      </c>
      <c r="I1508" s="179">
        <v>20121046650916</v>
      </c>
      <c r="J1508" s="180" t="s">
        <v>2715</v>
      </c>
      <c r="K1508" s="180" t="s">
        <v>1768</v>
      </c>
      <c r="L1508" s="195"/>
      <c r="M1508" s="181" t="s">
        <v>2716</v>
      </c>
      <c r="N1508" s="182"/>
    </row>
    <row r="1509" spans="2:14" x14ac:dyDescent="0.2">
      <c r="B1509" s="188"/>
      <c r="C1509" s="174" t="s">
        <v>693</v>
      </c>
      <c r="D1509" s="175">
        <v>41271</v>
      </c>
      <c r="E1509" s="176">
        <v>41295</v>
      </c>
      <c r="F1509" s="185" t="s">
        <v>2717</v>
      </c>
      <c r="G1509" s="178">
        <v>0.33333333333333331</v>
      </c>
      <c r="H1509" s="178">
        <v>0.54166666666666663</v>
      </c>
      <c r="I1509" s="179">
        <v>20121049091705</v>
      </c>
      <c r="J1509" s="180" t="s">
        <v>2255</v>
      </c>
      <c r="K1509" s="180" t="s">
        <v>1768</v>
      </c>
      <c r="L1509" s="195"/>
      <c r="M1509" s="181" t="s">
        <v>2718</v>
      </c>
      <c r="N1509" s="182"/>
    </row>
    <row r="1510" spans="2:14" x14ac:dyDescent="0.2">
      <c r="B1510" s="188"/>
      <c r="C1510" s="174" t="s">
        <v>550</v>
      </c>
      <c r="D1510" s="175">
        <v>41272</v>
      </c>
      <c r="E1510" s="176">
        <v>41292</v>
      </c>
      <c r="F1510" s="185" t="s">
        <v>2719</v>
      </c>
      <c r="G1510" s="178">
        <v>0.33333333333333331</v>
      </c>
      <c r="H1510" s="178">
        <v>0.5</v>
      </c>
      <c r="I1510" s="179">
        <v>20121043404773</v>
      </c>
      <c r="J1510" s="180" t="s">
        <v>2720</v>
      </c>
      <c r="K1510" s="180" t="s">
        <v>2721</v>
      </c>
      <c r="L1510" s="195"/>
      <c r="M1510" s="181" t="s">
        <v>2722</v>
      </c>
      <c r="N1510" s="182" t="s">
        <v>2723</v>
      </c>
    </row>
    <row r="1511" spans="2:14" x14ac:dyDescent="0.2">
      <c r="B1511" s="188"/>
      <c r="C1511" s="174" t="s">
        <v>693</v>
      </c>
      <c r="D1511" s="175">
        <v>41271</v>
      </c>
      <c r="E1511" s="176">
        <v>41292</v>
      </c>
      <c r="F1511" s="185" t="s">
        <v>2724</v>
      </c>
      <c r="G1511" s="178">
        <v>0.54166666666666663</v>
      </c>
      <c r="H1511" s="178">
        <v>0.75</v>
      </c>
      <c r="I1511" s="179">
        <v>20121045681690</v>
      </c>
      <c r="J1511" s="180" t="s">
        <v>2725</v>
      </c>
      <c r="K1511" s="180" t="s">
        <v>1768</v>
      </c>
      <c r="L1511" s="195"/>
      <c r="M1511" s="181" t="s">
        <v>2726</v>
      </c>
      <c r="N1511" s="182" t="s">
        <v>1457</v>
      </c>
    </row>
    <row r="1512" spans="2:14" x14ac:dyDescent="0.2">
      <c r="B1512" s="188"/>
      <c r="C1512" s="174" t="s">
        <v>693</v>
      </c>
      <c r="D1512" s="175">
        <v>41271</v>
      </c>
      <c r="E1512" s="176">
        <v>41296</v>
      </c>
      <c r="F1512" s="185" t="s">
        <v>2727</v>
      </c>
      <c r="G1512" s="178">
        <v>0.33333333333333331</v>
      </c>
      <c r="H1512" s="178">
        <v>0.54166666666666663</v>
      </c>
      <c r="I1512" s="179">
        <v>20121050151661</v>
      </c>
      <c r="J1512" s="180" t="s">
        <v>1966</v>
      </c>
      <c r="K1512" s="180" t="s">
        <v>1768</v>
      </c>
      <c r="L1512" s="195"/>
      <c r="M1512" s="181" t="s">
        <v>2728</v>
      </c>
      <c r="N1512" s="182"/>
    </row>
    <row r="1513" spans="2:14" x14ac:dyDescent="0.2">
      <c r="B1513" s="188"/>
      <c r="C1513" s="174" t="s">
        <v>693</v>
      </c>
      <c r="D1513" s="175">
        <v>41276</v>
      </c>
      <c r="E1513" s="176">
        <v>41296</v>
      </c>
      <c r="F1513" s="185" t="s">
        <v>2729</v>
      </c>
      <c r="G1513" s="178">
        <v>0.33333333333333331</v>
      </c>
      <c r="H1513" s="178">
        <v>0.54166666666666663</v>
      </c>
      <c r="I1513" s="179">
        <v>20121051694378</v>
      </c>
      <c r="J1513" s="180" t="s">
        <v>2730</v>
      </c>
      <c r="K1513" s="180" t="s">
        <v>1768</v>
      </c>
      <c r="L1513" s="195"/>
      <c r="M1513" s="181" t="s">
        <v>2731</v>
      </c>
      <c r="N1513" s="182" t="s">
        <v>1457</v>
      </c>
    </row>
    <row r="1514" spans="2:14" x14ac:dyDescent="0.2">
      <c r="B1514" s="188"/>
      <c r="C1514" s="174" t="s">
        <v>693</v>
      </c>
      <c r="D1514" s="175">
        <v>41271</v>
      </c>
      <c r="E1514" s="176">
        <v>41296</v>
      </c>
      <c r="F1514" s="185" t="s">
        <v>2732</v>
      </c>
      <c r="G1514" s="178">
        <v>0.54166666666666663</v>
      </c>
      <c r="H1514" s="178">
        <v>0.75</v>
      </c>
      <c r="I1514" s="179">
        <v>20121050112340</v>
      </c>
      <c r="J1514" s="180" t="s">
        <v>2733</v>
      </c>
      <c r="K1514" s="180" t="s">
        <v>1768</v>
      </c>
      <c r="L1514" s="195"/>
      <c r="M1514" s="181" t="s">
        <v>2734</v>
      </c>
      <c r="N1514" s="182"/>
    </row>
    <row r="1515" spans="2:14" x14ac:dyDescent="0.2">
      <c r="B1515" s="188"/>
      <c r="C1515" s="174" t="s">
        <v>693</v>
      </c>
      <c r="D1515" s="175">
        <v>41276</v>
      </c>
      <c r="E1515" s="176">
        <v>41297</v>
      </c>
      <c r="F1515" s="185" t="s">
        <v>2735</v>
      </c>
      <c r="G1515" s="178">
        <v>0.54166666666666663</v>
      </c>
      <c r="H1515" s="178">
        <v>0.75</v>
      </c>
      <c r="I1515" s="179">
        <v>20121057331795</v>
      </c>
      <c r="J1515" s="180" t="s">
        <v>2736</v>
      </c>
      <c r="K1515" s="180" t="s">
        <v>1768</v>
      </c>
      <c r="L1515" s="195"/>
      <c r="M1515" s="181" t="s">
        <v>2737</v>
      </c>
      <c r="N1515" s="182"/>
    </row>
    <row r="1516" spans="2:14" x14ac:dyDescent="0.2">
      <c r="B1516" s="188"/>
      <c r="C1516" s="174" t="s">
        <v>693</v>
      </c>
      <c r="D1516" s="175">
        <v>41276</v>
      </c>
      <c r="E1516" s="176">
        <v>41298</v>
      </c>
      <c r="F1516" s="185" t="s">
        <v>2738</v>
      </c>
      <c r="G1516" s="178">
        <v>0.54166666666666663</v>
      </c>
      <c r="H1516" s="178">
        <v>0.75</v>
      </c>
      <c r="I1516" s="179">
        <v>20121049050634</v>
      </c>
      <c r="J1516" s="180" t="s">
        <v>2167</v>
      </c>
      <c r="K1516" s="180" t="s">
        <v>1768</v>
      </c>
      <c r="L1516" s="195"/>
      <c r="M1516" s="181" t="s">
        <v>2739</v>
      </c>
      <c r="N1516" s="182"/>
    </row>
    <row r="1517" spans="2:14" x14ac:dyDescent="0.2">
      <c r="B1517" s="188"/>
      <c r="C1517" s="174" t="s">
        <v>693</v>
      </c>
      <c r="D1517" s="175">
        <v>41276</v>
      </c>
      <c r="E1517" s="176">
        <v>41301</v>
      </c>
      <c r="F1517" s="185" t="s">
        <v>2740</v>
      </c>
      <c r="G1517" s="178">
        <v>0.33333333333333331</v>
      </c>
      <c r="H1517" s="178">
        <v>0.54166666666666663</v>
      </c>
      <c r="I1517" s="179">
        <v>20121050692040</v>
      </c>
      <c r="J1517" s="180" t="s">
        <v>2226</v>
      </c>
      <c r="K1517" s="180" t="s">
        <v>1768</v>
      </c>
      <c r="L1517" s="195"/>
      <c r="M1517" s="181" t="s">
        <v>2741</v>
      </c>
      <c r="N1517" s="182"/>
    </row>
    <row r="1518" spans="2:14" x14ac:dyDescent="0.2">
      <c r="B1518" s="188"/>
      <c r="C1518" s="174" t="s">
        <v>550</v>
      </c>
      <c r="D1518" s="175">
        <v>41276</v>
      </c>
      <c r="E1518" s="176">
        <v>41290</v>
      </c>
      <c r="F1518" s="185" t="s">
        <v>2447</v>
      </c>
      <c r="G1518" s="178">
        <v>0.33333333333333331</v>
      </c>
      <c r="H1518" s="178">
        <v>0.5</v>
      </c>
      <c r="I1518" s="179">
        <v>20121017687950</v>
      </c>
      <c r="J1518" s="180" t="s">
        <v>2742</v>
      </c>
      <c r="K1518" s="180" t="s">
        <v>352</v>
      </c>
      <c r="L1518" s="195"/>
      <c r="M1518" s="181" t="s">
        <v>2743</v>
      </c>
      <c r="N1518" s="182"/>
    </row>
    <row r="1519" spans="2:14" x14ac:dyDescent="0.2">
      <c r="B1519" s="188"/>
      <c r="C1519" s="174" t="s">
        <v>550</v>
      </c>
      <c r="D1519" s="175">
        <v>41276</v>
      </c>
      <c r="E1519" s="176">
        <v>41290</v>
      </c>
      <c r="F1519" s="185" t="s">
        <v>2445</v>
      </c>
      <c r="G1519" s="178">
        <v>0.58333333333333337</v>
      </c>
      <c r="H1519" s="178">
        <v>0.75</v>
      </c>
      <c r="I1519" s="179">
        <v>20121017687950</v>
      </c>
      <c r="J1519" s="180" t="s">
        <v>2742</v>
      </c>
      <c r="K1519" s="180" t="s">
        <v>352</v>
      </c>
      <c r="L1519" s="195"/>
      <c r="M1519" s="181" t="s">
        <v>2744</v>
      </c>
      <c r="N1519" s="182"/>
    </row>
    <row r="1520" spans="2:14" x14ac:dyDescent="0.2">
      <c r="B1520" s="188"/>
      <c r="C1520" s="174" t="s">
        <v>550</v>
      </c>
      <c r="D1520" s="175">
        <v>41276</v>
      </c>
      <c r="E1520" s="176">
        <v>41291</v>
      </c>
      <c r="F1520" s="185" t="s">
        <v>2745</v>
      </c>
      <c r="G1520" s="178">
        <v>0.33333333333333331</v>
      </c>
      <c r="H1520" s="178">
        <v>0.5</v>
      </c>
      <c r="I1520" s="179">
        <v>20121017687504</v>
      </c>
      <c r="J1520" s="180" t="s">
        <v>2304</v>
      </c>
      <c r="K1520" s="180" t="s">
        <v>352</v>
      </c>
      <c r="L1520" s="195"/>
      <c r="M1520" s="181" t="s">
        <v>2746</v>
      </c>
      <c r="N1520" s="182"/>
    </row>
    <row r="1521" spans="2:14" x14ac:dyDescent="0.2">
      <c r="B1521" s="188"/>
      <c r="C1521" s="174" t="s">
        <v>550</v>
      </c>
      <c r="D1521" s="175">
        <v>41276</v>
      </c>
      <c r="E1521" s="176">
        <v>41291</v>
      </c>
      <c r="F1521" s="185" t="s">
        <v>2747</v>
      </c>
      <c r="G1521" s="178">
        <v>0.58333333333333337</v>
      </c>
      <c r="H1521" s="178">
        <v>0.75</v>
      </c>
      <c r="I1521" s="179">
        <v>20121017687504</v>
      </c>
      <c r="J1521" s="180" t="s">
        <v>2304</v>
      </c>
      <c r="K1521" s="180" t="s">
        <v>352</v>
      </c>
      <c r="L1521" s="195"/>
      <c r="M1521" s="181" t="s">
        <v>2748</v>
      </c>
      <c r="N1521" s="182"/>
    </row>
    <row r="1522" spans="2:14" x14ac:dyDescent="0.2">
      <c r="B1522" s="188"/>
      <c r="C1522" s="174" t="s">
        <v>550</v>
      </c>
      <c r="D1522" s="175">
        <v>41276</v>
      </c>
      <c r="E1522" s="176">
        <v>41292</v>
      </c>
      <c r="F1522" s="185" t="s">
        <v>2749</v>
      </c>
      <c r="G1522" s="178">
        <v>0.33333333333333331</v>
      </c>
      <c r="H1522" s="178">
        <v>0.5</v>
      </c>
      <c r="I1522" s="179">
        <v>20121017687504</v>
      </c>
      <c r="J1522" s="180" t="s">
        <v>2304</v>
      </c>
      <c r="K1522" s="180" t="s">
        <v>352</v>
      </c>
      <c r="L1522" s="195"/>
      <c r="M1522" s="181" t="s">
        <v>2750</v>
      </c>
      <c r="N1522" s="182" t="s">
        <v>2751</v>
      </c>
    </row>
    <row r="1523" spans="2:14" x14ac:dyDescent="0.2">
      <c r="B1523" s="188"/>
      <c r="C1523" s="174" t="s">
        <v>550</v>
      </c>
      <c r="D1523" s="175">
        <v>41276</v>
      </c>
      <c r="E1523" s="176">
        <v>41292</v>
      </c>
      <c r="F1523" s="185" t="s">
        <v>2752</v>
      </c>
      <c r="G1523" s="178">
        <v>0.33333333333333331</v>
      </c>
      <c r="H1523" s="178">
        <v>0.54166666666666663</v>
      </c>
      <c r="I1523" s="179">
        <v>20121017687504</v>
      </c>
      <c r="J1523" s="180" t="s">
        <v>2753</v>
      </c>
      <c r="K1523" s="180" t="s">
        <v>352</v>
      </c>
      <c r="L1523" s="195"/>
      <c r="M1523" s="181" t="s">
        <v>2754</v>
      </c>
      <c r="N1523" s="182" t="s">
        <v>2751</v>
      </c>
    </row>
    <row r="1524" spans="2:14" x14ac:dyDescent="0.2">
      <c r="B1524" s="188"/>
      <c r="C1524" s="174" t="s">
        <v>550</v>
      </c>
      <c r="D1524" s="175">
        <v>41276</v>
      </c>
      <c r="E1524" s="176">
        <v>41292</v>
      </c>
      <c r="F1524" s="185" t="s">
        <v>2755</v>
      </c>
      <c r="G1524" s="178">
        <v>0.33333333333333331</v>
      </c>
      <c r="H1524" s="178">
        <v>0.5</v>
      </c>
      <c r="I1524" s="179">
        <v>20121017687504</v>
      </c>
      <c r="J1524" s="180" t="s">
        <v>2753</v>
      </c>
      <c r="K1524" s="180" t="s">
        <v>352</v>
      </c>
      <c r="L1524" s="195"/>
      <c r="M1524" s="181" t="s">
        <v>2756</v>
      </c>
      <c r="N1524" s="182" t="s">
        <v>2751</v>
      </c>
    </row>
    <row r="1525" spans="2:14" x14ac:dyDescent="0.2">
      <c r="B1525" s="188"/>
      <c r="C1525" s="174" t="s">
        <v>550</v>
      </c>
      <c r="D1525" s="175">
        <v>41276</v>
      </c>
      <c r="E1525" s="176">
        <v>41292</v>
      </c>
      <c r="F1525" s="185" t="s">
        <v>2757</v>
      </c>
      <c r="G1525" s="178">
        <v>0.33333333333333331</v>
      </c>
      <c r="H1525" s="178">
        <v>0.5</v>
      </c>
      <c r="I1525" s="179">
        <v>20121017687504</v>
      </c>
      <c r="J1525" s="180" t="s">
        <v>2753</v>
      </c>
      <c r="K1525" s="180" t="s">
        <v>352</v>
      </c>
      <c r="L1525" s="195"/>
      <c r="M1525" s="181" t="s">
        <v>2758</v>
      </c>
      <c r="N1525" s="182" t="s">
        <v>2751</v>
      </c>
    </row>
    <row r="1526" spans="2:14" x14ac:dyDescent="0.2">
      <c r="B1526" s="188"/>
      <c r="C1526" s="174" t="s">
        <v>550</v>
      </c>
      <c r="D1526" s="175">
        <v>41276</v>
      </c>
      <c r="E1526" s="176">
        <v>41295</v>
      </c>
      <c r="F1526" s="185" t="s">
        <v>2759</v>
      </c>
      <c r="G1526" s="178">
        <v>0.33333333333333331</v>
      </c>
      <c r="H1526" s="178">
        <v>0.5</v>
      </c>
      <c r="I1526" s="179">
        <v>20121017687504</v>
      </c>
      <c r="J1526" s="180" t="s">
        <v>2753</v>
      </c>
      <c r="K1526" s="180" t="s">
        <v>352</v>
      </c>
      <c r="L1526" s="195"/>
      <c r="M1526" s="181" t="s">
        <v>2760</v>
      </c>
      <c r="N1526" s="182"/>
    </row>
    <row r="1527" spans="2:14" x14ac:dyDescent="0.2">
      <c r="B1527" s="188"/>
      <c r="C1527" s="174" t="s">
        <v>550</v>
      </c>
      <c r="D1527" s="175">
        <v>41276</v>
      </c>
      <c r="E1527" s="176">
        <v>41295</v>
      </c>
      <c r="F1527" s="185" t="s">
        <v>2761</v>
      </c>
      <c r="G1527" s="178">
        <v>0.58333333333333337</v>
      </c>
      <c r="H1527" s="178">
        <v>0.75</v>
      </c>
      <c r="I1527" s="179">
        <v>20121017687504</v>
      </c>
      <c r="J1527" s="180" t="s">
        <v>2753</v>
      </c>
      <c r="K1527" s="180" t="s">
        <v>352</v>
      </c>
      <c r="L1527" s="195"/>
      <c r="M1527" s="181" t="s">
        <v>2762</v>
      </c>
      <c r="N1527" s="182"/>
    </row>
    <row r="1528" spans="2:14" x14ac:dyDescent="0.2">
      <c r="B1528" s="188"/>
      <c r="C1528" s="174" t="s">
        <v>550</v>
      </c>
      <c r="D1528" s="175">
        <v>41276</v>
      </c>
      <c r="E1528" s="176">
        <v>41296</v>
      </c>
      <c r="F1528" s="185" t="s">
        <v>2763</v>
      </c>
      <c r="G1528" s="178">
        <v>0.33333333333333331</v>
      </c>
      <c r="H1528" s="178">
        <v>0.5</v>
      </c>
      <c r="I1528" s="179">
        <v>20121017687504</v>
      </c>
      <c r="J1528" s="180" t="s">
        <v>2753</v>
      </c>
      <c r="K1528" s="180" t="s">
        <v>352</v>
      </c>
      <c r="L1528" s="195"/>
      <c r="M1528" s="181" t="s">
        <v>2764</v>
      </c>
      <c r="N1528" s="182"/>
    </row>
    <row r="1529" spans="2:14" x14ac:dyDescent="0.2">
      <c r="B1529" s="188"/>
      <c r="C1529" s="174" t="s">
        <v>550</v>
      </c>
      <c r="D1529" s="175">
        <v>41276</v>
      </c>
      <c r="E1529" s="176">
        <v>41296</v>
      </c>
      <c r="F1529" s="185" t="s">
        <v>2765</v>
      </c>
      <c r="G1529" s="178">
        <v>0.58333333333333337</v>
      </c>
      <c r="H1529" s="178">
        <v>0.75</v>
      </c>
      <c r="I1529" s="179">
        <v>20121017687504</v>
      </c>
      <c r="J1529" s="180" t="s">
        <v>2753</v>
      </c>
      <c r="K1529" s="180" t="s">
        <v>352</v>
      </c>
      <c r="L1529" s="195"/>
      <c r="M1529" s="181" t="s">
        <v>2766</v>
      </c>
      <c r="N1529" s="182"/>
    </row>
    <row r="1530" spans="2:14" x14ac:dyDescent="0.2">
      <c r="B1530" s="188"/>
      <c r="C1530" s="174" t="s">
        <v>550</v>
      </c>
      <c r="D1530" s="175">
        <v>41276</v>
      </c>
      <c r="E1530" s="176">
        <v>41297</v>
      </c>
      <c r="F1530" s="185" t="s">
        <v>2767</v>
      </c>
      <c r="G1530" s="178">
        <v>0.33333333333333331</v>
      </c>
      <c r="H1530" s="178">
        <v>0.5</v>
      </c>
      <c r="I1530" s="179">
        <v>20121017687504</v>
      </c>
      <c r="J1530" s="180" t="s">
        <v>2753</v>
      </c>
      <c r="K1530" s="180" t="s">
        <v>352</v>
      </c>
      <c r="L1530" s="195"/>
      <c r="M1530" s="181"/>
      <c r="N1530" s="182"/>
    </row>
    <row r="1531" spans="2:14" x14ac:dyDescent="0.2">
      <c r="B1531" s="188"/>
      <c r="C1531" s="174" t="s">
        <v>550</v>
      </c>
      <c r="D1531" s="175">
        <v>41276</v>
      </c>
      <c r="E1531" s="176">
        <v>41297</v>
      </c>
      <c r="F1531" s="185" t="s">
        <v>2768</v>
      </c>
      <c r="G1531" s="178">
        <v>0.58333333333333337</v>
      </c>
      <c r="H1531" s="178">
        <v>0.75</v>
      </c>
      <c r="I1531" s="179">
        <v>20121017687504</v>
      </c>
      <c r="J1531" s="180" t="s">
        <v>2753</v>
      </c>
      <c r="K1531" s="180" t="s">
        <v>352</v>
      </c>
      <c r="L1531" s="195"/>
      <c r="M1531" s="181" t="s">
        <v>2769</v>
      </c>
      <c r="N1531" s="182"/>
    </row>
    <row r="1532" spans="2:14" x14ac:dyDescent="0.2">
      <c r="B1532" s="188"/>
      <c r="C1532" s="174" t="s">
        <v>550</v>
      </c>
      <c r="D1532" s="175">
        <v>41276</v>
      </c>
      <c r="E1532" s="176">
        <v>41298</v>
      </c>
      <c r="F1532" s="185" t="s">
        <v>2770</v>
      </c>
      <c r="G1532" s="178">
        <v>0.33333333333333331</v>
      </c>
      <c r="H1532" s="178">
        <v>0.5</v>
      </c>
      <c r="I1532" s="179">
        <v>20121017687504</v>
      </c>
      <c r="J1532" s="180" t="s">
        <v>2753</v>
      </c>
      <c r="K1532" s="180" t="s">
        <v>352</v>
      </c>
      <c r="L1532" s="195"/>
      <c r="M1532" s="181" t="s">
        <v>2771</v>
      </c>
      <c r="N1532" s="182"/>
    </row>
    <row r="1533" spans="2:14" x14ac:dyDescent="0.2">
      <c r="B1533" s="188"/>
      <c r="C1533" s="174" t="s">
        <v>550</v>
      </c>
      <c r="D1533" s="175">
        <v>41276</v>
      </c>
      <c r="E1533" s="176">
        <v>41298</v>
      </c>
      <c r="F1533" s="185" t="s">
        <v>2772</v>
      </c>
      <c r="G1533" s="178">
        <v>0.58333333333333337</v>
      </c>
      <c r="H1533" s="178">
        <v>0.75</v>
      </c>
      <c r="I1533" s="179">
        <v>20121017687504</v>
      </c>
      <c r="J1533" s="180" t="s">
        <v>2753</v>
      </c>
      <c r="K1533" s="180" t="s">
        <v>352</v>
      </c>
      <c r="L1533" s="195"/>
      <c r="M1533" s="181" t="s">
        <v>2773</v>
      </c>
      <c r="N1533" s="182"/>
    </row>
    <row r="1534" spans="2:14" x14ac:dyDescent="0.2">
      <c r="B1534" s="188"/>
      <c r="C1534" s="174" t="s">
        <v>550</v>
      </c>
      <c r="D1534" s="175">
        <v>41276</v>
      </c>
      <c r="E1534" s="176">
        <v>41299</v>
      </c>
      <c r="F1534" s="185" t="s">
        <v>2774</v>
      </c>
      <c r="G1534" s="178">
        <v>0.33333333333333331</v>
      </c>
      <c r="H1534" s="178">
        <v>0.5</v>
      </c>
      <c r="I1534" s="179">
        <v>20121017687504</v>
      </c>
      <c r="J1534" s="180" t="s">
        <v>2753</v>
      </c>
      <c r="K1534" s="180" t="s">
        <v>352</v>
      </c>
      <c r="L1534" s="195"/>
      <c r="M1534" s="181" t="s">
        <v>2775</v>
      </c>
      <c r="N1534" s="182"/>
    </row>
    <row r="1535" spans="2:14" x14ac:dyDescent="0.2">
      <c r="B1535" s="188"/>
      <c r="C1535" s="174" t="s">
        <v>550</v>
      </c>
      <c r="D1535" s="175">
        <v>41276</v>
      </c>
      <c r="E1535" s="176">
        <v>41299</v>
      </c>
      <c r="F1535" s="185" t="s">
        <v>2776</v>
      </c>
      <c r="G1535" s="178">
        <v>0.58333333333333337</v>
      </c>
      <c r="H1535" s="178">
        <v>0.75</v>
      </c>
      <c r="I1535" s="179">
        <v>20121017687504</v>
      </c>
      <c r="J1535" s="180" t="s">
        <v>2753</v>
      </c>
      <c r="K1535" s="180" t="s">
        <v>352</v>
      </c>
      <c r="L1535" s="195"/>
      <c r="M1535" s="181" t="s">
        <v>2777</v>
      </c>
      <c r="N1535" s="182"/>
    </row>
    <row r="1536" spans="2:14" x14ac:dyDescent="0.2">
      <c r="B1536" s="188"/>
      <c r="C1536" s="174" t="s">
        <v>550</v>
      </c>
      <c r="D1536" s="175">
        <v>41276</v>
      </c>
      <c r="E1536" s="176">
        <v>41300</v>
      </c>
      <c r="F1536" s="185" t="s">
        <v>2778</v>
      </c>
      <c r="G1536" s="178">
        <v>0.33333333333333331</v>
      </c>
      <c r="H1536" s="178">
        <v>0.5</v>
      </c>
      <c r="I1536" s="179">
        <v>20121017687504</v>
      </c>
      <c r="J1536" s="180" t="s">
        <v>2753</v>
      </c>
      <c r="K1536" s="180" t="s">
        <v>352</v>
      </c>
      <c r="L1536" s="195"/>
      <c r="M1536" s="181" t="s">
        <v>2779</v>
      </c>
      <c r="N1536" s="182"/>
    </row>
    <row r="1537" spans="2:14" x14ac:dyDescent="0.2">
      <c r="B1537" s="188"/>
      <c r="C1537" s="174" t="s">
        <v>550</v>
      </c>
      <c r="D1537" s="175">
        <v>41276</v>
      </c>
      <c r="E1537" s="176">
        <v>41292</v>
      </c>
      <c r="F1537" s="185" t="s">
        <v>2780</v>
      </c>
      <c r="G1537" s="178">
        <v>0.54166666666666663</v>
      </c>
      <c r="H1537" s="178">
        <v>0.75</v>
      </c>
      <c r="I1537" s="179">
        <v>20121019859611</v>
      </c>
      <c r="J1537" s="180" t="s">
        <v>2494</v>
      </c>
      <c r="K1537" s="180" t="s">
        <v>352</v>
      </c>
      <c r="L1537" s="195"/>
      <c r="M1537" s="181" t="s">
        <v>2781</v>
      </c>
      <c r="N1537" s="182"/>
    </row>
    <row r="1538" spans="2:14" x14ac:dyDescent="0.2">
      <c r="B1538" s="188"/>
      <c r="C1538" s="174" t="s">
        <v>693</v>
      </c>
      <c r="D1538" s="175">
        <v>41277</v>
      </c>
      <c r="E1538" s="176">
        <v>41285</v>
      </c>
      <c r="F1538" s="185" t="s">
        <v>2782</v>
      </c>
      <c r="G1538" s="178">
        <v>0.33333333333333331</v>
      </c>
      <c r="H1538" s="178">
        <v>0.54166666666666663</v>
      </c>
      <c r="I1538" s="179">
        <v>20121060326516</v>
      </c>
      <c r="J1538" s="180" t="s">
        <v>2783</v>
      </c>
      <c r="K1538" s="180" t="s">
        <v>1768</v>
      </c>
      <c r="L1538" s="195"/>
      <c r="M1538" s="181"/>
      <c r="N1538" s="182"/>
    </row>
    <row r="1539" spans="2:14" x14ac:dyDescent="0.2">
      <c r="B1539" s="188"/>
      <c r="C1539" s="174" t="s">
        <v>693</v>
      </c>
      <c r="D1539" s="175">
        <v>41276</v>
      </c>
      <c r="E1539" s="176">
        <v>41298</v>
      </c>
      <c r="F1539" s="185" t="s">
        <v>2784</v>
      </c>
      <c r="G1539" s="178">
        <v>0.54166666666666663</v>
      </c>
      <c r="H1539" s="178">
        <v>0.75</v>
      </c>
      <c r="I1539" s="179">
        <v>20121044302087</v>
      </c>
      <c r="J1539" s="180" t="s">
        <v>2785</v>
      </c>
      <c r="K1539" s="180" t="s">
        <v>1768</v>
      </c>
      <c r="L1539" s="195"/>
      <c r="M1539" s="181"/>
      <c r="N1539" s="182"/>
    </row>
    <row r="1540" spans="2:14" x14ac:dyDescent="0.2">
      <c r="B1540" s="188"/>
      <c r="C1540" s="174" t="s">
        <v>693</v>
      </c>
      <c r="D1540" s="175">
        <v>41276</v>
      </c>
      <c r="E1540" s="176">
        <v>41299</v>
      </c>
      <c r="F1540" s="185" t="s">
        <v>2786</v>
      </c>
      <c r="G1540" s="178">
        <v>0.54166666666666663</v>
      </c>
      <c r="H1540" s="178">
        <v>0.75</v>
      </c>
      <c r="I1540" s="179">
        <v>20121044630787</v>
      </c>
      <c r="J1540" s="180" t="s">
        <v>2787</v>
      </c>
      <c r="K1540" s="180" t="s">
        <v>1768</v>
      </c>
      <c r="L1540" s="195"/>
      <c r="M1540" s="181" t="s">
        <v>2788</v>
      </c>
      <c r="N1540" s="182"/>
    </row>
    <row r="1541" spans="2:14" x14ac:dyDescent="0.2">
      <c r="B1541" s="188"/>
      <c r="C1541" s="174" t="s">
        <v>693</v>
      </c>
      <c r="D1541" s="175">
        <v>41276</v>
      </c>
      <c r="E1541" s="176">
        <v>41302</v>
      </c>
      <c r="F1541" s="185" t="s">
        <v>2789</v>
      </c>
      <c r="G1541" s="178">
        <v>0.54166666666666663</v>
      </c>
      <c r="H1541" s="178">
        <v>0.75</v>
      </c>
      <c r="I1541" s="179">
        <v>20121042374887</v>
      </c>
      <c r="J1541" s="180" t="s">
        <v>2790</v>
      </c>
      <c r="K1541" s="180" t="s">
        <v>1768</v>
      </c>
      <c r="L1541" s="195"/>
      <c r="M1541" s="181"/>
      <c r="N1541" s="182"/>
    </row>
    <row r="1542" spans="2:14" x14ac:dyDescent="0.2">
      <c r="B1542" s="188"/>
      <c r="C1542" s="174" t="s">
        <v>693</v>
      </c>
      <c r="D1542" s="175">
        <v>41276</v>
      </c>
      <c r="E1542" s="176">
        <v>41310</v>
      </c>
      <c r="F1542" s="185" t="s">
        <v>2791</v>
      </c>
      <c r="G1542" s="178">
        <v>0.54166666666666663</v>
      </c>
      <c r="H1542" s="178">
        <v>0.75</v>
      </c>
      <c r="I1542" s="179">
        <v>20121049065659</v>
      </c>
      <c r="J1542" s="180" t="s">
        <v>2792</v>
      </c>
      <c r="K1542" s="180" t="s">
        <v>1768</v>
      </c>
      <c r="L1542" s="195"/>
      <c r="M1542" s="181" t="s">
        <v>2793</v>
      </c>
      <c r="N1542" s="182"/>
    </row>
    <row r="1543" spans="2:14" x14ac:dyDescent="0.2">
      <c r="B1543" s="188"/>
      <c r="C1543" s="174" t="s">
        <v>693</v>
      </c>
      <c r="D1543" s="175">
        <v>41276</v>
      </c>
      <c r="E1543" s="176">
        <v>41311</v>
      </c>
      <c r="F1543" s="185" t="s">
        <v>2794</v>
      </c>
      <c r="G1543" s="178">
        <v>0.54166666666666663</v>
      </c>
      <c r="H1543" s="178">
        <v>0.75</v>
      </c>
      <c r="I1543" s="179">
        <v>20121045669826</v>
      </c>
      <c r="J1543" s="180" t="s">
        <v>358</v>
      </c>
      <c r="K1543" s="180" t="s">
        <v>2795</v>
      </c>
      <c r="L1543" s="195"/>
      <c r="M1543" s="181" t="s">
        <v>2796</v>
      </c>
      <c r="N1543" s="182"/>
    </row>
    <row r="1544" spans="2:14" x14ac:dyDescent="0.2">
      <c r="B1544" s="188"/>
      <c r="C1544" s="174" t="s">
        <v>693</v>
      </c>
      <c r="D1544" s="175">
        <v>41277</v>
      </c>
      <c r="E1544" s="176">
        <v>41284</v>
      </c>
      <c r="F1544" s="185" t="s">
        <v>1850</v>
      </c>
      <c r="G1544" s="178">
        <v>0.54166666666666663</v>
      </c>
      <c r="H1544" s="178">
        <v>0.75</v>
      </c>
      <c r="I1544" s="179">
        <v>2012995901557</v>
      </c>
      <c r="J1544" s="180" t="s">
        <v>2797</v>
      </c>
      <c r="K1544" s="180" t="s">
        <v>2798</v>
      </c>
      <c r="L1544" s="195"/>
      <c r="M1544" s="181" t="s">
        <v>2799</v>
      </c>
      <c r="N1544" s="182"/>
    </row>
    <row r="1545" spans="2:14" x14ac:dyDescent="0.2">
      <c r="B1545" s="188"/>
      <c r="C1545" s="174" t="s">
        <v>550</v>
      </c>
      <c r="D1545" s="175">
        <v>41277</v>
      </c>
      <c r="E1545" s="176">
        <v>41296</v>
      </c>
      <c r="F1545" s="185" t="s">
        <v>2800</v>
      </c>
      <c r="G1545" s="178">
        <v>0.58333333333333337</v>
      </c>
      <c r="H1545" s="178">
        <v>0.75</v>
      </c>
      <c r="I1545" s="179">
        <v>2012955500004</v>
      </c>
      <c r="J1545" s="180" t="s">
        <v>2801</v>
      </c>
      <c r="K1545" s="180" t="s">
        <v>2630</v>
      </c>
      <c r="L1545" s="195"/>
      <c r="M1545" s="181" t="s">
        <v>2802</v>
      </c>
      <c r="N1545" s="182" t="s">
        <v>1457</v>
      </c>
    </row>
    <row r="1546" spans="2:14" x14ac:dyDescent="0.2">
      <c r="B1546" s="188"/>
      <c r="C1546" s="174" t="s">
        <v>550</v>
      </c>
      <c r="D1546" s="175">
        <v>41277</v>
      </c>
      <c r="E1546" s="176">
        <v>41307</v>
      </c>
      <c r="F1546" s="185" t="s">
        <v>2803</v>
      </c>
      <c r="G1546" s="178">
        <v>0.33333333333333331</v>
      </c>
      <c r="H1546" s="178">
        <v>0.5</v>
      </c>
      <c r="I1546" s="179">
        <v>20121001121257</v>
      </c>
      <c r="J1546" s="180" t="s">
        <v>2804</v>
      </c>
      <c r="K1546" s="180" t="s">
        <v>2630</v>
      </c>
      <c r="L1546" s="195"/>
      <c r="M1546" s="181" t="s">
        <v>2805</v>
      </c>
      <c r="N1546" s="182"/>
    </row>
    <row r="1547" spans="2:14" x14ac:dyDescent="0.2">
      <c r="B1547" s="188"/>
      <c r="C1547" s="174" t="s">
        <v>550</v>
      </c>
      <c r="D1547" s="175">
        <v>41277</v>
      </c>
      <c r="E1547" s="176">
        <v>41297</v>
      </c>
      <c r="F1547" s="185" t="s">
        <v>2622</v>
      </c>
      <c r="G1547" s="178">
        <v>0.58333333333333337</v>
      </c>
      <c r="H1547" s="178">
        <v>0.75</v>
      </c>
      <c r="I1547" s="179">
        <v>20121050199719</v>
      </c>
      <c r="J1547" s="180" t="s">
        <v>2806</v>
      </c>
      <c r="K1547" s="180" t="s">
        <v>2630</v>
      </c>
      <c r="L1547" s="195"/>
      <c r="M1547" s="181" t="s">
        <v>2807</v>
      </c>
      <c r="N1547" s="182"/>
    </row>
    <row r="1548" spans="2:14" x14ac:dyDescent="0.2">
      <c r="B1548" s="188"/>
      <c r="C1548" s="174" t="s">
        <v>693</v>
      </c>
      <c r="D1548" s="175">
        <v>41278</v>
      </c>
      <c r="E1548" s="176">
        <v>41286</v>
      </c>
      <c r="F1548" s="185" t="s">
        <v>2808</v>
      </c>
      <c r="G1548" s="178">
        <v>0.54166666666666663</v>
      </c>
      <c r="H1548" s="178">
        <v>0.75</v>
      </c>
      <c r="I1548" s="179">
        <v>20121059370473</v>
      </c>
      <c r="J1548" s="180" t="s">
        <v>2809</v>
      </c>
      <c r="K1548" s="180" t="s">
        <v>1768</v>
      </c>
      <c r="L1548" s="195"/>
      <c r="M1548" s="181" t="s">
        <v>2810</v>
      </c>
      <c r="N1548" s="182"/>
    </row>
    <row r="1549" spans="2:14" x14ac:dyDescent="0.2">
      <c r="B1549" s="188"/>
      <c r="C1549" s="174" t="s">
        <v>550</v>
      </c>
      <c r="D1549" s="175">
        <v>41278</v>
      </c>
      <c r="E1549" s="176">
        <v>41293</v>
      </c>
      <c r="F1549" s="185" t="s">
        <v>2811</v>
      </c>
      <c r="G1549" s="178">
        <v>0.54166666666666663</v>
      </c>
      <c r="H1549" s="178">
        <v>0.75</v>
      </c>
      <c r="I1549" s="179">
        <v>20121030582934</v>
      </c>
      <c r="J1549" s="180" t="s">
        <v>2566</v>
      </c>
      <c r="K1549" s="180" t="s">
        <v>2812</v>
      </c>
      <c r="L1549" s="195"/>
      <c r="M1549" s="181" t="s">
        <v>2813</v>
      </c>
      <c r="N1549" s="182"/>
    </row>
    <row r="1550" spans="2:14" x14ac:dyDescent="0.2">
      <c r="B1550" s="188"/>
      <c r="C1550" s="174" t="s">
        <v>550</v>
      </c>
      <c r="D1550" s="175">
        <v>41278</v>
      </c>
      <c r="E1550" s="176">
        <v>41293</v>
      </c>
      <c r="F1550" s="185" t="s">
        <v>2595</v>
      </c>
      <c r="G1550" s="178">
        <v>0.33333333333333331</v>
      </c>
      <c r="H1550" s="178">
        <v>0.5</v>
      </c>
      <c r="I1550" s="179">
        <v>20121055836086</v>
      </c>
      <c r="J1550" s="180" t="s">
        <v>2596</v>
      </c>
      <c r="K1550" s="180" t="s">
        <v>2415</v>
      </c>
      <c r="L1550" s="195"/>
      <c r="M1550" s="181" t="s">
        <v>2814</v>
      </c>
      <c r="N1550" s="182"/>
    </row>
    <row r="1551" spans="2:14" x14ac:dyDescent="0.2">
      <c r="B1551" s="188"/>
      <c r="C1551" s="174" t="s">
        <v>2519</v>
      </c>
      <c r="D1551" s="175">
        <v>41278</v>
      </c>
      <c r="E1551" s="176">
        <v>41291</v>
      </c>
      <c r="F1551" s="185" t="s">
        <v>2815</v>
      </c>
      <c r="G1551" s="178">
        <v>0.54166666666666663</v>
      </c>
      <c r="H1551" s="178">
        <v>0.75</v>
      </c>
      <c r="I1551" s="179">
        <v>20121062936252</v>
      </c>
      <c r="J1551" s="180" t="s">
        <v>2816</v>
      </c>
      <c r="K1551" s="180" t="s">
        <v>1768</v>
      </c>
      <c r="L1551" s="195"/>
      <c r="M1551" s="181" t="s">
        <v>2817</v>
      </c>
      <c r="N1551" s="182"/>
    </row>
    <row r="1552" spans="2:14" x14ac:dyDescent="0.2">
      <c r="B1552" s="188"/>
      <c r="C1552" s="174" t="s">
        <v>550</v>
      </c>
      <c r="D1552" s="175">
        <v>41279</v>
      </c>
      <c r="E1552" s="176">
        <v>41299</v>
      </c>
      <c r="F1552" s="185" t="s">
        <v>2818</v>
      </c>
      <c r="G1552" s="178">
        <v>0.58333333333333337</v>
      </c>
      <c r="H1552" s="178">
        <v>0.75</v>
      </c>
      <c r="I1552" s="179">
        <v>20121045183997</v>
      </c>
      <c r="J1552" s="180" t="s">
        <v>2819</v>
      </c>
      <c r="K1552" s="180" t="s">
        <v>2415</v>
      </c>
      <c r="L1552" s="195"/>
      <c r="M1552" s="181" t="s">
        <v>2678</v>
      </c>
      <c r="N1552" s="182"/>
    </row>
    <row r="1553" spans="2:14" x14ac:dyDescent="0.2">
      <c r="B1553" s="188"/>
      <c r="C1553" s="174" t="s">
        <v>2519</v>
      </c>
      <c r="D1553" s="175">
        <v>41279</v>
      </c>
      <c r="E1553" s="176">
        <v>41286</v>
      </c>
      <c r="F1553" s="185" t="s">
        <v>2820</v>
      </c>
      <c r="G1553" s="178">
        <v>0.33333333333333331</v>
      </c>
      <c r="H1553" s="178">
        <v>0.5</v>
      </c>
      <c r="I1553" s="179">
        <v>2012977404877</v>
      </c>
      <c r="J1553" s="180" t="s">
        <v>2680</v>
      </c>
      <c r="K1553" s="180" t="s">
        <v>2821</v>
      </c>
      <c r="L1553" s="195"/>
      <c r="M1553" s="181" t="s">
        <v>2822</v>
      </c>
      <c r="N1553" s="182" t="s">
        <v>1457</v>
      </c>
    </row>
    <row r="1554" spans="2:14" x14ac:dyDescent="0.2">
      <c r="B1554" s="188"/>
      <c r="C1554" s="174" t="s">
        <v>2519</v>
      </c>
      <c r="D1554" s="175">
        <v>41279</v>
      </c>
      <c r="E1554" s="176">
        <v>41286</v>
      </c>
      <c r="F1554" s="185" t="s">
        <v>2823</v>
      </c>
      <c r="G1554" s="178">
        <v>0.54166666666666663</v>
      </c>
      <c r="H1554" s="178">
        <v>0.75</v>
      </c>
      <c r="I1554" s="179">
        <v>2012977404877</v>
      </c>
      <c r="J1554" s="180" t="s">
        <v>2680</v>
      </c>
      <c r="K1554" s="180" t="s">
        <v>2821</v>
      </c>
      <c r="L1554" s="195"/>
      <c r="M1554" s="181" t="s">
        <v>2824</v>
      </c>
      <c r="N1554" s="182" t="s">
        <v>1457</v>
      </c>
    </row>
    <row r="1555" spans="2:14" x14ac:dyDescent="0.2">
      <c r="B1555" s="188"/>
      <c r="C1555" s="174" t="s">
        <v>328</v>
      </c>
      <c r="D1555" s="175">
        <v>41281</v>
      </c>
      <c r="E1555" s="176">
        <v>41282</v>
      </c>
      <c r="F1555" s="185" t="s">
        <v>2825</v>
      </c>
      <c r="G1555" s="178">
        <v>0.25</v>
      </c>
      <c r="H1555" s="178">
        <v>0.29166666666666669</v>
      </c>
      <c r="I1555" s="179">
        <v>20121033787000</v>
      </c>
      <c r="J1555" s="180" t="s">
        <v>2826</v>
      </c>
      <c r="K1555" s="180" t="s">
        <v>1768</v>
      </c>
      <c r="L1555" s="195"/>
      <c r="M1555" s="181"/>
      <c r="N1555" s="182" t="s">
        <v>2194</v>
      </c>
    </row>
    <row r="1556" spans="2:14" x14ac:dyDescent="0.2">
      <c r="B1556" s="188"/>
      <c r="C1556" s="174" t="s">
        <v>693</v>
      </c>
      <c r="D1556" s="175">
        <v>41281</v>
      </c>
      <c r="E1556" s="176">
        <v>41288</v>
      </c>
      <c r="F1556" s="185" t="s">
        <v>2827</v>
      </c>
      <c r="G1556" s="178">
        <v>0.54166666666666663</v>
      </c>
      <c r="H1556" s="178">
        <v>0.75</v>
      </c>
      <c r="I1556" s="179">
        <v>20121060740112</v>
      </c>
      <c r="J1556" s="180" t="s">
        <v>2828</v>
      </c>
      <c r="K1556" s="180" t="s">
        <v>1768</v>
      </c>
      <c r="L1556" s="195"/>
      <c r="M1556" s="181" t="s">
        <v>2829</v>
      </c>
      <c r="N1556" s="182"/>
    </row>
    <row r="1557" spans="2:14" x14ac:dyDescent="0.2">
      <c r="B1557" s="188"/>
      <c r="C1557" s="174" t="s">
        <v>2519</v>
      </c>
      <c r="D1557" s="175">
        <v>41282</v>
      </c>
      <c r="E1557" s="176">
        <v>41302</v>
      </c>
      <c r="F1557" s="185" t="s">
        <v>2830</v>
      </c>
      <c r="G1557" s="178">
        <v>0.33333333333333331</v>
      </c>
      <c r="H1557" s="178">
        <v>0.54166666666666663</v>
      </c>
      <c r="I1557" s="179">
        <v>20121053478177</v>
      </c>
      <c r="J1557" s="180" t="s">
        <v>2560</v>
      </c>
      <c r="K1557" s="180" t="s">
        <v>352</v>
      </c>
      <c r="L1557" s="195"/>
      <c r="M1557" s="181" t="s">
        <v>2831</v>
      </c>
      <c r="N1557" s="182"/>
    </row>
    <row r="1558" spans="2:14" x14ac:dyDescent="0.2">
      <c r="B1558" s="188"/>
      <c r="C1558" s="174" t="s">
        <v>2519</v>
      </c>
      <c r="D1558" s="175">
        <v>41282</v>
      </c>
      <c r="E1558" s="176">
        <v>41283</v>
      </c>
      <c r="F1558" s="185" t="s">
        <v>2832</v>
      </c>
      <c r="G1558" s="178">
        <v>0.25</v>
      </c>
      <c r="H1558" s="178">
        <v>0.27083333333333331</v>
      </c>
      <c r="I1558" s="179">
        <v>20121049621966</v>
      </c>
      <c r="J1558" s="180" t="s">
        <v>2538</v>
      </c>
      <c r="K1558" s="180" t="s">
        <v>1768</v>
      </c>
      <c r="L1558" s="195"/>
      <c r="M1558" s="181"/>
      <c r="N1558" s="182" t="s">
        <v>2683</v>
      </c>
    </row>
    <row r="1559" spans="2:14" x14ac:dyDescent="0.2">
      <c r="B1559" s="188"/>
      <c r="C1559" s="174" t="s">
        <v>328</v>
      </c>
      <c r="D1559" s="175">
        <v>41299</v>
      </c>
      <c r="E1559" s="176">
        <v>41299</v>
      </c>
      <c r="F1559" s="185">
        <v>5712117005</v>
      </c>
      <c r="G1559" s="178">
        <v>0.58333333333333337</v>
      </c>
      <c r="H1559" s="178">
        <v>0.70833333333333337</v>
      </c>
      <c r="I1559" s="179">
        <v>20121049050634</v>
      </c>
      <c r="J1559" s="180" t="s">
        <v>2167</v>
      </c>
      <c r="K1559" s="180" t="s">
        <v>1768</v>
      </c>
      <c r="L1559" s="195"/>
      <c r="M1559" s="181" t="s">
        <v>2833</v>
      </c>
      <c r="N1559" s="182"/>
    </row>
    <row r="1560" spans="2:14" x14ac:dyDescent="0.2">
      <c r="B1560" s="188"/>
      <c r="C1560" s="174" t="s">
        <v>2519</v>
      </c>
      <c r="D1560" s="175">
        <v>41283</v>
      </c>
      <c r="E1560" s="176">
        <v>41299</v>
      </c>
      <c r="F1560" s="185" t="s">
        <v>2834</v>
      </c>
      <c r="G1560" s="178">
        <v>0.33333333333333331</v>
      </c>
      <c r="H1560" s="178">
        <v>0.41666666666666669</v>
      </c>
      <c r="I1560" s="179">
        <v>20121063584706</v>
      </c>
      <c r="J1560" s="180" t="s">
        <v>2835</v>
      </c>
      <c r="K1560" s="180" t="s">
        <v>667</v>
      </c>
      <c r="L1560" s="195"/>
      <c r="M1560" s="181" t="s">
        <v>2836</v>
      </c>
      <c r="N1560" s="182"/>
    </row>
    <row r="1561" spans="2:14" x14ac:dyDescent="0.2">
      <c r="B1561" s="188"/>
      <c r="C1561" s="174" t="s">
        <v>2519</v>
      </c>
      <c r="D1561" s="175">
        <v>41283</v>
      </c>
      <c r="E1561" s="176">
        <v>41289</v>
      </c>
      <c r="F1561" s="185" t="s">
        <v>2837</v>
      </c>
      <c r="G1561" s="178">
        <v>0.33333333333333331</v>
      </c>
      <c r="H1561" s="178">
        <v>0.5</v>
      </c>
      <c r="I1561" s="179">
        <v>20121062468126</v>
      </c>
      <c r="J1561" s="180" t="s">
        <v>2364</v>
      </c>
      <c r="K1561" s="180" t="s">
        <v>2415</v>
      </c>
      <c r="L1561" s="195"/>
      <c r="M1561" s="181" t="s">
        <v>2838</v>
      </c>
      <c r="N1561" s="182"/>
    </row>
    <row r="1562" spans="2:14" x14ac:dyDescent="0.2">
      <c r="B1562" s="188"/>
      <c r="C1562" s="174" t="s">
        <v>550</v>
      </c>
      <c r="D1562" s="175">
        <v>41283</v>
      </c>
      <c r="E1562" s="176">
        <v>41300</v>
      </c>
      <c r="F1562" s="185" t="s">
        <v>2839</v>
      </c>
      <c r="G1562" s="178">
        <v>0.58333333333333337</v>
      </c>
      <c r="H1562" s="178">
        <v>0.75</v>
      </c>
      <c r="I1562" s="179">
        <v>2012941848823</v>
      </c>
      <c r="J1562" s="180" t="s">
        <v>2840</v>
      </c>
      <c r="K1562" s="180" t="s">
        <v>2841</v>
      </c>
      <c r="L1562" s="195"/>
      <c r="M1562" s="181"/>
      <c r="N1562" s="182"/>
    </row>
    <row r="1563" spans="2:14" x14ac:dyDescent="0.2">
      <c r="B1563" s="188"/>
      <c r="C1563" s="174" t="s">
        <v>550</v>
      </c>
      <c r="D1563" s="175">
        <v>41283</v>
      </c>
      <c r="E1563" s="176">
        <v>41300</v>
      </c>
      <c r="F1563" s="185" t="s">
        <v>2842</v>
      </c>
      <c r="G1563" s="178">
        <v>0.33333333333333331</v>
      </c>
      <c r="H1563" s="178">
        <v>0.5</v>
      </c>
      <c r="I1563" s="179">
        <v>20121016379651</v>
      </c>
      <c r="J1563" s="180" t="s">
        <v>2653</v>
      </c>
      <c r="K1563" s="180" t="s">
        <v>2165</v>
      </c>
      <c r="L1563" s="195"/>
      <c r="M1563" s="181"/>
      <c r="N1563" s="182"/>
    </row>
    <row r="1564" spans="2:14" x14ac:dyDescent="0.2">
      <c r="B1564" s="188"/>
      <c r="C1564" s="174" t="s">
        <v>2519</v>
      </c>
      <c r="D1564" s="175">
        <v>41284</v>
      </c>
      <c r="E1564" s="176">
        <v>41290</v>
      </c>
      <c r="F1564" s="185" t="s">
        <v>2843</v>
      </c>
      <c r="G1564" s="178">
        <v>0.29166666666666669</v>
      </c>
      <c r="H1564" s="178">
        <v>0.375</v>
      </c>
      <c r="I1564" s="179">
        <v>20121040746173</v>
      </c>
      <c r="J1564" s="180" t="s">
        <v>2703</v>
      </c>
      <c r="K1564" s="180" t="s">
        <v>1768</v>
      </c>
      <c r="L1564" s="195"/>
      <c r="M1564" s="181"/>
      <c r="N1564" s="182"/>
    </row>
    <row r="1565" spans="2:14" x14ac:dyDescent="0.2">
      <c r="B1565" s="188"/>
      <c r="C1565" s="174" t="s">
        <v>2519</v>
      </c>
      <c r="D1565" s="175">
        <v>41284</v>
      </c>
      <c r="E1565" s="176">
        <v>41303</v>
      </c>
      <c r="F1565" s="185" t="s">
        <v>2658</v>
      </c>
      <c r="G1565" s="178">
        <v>0.54166666666666663</v>
      </c>
      <c r="H1565" s="178">
        <v>0.75</v>
      </c>
      <c r="I1565" s="179">
        <v>2012984930959</v>
      </c>
      <c r="J1565" s="180" t="s">
        <v>2844</v>
      </c>
      <c r="K1565" s="180" t="s">
        <v>2415</v>
      </c>
      <c r="L1565" s="195"/>
      <c r="M1565" s="181" t="s">
        <v>2845</v>
      </c>
      <c r="N1565" s="182"/>
    </row>
    <row r="1566" spans="2:14" x14ac:dyDescent="0.2">
      <c r="B1566" s="188"/>
      <c r="C1566" s="174" t="s">
        <v>2519</v>
      </c>
      <c r="D1566" s="175">
        <v>41283</v>
      </c>
      <c r="E1566" s="176">
        <v>41299</v>
      </c>
      <c r="F1566" s="185" t="s">
        <v>2846</v>
      </c>
      <c r="G1566" s="178">
        <v>0.33333333333333331</v>
      </c>
      <c r="H1566" s="178">
        <v>0.5</v>
      </c>
      <c r="I1566" s="179">
        <v>20121066751692</v>
      </c>
      <c r="J1566" s="180" t="s">
        <v>2847</v>
      </c>
      <c r="K1566" s="180" t="s">
        <v>667</v>
      </c>
      <c r="L1566" s="195"/>
      <c r="M1566" s="181" t="s">
        <v>2848</v>
      </c>
      <c r="N1566" s="182"/>
    </row>
    <row r="1567" spans="2:14" x14ac:dyDescent="0.2">
      <c r="B1567" s="188"/>
      <c r="C1567" s="174" t="s">
        <v>2519</v>
      </c>
      <c r="D1567" s="175">
        <v>41283</v>
      </c>
      <c r="E1567" s="176">
        <v>41303</v>
      </c>
      <c r="F1567" s="185" t="s">
        <v>2849</v>
      </c>
      <c r="G1567" s="178">
        <v>0.29166666666666669</v>
      </c>
      <c r="H1567" s="178">
        <v>0.33333333333333331</v>
      </c>
      <c r="I1567" s="179">
        <v>20121046065627</v>
      </c>
      <c r="J1567" s="180" t="s">
        <v>2850</v>
      </c>
      <c r="K1567" s="180" t="s">
        <v>2851</v>
      </c>
      <c r="L1567" s="195"/>
      <c r="M1567" s="181" t="s">
        <v>2852</v>
      </c>
      <c r="N1567" s="182" t="s">
        <v>2853</v>
      </c>
    </row>
    <row r="1568" spans="2:14" x14ac:dyDescent="0.2">
      <c r="B1568" s="188"/>
      <c r="C1568" s="174" t="s">
        <v>2519</v>
      </c>
      <c r="D1568" s="175">
        <v>41284</v>
      </c>
      <c r="E1568" s="176">
        <v>41294</v>
      </c>
      <c r="F1568" s="185" t="s">
        <v>2854</v>
      </c>
      <c r="G1568" s="178">
        <v>0.33333333333333331</v>
      </c>
      <c r="H1568" s="178">
        <v>0.54166666666666663</v>
      </c>
      <c r="I1568" s="179">
        <v>20121034996640</v>
      </c>
      <c r="J1568" s="180" t="s">
        <v>2422</v>
      </c>
      <c r="K1568" s="180" t="s">
        <v>2855</v>
      </c>
      <c r="L1568" s="195"/>
      <c r="M1568" s="181" t="s">
        <v>2856</v>
      </c>
      <c r="N1568" s="182"/>
    </row>
    <row r="1569" spans="2:14" x14ac:dyDescent="0.2">
      <c r="B1569" s="188"/>
      <c r="C1569" s="174" t="s">
        <v>2519</v>
      </c>
      <c r="D1569" s="175">
        <v>41284</v>
      </c>
      <c r="E1569" s="176">
        <v>41293</v>
      </c>
      <c r="F1569" s="185" t="s">
        <v>2857</v>
      </c>
      <c r="G1569" s="178">
        <v>0.33333333333333331</v>
      </c>
      <c r="H1569" s="178">
        <v>0.54166666666666663</v>
      </c>
      <c r="I1569" s="179">
        <v>20121066084523</v>
      </c>
      <c r="J1569" s="180" t="s">
        <v>2858</v>
      </c>
      <c r="K1569" s="180" t="s">
        <v>1768</v>
      </c>
      <c r="L1569" s="195"/>
      <c r="M1569" s="181" t="s">
        <v>2859</v>
      </c>
      <c r="N1569" s="182"/>
    </row>
    <row r="1570" spans="2:14" x14ac:dyDescent="0.2">
      <c r="B1570" s="188"/>
      <c r="C1570" s="174" t="s">
        <v>2519</v>
      </c>
      <c r="D1570" s="175">
        <v>41283</v>
      </c>
      <c r="E1570" s="176">
        <v>41287</v>
      </c>
      <c r="F1570" s="185" t="s">
        <v>2860</v>
      </c>
      <c r="G1570" s="178">
        <v>0.29166666666666669</v>
      </c>
      <c r="H1570" s="178">
        <v>0.33333333333333331</v>
      </c>
      <c r="I1570" s="179">
        <v>20121039728473</v>
      </c>
      <c r="J1570" s="180" t="s">
        <v>2576</v>
      </c>
      <c r="K1570" s="180" t="s">
        <v>1768</v>
      </c>
      <c r="L1570" s="195"/>
      <c r="M1570" s="181" t="s">
        <v>2451</v>
      </c>
      <c r="N1570" s="182"/>
    </row>
    <row r="1571" spans="2:14" x14ac:dyDescent="0.2">
      <c r="B1571" s="188"/>
      <c r="C1571" s="174" t="s">
        <v>2519</v>
      </c>
      <c r="D1571" s="175">
        <v>41284</v>
      </c>
      <c r="E1571" s="176">
        <v>41294</v>
      </c>
      <c r="F1571" s="185" t="s">
        <v>2861</v>
      </c>
      <c r="G1571" s="178">
        <v>0.58333333333333337</v>
      </c>
      <c r="H1571" s="178">
        <v>0.75</v>
      </c>
      <c r="I1571" s="179">
        <v>20121064200851</v>
      </c>
      <c r="J1571" s="180" t="s">
        <v>2216</v>
      </c>
      <c r="K1571" s="180" t="s">
        <v>1768</v>
      </c>
      <c r="L1571" s="195"/>
      <c r="M1571" s="181" t="s">
        <v>2862</v>
      </c>
      <c r="N1571" s="182" t="s">
        <v>1457</v>
      </c>
    </row>
    <row r="1572" spans="2:14" x14ac:dyDescent="0.2">
      <c r="B1572" s="188"/>
      <c r="C1572" s="174" t="s">
        <v>2519</v>
      </c>
      <c r="D1572" s="175">
        <v>41285</v>
      </c>
      <c r="E1572" s="176">
        <v>41293</v>
      </c>
      <c r="F1572" s="185" t="s">
        <v>2863</v>
      </c>
      <c r="G1572" s="178">
        <v>0.54166666666666663</v>
      </c>
      <c r="H1572" s="178">
        <v>0.75</v>
      </c>
      <c r="I1572" s="179">
        <v>2012977409442</v>
      </c>
      <c r="J1572" s="180" t="s">
        <v>2453</v>
      </c>
      <c r="K1572" s="180" t="s">
        <v>1260</v>
      </c>
      <c r="L1572" s="195"/>
      <c r="M1572" s="181" t="s">
        <v>2864</v>
      </c>
      <c r="N1572" s="182" t="s">
        <v>1457</v>
      </c>
    </row>
    <row r="1573" spans="2:14" x14ac:dyDescent="0.2">
      <c r="B1573" s="188"/>
      <c r="C1573" s="174" t="s">
        <v>2519</v>
      </c>
      <c r="D1573" s="175">
        <v>41285</v>
      </c>
      <c r="E1573" s="176">
        <v>41286</v>
      </c>
      <c r="F1573" s="185" t="s">
        <v>2639</v>
      </c>
      <c r="G1573" s="178">
        <v>0.58333333333333337</v>
      </c>
      <c r="H1573" s="178">
        <v>0.75</v>
      </c>
      <c r="I1573" s="179">
        <v>20121049248918</v>
      </c>
      <c r="J1573" s="180" t="s">
        <v>2640</v>
      </c>
      <c r="K1573" s="180" t="s">
        <v>2630</v>
      </c>
      <c r="L1573" s="195"/>
      <c r="M1573" s="181" t="s">
        <v>2865</v>
      </c>
      <c r="N1573" s="182"/>
    </row>
    <row r="1574" spans="2:14" x14ac:dyDescent="0.2">
      <c r="B1574" s="188"/>
      <c r="C1574" s="174" t="s">
        <v>2519</v>
      </c>
      <c r="D1574" s="175">
        <v>41287</v>
      </c>
      <c r="E1574" s="176">
        <v>41288</v>
      </c>
      <c r="F1574" s="185" t="s">
        <v>2866</v>
      </c>
      <c r="G1574" s="178">
        <v>0.33333333333333331</v>
      </c>
      <c r="H1574" s="178">
        <v>0.5</v>
      </c>
      <c r="I1574" s="179">
        <v>2012994630262</v>
      </c>
      <c r="J1574" s="180" t="s">
        <v>2867</v>
      </c>
      <c r="K1574" s="180" t="s">
        <v>1573</v>
      </c>
      <c r="L1574" s="195"/>
      <c r="M1574" s="181" t="s">
        <v>2868</v>
      </c>
      <c r="N1574" s="182"/>
    </row>
    <row r="1575" spans="2:14" x14ac:dyDescent="0.2">
      <c r="B1575" s="188"/>
      <c r="C1575" s="174" t="s">
        <v>550</v>
      </c>
      <c r="D1575" s="175">
        <v>41288</v>
      </c>
      <c r="E1575" s="176">
        <v>41303</v>
      </c>
      <c r="F1575" s="185" t="s">
        <v>2866</v>
      </c>
      <c r="G1575" s="178">
        <v>0.58333333333333337</v>
      </c>
      <c r="H1575" s="178">
        <v>0.75</v>
      </c>
      <c r="I1575" s="179">
        <v>2012994630262</v>
      </c>
      <c r="J1575" s="180" t="s">
        <v>2867</v>
      </c>
      <c r="K1575" s="180" t="s">
        <v>1573</v>
      </c>
      <c r="L1575" s="195"/>
      <c r="M1575" s="181" t="s">
        <v>2869</v>
      </c>
      <c r="N1575" s="182"/>
    </row>
    <row r="1576" spans="2:14" x14ac:dyDescent="0.2">
      <c r="B1576" s="188"/>
      <c r="C1576" s="174" t="s">
        <v>550</v>
      </c>
      <c r="D1576" s="175">
        <v>41288</v>
      </c>
      <c r="E1576" s="176">
        <v>41294</v>
      </c>
      <c r="F1576" s="185" t="s">
        <v>2870</v>
      </c>
      <c r="G1576" s="178">
        <v>0.33333333333333331</v>
      </c>
      <c r="H1576" s="178">
        <v>0.54166666666666663</v>
      </c>
      <c r="I1576" s="179">
        <v>20121063589598</v>
      </c>
      <c r="J1576" s="180" t="s">
        <v>2871</v>
      </c>
      <c r="K1576" s="180" t="s">
        <v>1768</v>
      </c>
      <c r="L1576" s="195"/>
      <c r="M1576" s="181" t="s">
        <v>2872</v>
      </c>
      <c r="N1576" s="182" t="s">
        <v>2873</v>
      </c>
    </row>
    <row r="1577" spans="2:14" x14ac:dyDescent="0.2">
      <c r="B1577" s="188"/>
      <c r="C1577" s="174" t="s">
        <v>550</v>
      </c>
      <c r="D1577" s="175">
        <v>41288</v>
      </c>
      <c r="E1577" s="176">
        <v>41313</v>
      </c>
      <c r="F1577" s="185" t="s">
        <v>2874</v>
      </c>
      <c r="G1577" s="178">
        <v>0.58333333333333337</v>
      </c>
      <c r="H1577" s="178">
        <v>0.75</v>
      </c>
      <c r="I1577" s="179">
        <v>2012994553884</v>
      </c>
      <c r="J1577" s="180" t="s">
        <v>2875</v>
      </c>
      <c r="K1577" s="180" t="s">
        <v>2876</v>
      </c>
      <c r="L1577" s="195"/>
      <c r="M1577" s="181" t="s">
        <v>2877</v>
      </c>
      <c r="N1577" s="182"/>
    </row>
    <row r="1578" spans="2:14" x14ac:dyDescent="0.2">
      <c r="B1578" s="188"/>
      <c r="C1578" s="174" t="s">
        <v>550</v>
      </c>
      <c r="D1578" s="175">
        <v>41288</v>
      </c>
      <c r="E1578" s="176">
        <v>41333</v>
      </c>
      <c r="F1578" s="185" t="s">
        <v>2874</v>
      </c>
      <c r="G1578" s="178">
        <v>0.58333333333333337</v>
      </c>
      <c r="H1578" s="178">
        <v>0.75</v>
      </c>
      <c r="I1578" s="179">
        <v>2012994553884</v>
      </c>
      <c r="J1578" s="180" t="s">
        <v>2875</v>
      </c>
      <c r="K1578" s="180" t="s">
        <v>2876</v>
      </c>
      <c r="L1578" s="195"/>
      <c r="M1578" s="181" t="s">
        <v>2878</v>
      </c>
      <c r="N1578" s="182"/>
    </row>
    <row r="1579" spans="2:14" x14ac:dyDescent="0.2">
      <c r="B1579" s="188"/>
      <c r="C1579" s="174" t="s">
        <v>2519</v>
      </c>
      <c r="D1579" s="175">
        <v>41289</v>
      </c>
      <c r="E1579" s="176">
        <v>41319</v>
      </c>
      <c r="F1579" s="185" t="s">
        <v>2879</v>
      </c>
      <c r="G1579" s="178">
        <v>0.33333333333333331</v>
      </c>
      <c r="H1579" s="178">
        <v>0.5</v>
      </c>
      <c r="I1579" s="179">
        <v>20121048268776</v>
      </c>
      <c r="J1579" s="180" t="s">
        <v>781</v>
      </c>
      <c r="K1579" s="180" t="s">
        <v>1768</v>
      </c>
      <c r="L1579" s="195"/>
      <c r="M1579" s="181" t="s">
        <v>2880</v>
      </c>
      <c r="N1579" s="182" t="s">
        <v>1457</v>
      </c>
    </row>
    <row r="1580" spans="2:14" x14ac:dyDescent="0.2">
      <c r="B1580" s="188"/>
      <c r="C1580" s="174" t="s">
        <v>2519</v>
      </c>
      <c r="D1580" s="175">
        <v>41289</v>
      </c>
      <c r="E1580" s="176">
        <v>41320</v>
      </c>
      <c r="F1580" s="185" t="s">
        <v>2881</v>
      </c>
      <c r="G1580" s="178">
        <v>0.33333333333333331</v>
      </c>
      <c r="H1580" s="178">
        <v>0.5</v>
      </c>
      <c r="I1580" s="179">
        <v>20121047062945</v>
      </c>
      <c r="J1580" s="180" t="s">
        <v>2712</v>
      </c>
      <c r="K1580" s="180" t="s">
        <v>1768</v>
      </c>
      <c r="L1580" s="195"/>
      <c r="M1580" s="181" t="s">
        <v>2882</v>
      </c>
      <c r="N1580" s="182" t="s">
        <v>1457</v>
      </c>
    </row>
    <row r="1581" spans="2:14" x14ac:dyDescent="0.2">
      <c r="B1581" s="188"/>
      <c r="C1581" s="174" t="s">
        <v>2519</v>
      </c>
      <c r="D1581" s="175">
        <v>41289</v>
      </c>
      <c r="E1581" s="176">
        <v>41304</v>
      </c>
      <c r="F1581" s="185" t="s">
        <v>2883</v>
      </c>
      <c r="G1581" s="178">
        <v>0.33333333333333331</v>
      </c>
      <c r="H1581" s="178">
        <v>0.5</v>
      </c>
      <c r="I1581" s="179">
        <v>2012963144779</v>
      </c>
      <c r="J1581" s="180" t="s">
        <v>2884</v>
      </c>
      <c r="K1581" s="180" t="s">
        <v>2885</v>
      </c>
      <c r="L1581" s="195"/>
      <c r="M1581" s="181" t="s">
        <v>2886</v>
      </c>
      <c r="N1581" s="182" t="s">
        <v>2887</v>
      </c>
    </row>
    <row r="1582" spans="2:14" x14ac:dyDescent="0.2">
      <c r="B1582" s="188"/>
      <c r="C1582" s="174" t="s">
        <v>2519</v>
      </c>
      <c r="D1582" s="175">
        <v>41289</v>
      </c>
      <c r="E1582" s="176">
        <v>41300</v>
      </c>
      <c r="F1582" s="185" t="s">
        <v>2888</v>
      </c>
      <c r="G1582" s="178">
        <v>0.54166666666666663</v>
      </c>
      <c r="H1582" s="178">
        <v>0.75</v>
      </c>
      <c r="I1582" s="179">
        <v>2012969304501</v>
      </c>
      <c r="J1582" s="180" t="s">
        <v>710</v>
      </c>
      <c r="K1582" s="180" t="s">
        <v>1260</v>
      </c>
      <c r="L1582" s="195"/>
      <c r="M1582" s="181" t="s">
        <v>2889</v>
      </c>
      <c r="N1582" s="182" t="s">
        <v>1457</v>
      </c>
    </row>
    <row r="1583" spans="2:14" x14ac:dyDescent="0.2">
      <c r="B1583" s="188"/>
      <c r="C1583" s="174" t="s">
        <v>328</v>
      </c>
      <c r="D1583" s="175">
        <v>41290</v>
      </c>
      <c r="E1583" s="176">
        <v>41291</v>
      </c>
      <c r="F1583" s="185" t="s">
        <v>2890</v>
      </c>
      <c r="G1583" s="178">
        <v>0.20833333333333334</v>
      </c>
      <c r="H1583" s="178">
        <v>0.25</v>
      </c>
      <c r="I1583" s="179">
        <v>20121045647999</v>
      </c>
      <c r="J1583" s="180" t="s">
        <v>939</v>
      </c>
      <c r="K1583" s="180" t="s">
        <v>1569</v>
      </c>
      <c r="L1583" s="195"/>
      <c r="M1583" s="181" t="s">
        <v>2891</v>
      </c>
      <c r="N1583" s="182"/>
    </row>
    <row r="1584" spans="2:14" x14ac:dyDescent="0.2">
      <c r="B1584" s="188"/>
      <c r="C1584" s="174" t="s">
        <v>2519</v>
      </c>
      <c r="D1584" s="175">
        <v>41290</v>
      </c>
      <c r="E1584" s="176">
        <v>41291</v>
      </c>
      <c r="F1584" s="185" t="s">
        <v>2892</v>
      </c>
      <c r="G1584" s="178">
        <v>0.29166666666666669</v>
      </c>
      <c r="H1584" s="178">
        <v>0.3125</v>
      </c>
      <c r="I1584" s="179">
        <v>20131072817864</v>
      </c>
      <c r="J1584" s="180" t="s">
        <v>682</v>
      </c>
      <c r="K1584" s="180" t="s">
        <v>1181</v>
      </c>
      <c r="L1584" s="195"/>
      <c r="M1584" s="181" t="s">
        <v>2893</v>
      </c>
      <c r="N1584" s="182"/>
    </row>
    <row r="1585" spans="2:14" x14ac:dyDescent="0.2">
      <c r="B1585" s="188"/>
      <c r="C1585" s="174" t="s">
        <v>2519</v>
      </c>
      <c r="D1585" s="175">
        <v>41291</v>
      </c>
      <c r="E1585" s="176">
        <v>41304</v>
      </c>
      <c r="F1585" s="185" t="s">
        <v>2894</v>
      </c>
      <c r="G1585" s="178">
        <v>0.54166666666666663</v>
      </c>
      <c r="H1585" s="178">
        <v>0.75</v>
      </c>
      <c r="I1585" s="179">
        <v>20121067163603</v>
      </c>
      <c r="J1585" s="180" t="s">
        <v>2279</v>
      </c>
      <c r="K1585" s="180" t="s">
        <v>1768</v>
      </c>
      <c r="L1585" s="195"/>
      <c r="M1585" s="181" t="s">
        <v>2895</v>
      </c>
      <c r="N1585" s="182"/>
    </row>
    <row r="1586" spans="2:14" x14ac:dyDescent="0.2">
      <c r="B1586" s="188"/>
      <c r="C1586" s="174" t="s">
        <v>2519</v>
      </c>
      <c r="D1586" s="175">
        <v>41292</v>
      </c>
      <c r="E1586" s="176">
        <v>41292</v>
      </c>
      <c r="F1586" s="185" t="s">
        <v>2896</v>
      </c>
      <c r="G1586" s="178">
        <v>0.33333333333333331</v>
      </c>
      <c r="H1586" s="178">
        <v>0.54166666666666663</v>
      </c>
      <c r="I1586" s="179">
        <v>2012983688823</v>
      </c>
      <c r="J1586" s="180" t="s">
        <v>2897</v>
      </c>
      <c r="K1586" s="180" t="s">
        <v>1138</v>
      </c>
      <c r="L1586" s="195"/>
      <c r="M1586" s="181"/>
      <c r="N1586" s="182" t="s">
        <v>2898</v>
      </c>
    </row>
    <row r="1587" spans="2:14" x14ac:dyDescent="0.2">
      <c r="B1587" s="188"/>
      <c r="C1587" s="174" t="s">
        <v>2519</v>
      </c>
      <c r="D1587" s="175">
        <v>41292</v>
      </c>
      <c r="E1587" s="176">
        <v>41293</v>
      </c>
      <c r="F1587" s="185" t="s">
        <v>2899</v>
      </c>
      <c r="G1587" s="178">
        <v>0.58333333333333337</v>
      </c>
      <c r="H1587" s="178">
        <v>0.75</v>
      </c>
      <c r="I1587" s="179">
        <v>20121043404773</v>
      </c>
      <c r="J1587" s="180" t="s">
        <v>2720</v>
      </c>
      <c r="K1587" s="180" t="s">
        <v>2900</v>
      </c>
      <c r="L1587" s="195"/>
      <c r="M1587" s="181" t="s">
        <v>2901</v>
      </c>
      <c r="N1587" s="182"/>
    </row>
    <row r="1588" spans="2:14" x14ac:dyDescent="0.2">
      <c r="B1588" s="188"/>
      <c r="C1588" s="174" t="s">
        <v>2519</v>
      </c>
      <c r="D1588" s="175">
        <v>41292</v>
      </c>
      <c r="E1588" s="176">
        <v>41304</v>
      </c>
      <c r="F1588" s="185" t="s">
        <v>2902</v>
      </c>
      <c r="G1588" s="178">
        <v>0.33333333333333331</v>
      </c>
      <c r="H1588" s="178">
        <v>0.5</v>
      </c>
      <c r="I1588" s="179">
        <v>20121000309622</v>
      </c>
      <c r="J1588" s="180" t="s">
        <v>2903</v>
      </c>
      <c r="K1588" s="180" t="s">
        <v>2686</v>
      </c>
      <c r="L1588" s="195"/>
      <c r="M1588" s="181" t="s">
        <v>2904</v>
      </c>
      <c r="N1588" s="182"/>
    </row>
    <row r="1589" spans="2:14" x14ac:dyDescent="0.2">
      <c r="B1589" s="188"/>
      <c r="C1589" s="174" t="s">
        <v>550</v>
      </c>
      <c r="D1589" s="175">
        <v>41302</v>
      </c>
      <c r="E1589" s="176">
        <v>41304</v>
      </c>
      <c r="F1589" s="185" t="s">
        <v>2902</v>
      </c>
      <c r="G1589" s="178">
        <v>0.33333333333333331</v>
      </c>
      <c r="H1589" s="178">
        <v>0.5</v>
      </c>
      <c r="I1589" s="179">
        <v>2012973091267</v>
      </c>
      <c r="J1589" s="180" t="s">
        <v>2905</v>
      </c>
      <c r="K1589" s="180" t="s">
        <v>1768</v>
      </c>
      <c r="L1589" s="195"/>
      <c r="M1589" s="181" t="s">
        <v>2906</v>
      </c>
      <c r="N1589" s="182"/>
    </row>
    <row r="1590" spans="2:14" x14ac:dyDescent="0.2">
      <c r="B1590" s="188"/>
      <c r="C1590" s="174" t="s">
        <v>2519</v>
      </c>
      <c r="D1590" s="175">
        <v>41295</v>
      </c>
      <c r="E1590" s="176">
        <v>41309</v>
      </c>
      <c r="F1590" s="185" t="s">
        <v>2575</v>
      </c>
      <c r="G1590" s="178">
        <v>0.29166666666666669</v>
      </c>
      <c r="H1590" s="178">
        <v>0.41666666666666669</v>
      </c>
      <c r="I1590" s="179">
        <v>20121039728473</v>
      </c>
      <c r="J1590" s="180" t="s">
        <v>2576</v>
      </c>
      <c r="K1590" s="180" t="s">
        <v>1138</v>
      </c>
      <c r="L1590" s="195"/>
      <c r="M1590" s="181" t="s">
        <v>2907</v>
      </c>
      <c r="N1590" s="182" t="s">
        <v>2908</v>
      </c>
    </row>
    <row r="1591" spans="2:14" x14ac:dyDescent="0.2">
      <c r="B1591" s="188"/>
      <c r="C1591" s="174" t="s">
        <v>2519</v>
      </c>
      <c r="D1591" s="175">
        <v>41295</v>
      </c>
      <c r="E1591" s="176">
        <v>41279</v>
      </c>
      <c r="F1591" s="185" t="s">
        <v>2565</v>
      </c>
      <c r="G1591" s="178">
        <v>0.29166666666666669</v>
      </c>
      <c r="H1591" s="178">
        <v>0.45833333333333331</v>
      </c>
      <c r="I1591" s="179">
        <v>20121030582934</v>
      </c>
      <c r="J1591" s="180" t="s">
        <v>2909</v>
      </c>
      <c r="K1591" s="180" t="s">
        <v>1768</v>
      </c>
      <c r="L1591" s="195"/>
      <c r="M1591" s="181"/>
      <c r="N1591" s="182"/>
    </row>
    <row r="1592" spans="2:14" x14ac:dyDescent="0.2">
      <c r="B1592" s="188"/>
      <c r="C1592" s="174" t="s">
        <v>2519</v>
      </c>
      <c r="D1592" s="175">
        <v>41295</v>
      </c>
      <c r="E1592" s="176">
        <v>41308</v>
      </c>
      <c r="F1592" s="185" t="s">
        <v>2910</v>
      </c>
      <c r="G1592" s="178">
        <v>0.33333333333333331</v>
      </c>
      <c r="H1592" s="178">
        <v>0.54166666666666663</v>
      </c>
      <c r="I1592" s="179">
        <v>20121034996640</v>
      </c>
      <c r="J1592" s="180" t="s">
        <v>421</v>
      </c>
      <c r="K1592" s="180" t="s">
        <v>2415</v>
      </c>
      <c r="L1592" s="195"/>
      <c r="M1592" s="181" t="s">
        <v>2911</v>
      </c>
      <c r="N1592" s="182"/>
    </row>
    <row r="1593" spans="2:14" x14ac:dyDescent="0.2">
      <c r="B1593" s="188"/>
      <c r="C1593" s="174" t="s">
        <v>2519</v>
      </c>
      <c r="D1593" s="175">
        <v>41295</v>
      </c>
      <c r="E1593" s="176">
        <v>41307</v>
      </c>
      <c r="F1593" s="185" t="s">
        <v>2912</v>
      </c>
      <c r="G1593" s="178">
        <v>0.54166666666666663</v>
      </c>
      <c r="H1593" s="178">
        <v>0.75</v>
      </c>
      <c r="I1593" s="179">
        <v>2012977409442</v>
      </c>
      <c r="J1593" s="180" t="s">
        <v>2453</v>
      </c>
      <c r="K1593" s="180" t="s">
        <v>1260</v>
      </c>
      <c r="L1593" s="195"/>
      <c r="M1593" s="181" t="s">
        <v>2913</v>
      </c>
      <c r="N1593" s="182" t="s">
        <v>1457</v>
      </c>
    </row>
    <row r="1594" spans="2:14" x14ac:dyDescent="0.2">
      <c r="B1594" s="188"/>
      <c r="C1594" s="174" t="s">
        <v>2519</v>
      </c>
      <c r="D1594" s="175">
        <v>41295</v>
      </c>
      <c r="E1594" s="176">
        <v>41312</v>
      </c>
      <c r="F1594" s="185" t="s">
        <v>1850</v>
      </c>
      <c r="G1594" s="178">
        <v>0.54166666666666663</v>
      </c>
      <c r="H1594" s="178">
        <v>0.75</v>
      </c>
      <c r="I1594" s="179">
        <v>2012995901557</v>
      </c>
      <c r="J1594" s="180" t="s">
        <v>2914</v>
      </c>
      <c r="K1594" s="180" t="s">
        <v>2915</v>
      </c>
      <c r="L1594" s="195"/>
      <c r="M1594" s="181" t="s">
        <v>2916</v>
      </c>
      <c r="N1594" s="182"/>
    </row>
    <row r="1595" spans="2:14" x14ac:dyDescent="0.2">
      <c r="B1595" s="188"/>
      <c r="C1595" s="174" t="s">
        <v>2519</v>
      </c>
      <c r="D1595" s="175">
        <v>41296</v>
      </c>
      <c r="E1595" s="176">
        <v>41311</v>
      </c>
      <c r="F1595" s="185" t="s">
        <v>2917</v>
      </c>
      <c r="G1595" s="178">
        <v>0.54166666666666663</v>
      </c>
      <c r="H1595" s="178">
        <v>0.75</v>
      </c>
      <c r="I1595" s="179">
        <v>20121050112340</v>
      </c>
      <c r="J1595" s="180" t="s">
        <v>2918</v>
      </c>
      <c r="K1595" s="180" t="s">
        <v>1768</v>
      </c>
      <c r="L1595" s="195"/>
      <c r="M1595" s="181" t="s">
        <v>2919</v>
      </c>
      <c r="N1595" s="182"/>
    </row>
    <row r="1596" spans="2:14" x14ac:dyDescent="0.2">
      <c r="B1596" s="188"/>
      <c r="C1596" s="174" t="s">
        <v>2519</v>
      </c>
      <c r="D1596" s="175">
        <v>41296</v>
      </c>
      <c r="E1596" s="176">
        <v>41297</v>
      </c>
      <c r="F1596" s="185" t="s">
        <v>2861</v>
      </c>
      <c r="G1596" s="178">
        <v>0.25</v>
      </c>
      <c r="H1596" s="178">
        <v>0.3125</v>
      </c>
      <c r="I1596" s="179">
        <v>20121064200851</v>
      </c>
      <c r="J1596" s="180" t="s">
        <v>2216</v>
      </c>
      <c r="K1596" s="180" t="s">
        <v>2812</v>
      </c>
      <c r="L1596" s="195"/>
      <c r="M1596" s="181"/>
      <c r="N1596" s="182" t="s">
        <v>1457</v>
      </c>
    </row>
    <row r="1597" spans="2:14" x14ac:dyDescent="0.2">
      <c r="B1597" s="188"/>
      <c r="C1597" s="174" t="s">
        <v>550</v>
      </c>
      <c r="D1597" s="175">
        <v>41296</v>
      </c>
      <c r="E1597" s="176">
        <v>41308</v>
      </c>
      <c r="F1597" s="185" t="s">
        <v>2920</v>
      </c>
      <c r="G1597" s="178">
        <v>0.58333333333333337</v>
      </c>
      <c r="H1597" s="178">
        <v>0.75</v>
      </c>
      <c r="I1597" s="179">
        <v>2012995562603</v>
      </c>
      <c r="J1597" s="180" t="s">
        <v>2693</v>
      </c>
      <c r="K1597" s="180" t="s">
        <v>2921</v>
      </c>
      <c r="L1597" s="195"/>
      <c r="M1597" s="181" t="s">
        <v>2922</v>
      </c>
      <c r="N1597" s="182"/>
    </row>
    <row r="1598" spans="2:14" x14ac:dyDescent="0.2">
      <c r="B1598" s="188"/>
      <c r="C1598" s="174" t="s">
        <v>550</v>
      </c>
      <c r="D1598" s="175">
        <v>41296</v>
      </c>
      <c r="E1598" s="176">
        <v>41312</v>
      </c>
      <c r="F1598" s="185" t="s">
        <v>2923</v>
      </c>
      <c r="G1598" s="178">
        <v>0.33333333333333331</v>
      </c>
      <c r="H1598" s="178">
        <v>0.5</v>
      </c>
      <c r="I1598" s="179">
        <v>20121016379651</v>
      </c>
      <c r="J1598" s="180" t="s">
        <v>2653</v>
      </c>
      <c r="K1598" s="180" t="s">
        <v>2165</v>
      </c>
      <c r="L1598" s="195"/>
      <c r="M1598" s="181" t="s">
        <v>2924</v>
      </c>
      <c r="N1598" s="182" t="s">
        <v>1457</v>
      </c>
    </row>
    <row r="1599" spans="2:14" x14ac:dyDescent="0.2">
      <c r="B1599" s="188"/>
      <c r="C1599" s="174" t="s">
        <v>2519</v>
      </c>
      <c r="D1599" s="175">
        <v>41298</v>
      </c>
      <c r="E1599" s="176">
        <v>41333</v>
      </c>
      <c r="F1599" s="185" t="s">
        <v>2925</v>
      </c>
      <c r="G1599" s="178">
        <v>0.54166666666666663</v>
      </c>
      <c r="H1599" s="178">
        <v>0.75</v>
      </c>
      <c r="I1599" s="179">
        <v>20121062569133</v>
      </c>
      <c r="J1599" s="180" t="s">
        <v>2926</v>
      </c>
      <c r="K1599" s="180" t="s">
        <v>1768</v>
      </c>
      <c r="L1599" s="195"/>
      <c r="M1599" s="181" t="s">
        <v>2927</v>
      </c>
      <c r="N1599" s="182"/>
    </row>
    <row r="1600" spans="2:14" x14ac:dyDescent="0.2">
      <c r="B1600" s="188"/>
      <c r="C1600" s="174" t="s">
        <v>2519</v>
      </c>
      <c r="D1600" s="175">
        <v>41298</v>
      </c>
      <c r="E1600" s="176">
        <v>41305</v>
      </c>
      <c r="F1600" s="185" t="s">
        <v>2928</v>
      </c>
      <c r="G1600" s="178">
        <v>0.54166666666666663</v>
      </c>
      <c r="H1600" s="178">
        <v>0.75</v>
      </c>
      <c r="I1600" s="179">
        <v>20121067786933</v>
      </c>
      <c r="J1600" s="180" t="s">
        <v>2929</v>
      </c>
      <c r="K1600" s="180" t="s">
        <v>1768</v>
      </c>
      <c r="L1600" s="195"/>
      <c r="M1600" s="181" t="s">
        <v>2913</v>
      </c>
      <c r="N1600" s="182"/>
    </row>
    <row r="1601" spans="2:14" x14ac:dyDescent="0.2">
      <c r="B1601" s="188"/>
      <c r="C1601" s="174" t="s">
        <v>2519</v>
      </c>
      <c r="D1601" s="175">
        <v>41298</v>
      </c>
      <c r="E1601" s="176">
        <v>41298</v>
      </c>
      <c r="F1601" s="185" t="s">
        <v>2930</v>
      </c>
      <c r="G1601" s="178">
        <v>0.54166666666666663</v>
      </c>
      <c r="H1601" s="178">
        <v>0.75</v>
      </c>
      <c r="I1601" s="179">
        <v>20121044302087</v>
      </c>
      <c r="J1601" s="180" t="s">
        <v>2931</v>
      </c>
      <c r="K1601" s="180" t="s">
        <v>1768</v>
      </c>
      <c r="L1601" s="195"/>
      <c r="M1601" s="181"/>
      <c r="N1601" s="182"/>
    </row>
    <row r="1602" spans="2:14" x14ac:dyDescent="0.2">
      <c r="B1602" s="188"/>
      <c r="C1602" s="174" t="s">
        <v>2932</v>
      </c>
      <c r="D1602" s="175">
        <v>41298</v>
      </c>
      <c r="E1602" s="176">
        <v>41315</v>
      </c>
      <c r="F1602" s="185" t="s">
        <v>2933</v>
      </c>
      <c r="G1602" s="178">
        <v>0.54166666666666663</v>
      </c>
      <c r="H1602" s="178">
        <v>0.75</v>
      </c>
      <c r="I1602" s="179">
        <v>20121042887203</v>
      </c>
      <c r="J1602" s="180" t="s">
        <v>2934</v>
      </c>
      <c r="K1602" s="180" t="s">
        <v>2935</v>
      </c>
      <c r="L1602" s="195"/>
      <c r="M1602" s="181" t="s">
        <v>2259</v>
      </c>
      <c r="N1602" s="182" t="s">
        <v>507</v>
      </c>
    </row>
    <row r="1603" spans="2:14" x14ac:dyDescent="0.2">
      <c r="B1603" s="188"/>
      <c r="C1603" s="174" t="s">
        <v>2932</v>
      </c>
      <c r="D1603" s="175">
        <v>41298</v>
      </c>
      <c r="E1603" s="176">
        <v>41314</v>
      </c>
      <c r="F1603" s="185" t="s">
        <v>2936</v>
      </c>
      <c r="G1603" s="178">
        <v>0.33333333333333331</v>
      </c>
      <c r="H1603" s="178">
        <v>0.54166666666666663</v>
      </c>
      <c r="I1603" s="179">
        <v>20121042887203</v>
      </c>
      <c r="J1603" s="180" t="s">
        <v>2934</v>
      </c>
      <c r="K1603" s="180" t="s">
        <v>2935</v>
      </c>
      <c r="L1603" s="195"/>
      <c r="M1603" s="181" t="s">
        <v>2937</v>
      </c>
      <c r="N1603" s="182"/>
    </row>
    <row r="1604" spans="2:14" x14ac:dyDescent="0.2">
      <c r="B1604" s="188"/>
      <c r="C1604" s="174" t="s">
        <v>2932</v>
      </c>
      <c r="D1604" s="175">
        <v>41298</v>
      </c>
      <c r="E1604" s="176">
        <v>41316</v>
      </c>
      <c r="F1604" s="185" t="s">
        <v>2938</v>
      </c>
      <c r="G1604" s="178">
        <v>0.54166666666666663</v>
      </c>
      <c r="H1604" s="178">
        <v>0.75</v>
      </c>
      <c r="I1604" s="179">
        <v>20121042887203</v>
      </c>
      <c r="J1604" s="180" t="s">
        <v>2934</v>
      </c>
      <c r="K1604" s="180" t="s">
        <v>2935</v>
      </c>
      <c r="L1604" s="195"/>
      <c r="M1604" s="181" t="s">
        <v>2939</v>
      </c>
      <c r="N1604" s="182"/>
    </row>
    <row r="1605" spans="2:14" x14ac:dyDescent="0.2">
      <c r="B1605" s="188"/>
      <c r="C1605" s="174" t="s">
        <v>2932</v>
      </c>
      <c r="D1605" s="175">
        <v>41298</v>
      </c>
      <c r="E1605" s="176">
        <v>41321</v>
      </c>
      <c r="F1605" s="185" t="s">
        <v>2940</v>
      </c>
      <c r="G1605" s="178">
        <v>0.54166666666666663</v>
      </c>
      <c r="H1605" s="178">
        <v>0.75</v>
      </c>
      <c r="I1605" s="179">
        <v>20121042887203</v>
      </c>
      <c r="J1605" s="180" t="s">
        <v>2934</v>
      </c>
      <c r="K1605" s="180" t="s">
        <v>2935</v>
      </c>
      <c r="L1605" s="195"/>
      <c r="M1605" s="181" t="s">
        <v>2941</v>
      </c>
      <c r="N1605" s="182"/>
    </row>
    <row r="1606" spans="2:14" x14ac:dyDescent="0.2">
      <c r="B1606" s="188"/>
      <c r="C1606" s="174" t="s">
        <v>2932</v>
      </c>
      <c r="D1606" s="175">
        <v>41298</v>
      </c>
      <c r="E1606" s="176">
        <v>41323</v>
      </c>
      <c r="F1606" s="185" t="s">
        <v>2942</v>
      </c>
      <c r="G1606" s="178">
        <v>0.54166666666666663</v>
      </c>
      <c r="H1606" s="178">
        <v>0.75</v>
      </c>
      <c r="I1606" s="179">
        <v>20121042887203</v>
      </c>
      <c r="J1606" s="180" t="s">
        <v>2943</v>
      </c>
      <c r="K1606" s="180" t="s">
        <v>2935</v>
      </c>
      <c r="L1606" s="195"/>
      <c r="M1606" s="181" t="s">
        <v>2944</v>
      </c>
      <c r="N1606" s="182"/>
    </row>
    <row r="1607" spans="2:14" x14ac:dyDescent="0.2">
      <c r="B1607" s="188"/>
      <c r="C1607" s="174" t="s">
        <v>2932</v>
      </c>
      <c r="D1607" s="175">
        <v>41298</v>
      </c>
      <c r="E1607" s="176">
        <v>41328</v>
      </c>
      <c r="F1607" s="185" t="s">
        <v>2945</v>
      </c>
      <c r="G1607" s="178">
        <v>0.54166666666666663</v>
      </c>
      <c r="H1607" s="178">
        <v>0.75</v>
      </c>
      <c r="I1607" s="179">
        <v>20121042887203</v>
      </c>
      <c r="J1607" s="180" t="s">
        <v>2946</v>
      </c>
      <c r="K1607" s="180" t="s">
        <v>2935</v>
      </c>
      <c r="L1607" s="195"/>
      <c r="M1607" s="181"/>
      <c r="N1607" s="182"/>
    </row>
    <row r="1608" spans="2:14" x14ac:dyDescent="0.2">
      <c r="B1608" s="188"/>
      <c r="C1608" s="174" t="s">
        <v>550</v>
      </c>
      <c r="D1608" s="175">
        <v>41298</v>
      </c>
      <c r="E1608" s="176">
        <v>41306</v>
      </c>
      <c r="F1608" s="185" t="s">
        <v>2928</v>
      </c>
      <c r="G1608" s="178">
        <v>0.54166666666666663</v>
      </c>
      <c r="H1608" s="178">
        <v>0.75</v>
      </c>
      <c r="I1608" s="179">
        <v>20121067786933</v>
      </c>
      <c r="J1608" s="180" t="s">
        <v>2929</v>
      </c>
      <c r="K1608" s="180" t="s">
        <v>2812</v>
      </c>
      <c r="L1608" s="195"/>
      <c r="M1608" s="181" t="s">
        <v>2947</v>
      </c>
      <c r="N1608" s="182" t="s">
        <v>395</v>
      </c>
    </row>
    <row r="1609" spans="2:14" x14ac:dyDescent="0.2">
      <c r="B1609" s="188"/>
      <c r="C1609" s="174" t="s">
        <v>2932</v>
      </c>
      <c r="D1609" s="175">
        <v>41298</v>
      </c>
      <c r="E1609" s="176">
        <v>41322</v>
      </c>
      <c r="F1609" s="185" t="s">
        <v>2948</v>
      </c>
      <c r="G1609" s="178">
        <v>0.33333333333333331</v>
      </c>
      <c r="H1609" s="178">
        <v>0.54166666666666663</v>
      </c>
      <c r="I1609" s="179">
        <v>20121042887203</v>
      </c>
      <c r="J1609" s="180" t="s">
        <v>2946</v>
      </c>
      <c r="K1609" s="180" t="s">
        <v>2935</v>
      </c>
      <c r="L1609" s="195"/>
      <c r="M1609" s="181" t="s">
        <v>2949</v>
      </c>
      <c r="N1609" s="182"/>
    </row>
    <row r="1610" spans="2:14" x14ac:dyDescent="0.2">
      <c r="B1610" s="188"/>
      <c r="C1610" s="174" t="s">
        <v>328</v>
      </c>
      <c r="D1610" s="175">
        <v>41298</v>
      </c>
      <c r="E1610" s="176">
        <v>41301</v>
      </c>
      <c r="F1610" s="185" t="s">
        <v>2950</v>
      </c>
      <c r="G1610" s="178">
        <v>0.33333333333333331</v>
      </c>
      <c r="H1610" s="178">
        <v>0.54166666666666663</v>
      </c>
      <c r="I1610" s="179">
        <v>2012969304501</v>
      </c>
      <c r="J1610" s="180" t="s">
        <v>2498</v>
      </c>
      <c r="K1610" s="180" t="s">
        <v>1668</v>
      </c>
      <c r="L1610" s="195"/>
      <c r="M1610" s="181" t="s">
        <v>2951</v>
      </c>
      <c r="N1610" s="182"/>
    </row>
    <row r="1611" spans="2:14" x14ac:dyDescent="0.2">
      <c r="B1611" s="188"/>
      <c r="C1611" s="174" t="s">
        <v>2519</v>
      </c>
      <c r="D1611" s="175">
        <v>41300</v>
      </c>
      <c r="E1611" s="176">
        <v>41310</v>
      </c>
      <c r="F1611" s="185" t="s">
        <v>2952</v>
      </c>
      <c r="G1611" s="178">
        <v>0.33333333333333331</v>
      </c>
      <c r="H1611" s="178">
        <v>0.54166666666666663</v>
      </c>
      <c r="I1611" s="179">
        <v>20121044630784</v>
      </c>
      <c r="J1611" s="180" t="s">
        <v>2787</v>
      </c>
      <c r="K1611" s="180" t="s">
        <v>1768</v>
      </c>
      <c r="L1611" s="195"/>
      <c r="M1611" s="181" t="s">
        <v>2953</v>
      </c>
      <c r="N1611" s="182"/>
    </row>
    <row r="1612" spans="2:14" x14ac:dyDescent="0.2">
      <c r="B1612" s="188"/>
      <c r="C1612" s="174" t="s">
        <v>550</v>
      </c>
      <c r="D1612" s="175">
        <v>41302</v>
      </c>
      <c r="E1612" s="176">
        <v>41321</v>
      </c>
      <c r="F1612" s="185" t="s">
        <v>2954</v>
      </c>
      <c r="G1612" s="178">
        <v>0.33333333333333331</v>
      </c>
      <c r="H1612" s="178">
        <v>0.5</v>
      </c>
      <c r="I1612" s="179">
        <v>2012972893515</v>
      </c>
      <c r="J1612" s="180" t="s">
        <v>2955</v>
      </c>
      <c r="K1612" s="180" t="s">
        <v>2956</v>
      </c>
      <c r="L1612" s="195"/>
      <c r="M1612" s="181" t="s">
        <v>2957</v>
      </c>
      <c r="N1612" s="182"/>
    </row>
    <row r="1613" spans="2:14" x14ac:dyDescent="0.2">
      <c r="B1613" s="188"/>
      <c r="C1613" s="174" t="s">
        <v>550</v>
      </c>
      <c r="D1613" s="175">
        <v>41302</v>
      </c>
      <c r="E1613" s="176">
        <v>41323</v>
      </c>
      <c r="F1613" s="185" t="s">
        <v>2958</v>
      </c>
      <c r="G1613" s="178">
        <v>0.33333333333333331</v>
      </c>
      <c r="H1613" s="178">
        <v>0.5</v>
      </c>
      <c r="I1613" s="179">
        <v>2012981504943</v>
      </c>
      <c r="J1613" s="180" t="s">
        <v>2959</v>
      </c>
      <c r="K1613" s="180" t="s">
        <v>2415</v>
      </c>
      <c r="L1613" s="195"/>
      <c r="M1613" s="181" t="s">
        <v>2960</v>
      </c>
      <c r="N1613" s="182" t="s">
        <v>2961</v>
      </c>
    </row>
    <row r="1614" spans="2:14" x14ac:dyDescent="0.2">
      <c r="B1614" s="188"/>
      <c r="C1614" s="174" t="s">
        <v>550</v>
      </c>
      <c r="D1614" s="175">
        <v>41302</v>
      </c>
      <c r="E1614" s="176">
        <v>41329</v>
      </c>
      <c r="F1614" s="185" t="s">
        <v>2962</v>
      </c>
      <c r="G1614" s="178">
        <v>0.33333333333333331</v>
      </c>
      <c r="H1614" s="178">
        <v>0.5</v>
      </c>
      <c r="I1614" s="179">
        <v>20121045139232</v>
      </c>
      <c r="J1614" s="180" t="s">
        <v>419</v>
      </c>
      <c r="K1614" s="180" t="s">
        <v>667</v>
      </c>
      <c r="L1614" s="195"/>
      <c r="M1614" s="181" t="s">
        <v>2963</v>
      </c>
      <c r="N1614" s="182" t="s">
        <v>2964</v>
      </c>
    </row>
    <row r="1615" spans="2:14" x14ac:dyDescent="0.2">
      <c r="B1615" s="188"/>
      <c r="C1615" s="174" t="s">
        <v>550</v>
      </c>
      <c r="D1615" s="175">
        <v>41302</v>
      </c>
      <c r="E1615" s="176">
        <v>41324</v>
      </c>
      <c r="F1615" s="185" t="s">
        <v>2965</v>
      </c>
      <c r="G1615" s="178">
        <v>0.58333333333333337</v>
      </c>
      <c r="H1615" s="178">
        <v>0.66666666666666663</v>
      </c>
      <c r="I1615" s="179">
        <v>2012980533218</v>
      </c>
      <c r="J1615" s="180" t="s">
        <v>2966</v>
      </c>
      <c r="K1615" s="180" t="s">
        <v>1181</v>
      </c>
      <c r="L1615" s="195"/>
      <c r="M1615" s="181" t="s">
        <v>2967</v>
      </c>
      <c r="N1615" s="182"/>
    </row>
    <row r="1616" spans="2:14" x14ac:dyDescent="0.2">
      <c r="B1616" s="188"/>
      <c r="C1616" s="174" t="s">
        <v>550</v>
      </c>
      <c r="D1616" s="175">
        <v>41302</v>
      </c>
      <c r="E1616" s="176">
        <v>41325</v>
      </c>
      <c r="F1616" s="185" t="s">
        <v>2968</v>
      </c>
      <c r="G1616" s="178">
        <v>0.33333333333333331</v>
      </c>
      <c r="H1616" s="178">
        <v>0.5</v>
      </c>
      <c r="I1616" s="179">
        <v>20121048664951</v>
      </c>
      <c r="J1616" s="180" t="s">
        <v>1180</v>
      </c>
      <c r="K1616" s="180" t="s">
        <v>2969</v>
      </c>
      <c r="L1616" s="195"/>
      <c r="M1616" s="181" t="s">
        <v>2970</v>
      </c>
      <c r="N1616" s="182"/>
    </row>
    <row r="1617" spans="2:14" x14ac:dyDescent="0.2">
      <c r="B1617" s="188"/>
      <c r="C1617" s="174" t="s">
        <v>550</v>
      </c>
      <c r="D1617" s="175">
        <v>41302</v>
      </c>
      <c r="E1617" s="176">
        <v>41325</v>
      </c>
      <c r="F1617" s="185" t="s">
        <v>2971</v>
      </c>
      <c r="G1617" s="178">
        <v>0.58333333333333337</v>
      </c>
      <c r="H1617" s="178">
        <v>0.75</v>
      </c>
      <c r="I1617" s="179">
        <v>20121013190397</v>
      </c>
      <c r="J1617" s="180" t="s">
        <v>1078</v>
      </c>
      <c r="K1617" s="180" t="s">
        <v>1573</v>
      </c>
      <c r="L1617" s="195"/>
      <c r="M1617" s="181" t="s">
        <v>2972</v>
      </c>
      <c r="N1617" s="182"/>
    </row>
    <row r="1618" spans="2:14" x14ac:dyDescent="0.2">
      <c r="B1618" s="188"/>
      <c r="C1618" s="174" t="s">
        <v>550</v>
      </c>
      <c r="D1618" s="175">
        <v>41302</v>
      </c>
      <c r="E1618" s="176">
        <v>41326</v>
      </c>
      <c r="F1618" s="185" t="s">
        <v>2973</v>
      </c>
      <c r="G1618" s="178">
        <v>0.33333333333333331</v>
      </c>
      <c r="H1618" s="178">
        <v>0.5</v>
      </c>
      <c r="I1618" s="179">
        <v>20121050759256</v>
      </c>
      <c r="J1618" s="180" t="s">
        <v>453</v>
      </c>
      <c r="K1618" s="180" t="s">
        <v>2974</v>
      </c>
      <c r="L1618" s="195"/>
      <c r="M1618" s="181" t="s">
        <v>2975</v>
      </c>
      <c r="N1618" s="182"/>
    </row>
    <row r="1619" spans="2:14" x14ac:dyDescent="0.2">
      <c r="B1619" s="188"/>
      <c r="C1619" s="174" t="s">
        <v>550</v>
      </c>
      <c r="D1619" s="175">
        <v>41302</v>
      </c>
      <c r="E1619" s="176">
        <v>41326</v>
      </c>
      <c r="F1619" s="185" t="s">
        <v>2976</v>
      </c>
      <c r="G1619" s="178">
        <v>0.58333333333333337</v>
      </c>
      <c r="H1619" s="178">
        <v>0.75</v>
      </c>
      <c r="I1619" s="179">
        <v>20121033780459</v>
      </c>
      <c r="J1619" s="180" t="s">
        <v>565</v>
      </c>
      <c r="K1619" s="180" t="s">
        <v>2974</v>
      </c>
      <c r="L1619" s="195"/>
      <c r="M1619" s="181" t="s">
        <v>2977</v>
      </c>
      <c r="N1619" s="182"/>
    </row>
    <row r="1620" spans="2:14" x14ac:dyDescent="0.2">
      <c r="B1620" s="188"/>
      <c r="C1620" s="174" t="s">
        <v>550</v>
      </c>
      <c r="D1620" s="175">
        <v>41302</v>
      </c>
      <c r="E1620" s="176">
        <v>41327</v>
      </c>
      <c r="F1620" s="185" t="s">
        <v>2978</v>
      </c>
      <c r="G1620" s="178">
        <v>0.33333333333333331</v>
      </c>
      <c r="H1620" s="178">
        <v>0.5</v>
      </c>
      <c r="I1620" s="179">
        <v>20121026650482</v>
      </c>
      <c r="J1620" s="180" t="s">
        <v>2979</v>
      </c>
      <c r="K1620" s="180" t="s">
        <v>2974</v>
      </c>
      <c r="L1620" s="195"/>
      <c r="M1620" s="181" t="s">
        <v>2980</v>
      </c>
      <c r="N1620" s="182"/>
    </row>
    <row r="1621" spans="2:14" x14ac:dyDescent="0.2">
      <c r="B1621" s="188"/>
      <c r="C1621" s="174" t="s">
        <v>550</v>
      </c>
      <c r="D1621" s="175">
        <v>41302</v>
      </c>
      <c r="E1621" s="176">
        <v>41327</v>
      </c>
      <c r="F1621" s="185" t="s">
        <v>2981</v>
      </c>
      <c r="G1621" s="178">
        <v>0.58333333333333337</v>
      </c>
      <c r="H1621" s="178">
        <v>0.75</v>
      </c>
      <c r="I1621" s="179">
        <v>20121027882092</v>
      </c>
      <c r="J1621" s="180" t="s">
        <v>2982</v>
      </c>
      <c r="K1621" s="180" t="s">
        <v>2974</v>
      </c>
      <c r="L1621" s="195"/>
      <c r="M1621" s="181" t="s">
        <v>2983</v>
      </c>
      <c r="N1621" s="182"/>
    </row>
    <row r="1622" spans="2:14" x14ac:dyDescent="0.2">
      <c r="B1622" s="188"/>
      <c r="C1622" s="174" t="s">
        <v>550</v>
      </c>
      <c r="D1622" s="175">
        <v>41302</v>
      </c>
      <c r="E1622" s="176">
        <v>41328</v>
      </c>
      <c r="F1622" s="185" t="s">
        <v>2984</v>
      </c>
      <c r="G1622" s="178">
        <v>0.33333333333333331</v>
      </c>
      <c r="H1622" s="178">
        <v>0.5</v>
      </c>
      <c r="I1622" s="179">
        <v>20121005009778</v>
      </c>
      <c r="J1622" s="180" t="s">
        <v>2985</v>
      </c>
      <c r="K1622" s="180" t="s">
        <v>2986</v>
      </c>
      <c r="L1622" s="195"/>
      <c r="M1622" s="181" t="s">
        <v>2987</v>
      </c>
      <c r="N1622" s="182"/>
    </row>
    <row r="1623" spans="2:14" x14ac:dyDescent="0.2">
      <c r="B1623" s="188"/>
      <c r="C1623" s="174" t="s">
        <v>550</v>
      </c>
      <c r="D1623" s="175">
        <v>41302</v>
      </c>
      <c r="E1623" s="176">
        <v>41330</v>
      </c>
      <c r="F1623" s="185" t="s">
        <v>2988</v>
      </c>
      <c r="G1623" s="178">
        <v>0.33333333333333331</v>
      </c>
      <c r="H1623" s="178">
        <v>0.5</v>
      </c>
      <c r="I1623" s="179">
        <v>20121030118865</v>
      </c>
      <c r="J1623" s="180" t="s">
        <v>682</v>
      </c>
      <c r="K1623" s="180" t="s">
        <v>2974</v>
      </c>
      <c r="L1623" s="195"/>
      <c r="M1623" s="181" t="s">
        <v>2989</v>
      </c>
      <c r="N1623" s="182"/>
    </row>
    <row r="1624" spans="2:14" x14ac:dyDescent="0.2">
      <c r="B1624" s="188"/>
      <c r="C1624" s="174" t="s">
        <v>550</v>
      </c>
      <c r="D1624" s="175">
        <v>41302</v>
      </c>
      <c r="E1624" s="176">
        <v>41330</v>
      </c>
      <c r="F1624" s="185" t="s">
        <v>2990</v>
      </c>
      <c r="G1624" s="178">
        <v>0.58333333333333337</v>
      </c>
      <c r="H1624" s="178">
        <v>0.75</v>
      </c>
      <c r="I1624" s="179">
        <v>2012972052205</v>
      </c>
      <c r="J1624" s="180" t="s">
        <v>1008</v>
      </c>
      <c r="K1624" s="180" t="s">
        <v>2991</v>
      </c>
      <c r="L1624" s="195"/>
      <c r="M1624" s="181" t="s">
        <v>2992</v>
      </c>
      <c r="N1624" s="182"/>
    </row>
    <row r="1625" spans="2:14" x14ac:dyDescent="0.2">
      <c r="B1625" s="188"/>
      <c r="C1625" s="174" t="s">
        <v>550</v>
      </c>
      <c r="D1625" s="175">
        <v>41302</v>
      </c>
      <c r="E1625" s="176">
        <v>41319</v>
      </c>
      <c r="F1625" s="185" t="s">
        <v>2493</v>
      </c>
      <c r="G1625" s="178">
        <v>0.54166666666666663</v>
      </c>
      <c r="H1625" s="178">
        <v>0.75</v>
      </c>
      <c r="I1625" s="179">
        <v>20121019859611</v>
      </c>
      <c r="J1625" s="180" t="s">
        <v>2494</v>
      </c>
      <c r="K1625" s="180" t="s">
        <v>1260</v>
      </c>
      <c r="L1625" s="195"/>
      <c r="M1625" s="181" t="s">
        <v>2993</v>
      </c>
      <c r="N1625" s="182"/>
    </row>
    <row r="1626" spans="2:14" x14ac:dyDescent="0.2">
      <c r="B1626" s="188"/>
      <c r="C1626" s="174" t="s">
        <v>550</v>
      </c>
      <c r="D1626" s="175">
        <v>41302</v>
      </c>
      <c r="E1626" s="176">
        <v>41289</v>
      </c>
      <c r="F1626" s="185" t="s">
        <v>2994</v>
      </c>
      <c r="G1626" s="178">
        <v>0.58333333333333337</v>
      </c>
      <c r="H1626" s="178">
        <v>0.75</v>
      </c>
      <c r="I1626" s="179">
        <v>20121043404773</v>
      </c>
      <c r="J1626" s="180" t="s">
        <v>2720</v>
      </c>
      <c r="K1626" s="180" t="s">
        <v>2995</v>
      </c>
      <c r="L1626" s="195"/>
      <c r="M1626" s="181"/>
      <c r="N1626" s="182"/>
    </row>
    <row r="1627" spans="2:14" x14ac:dyDescent="0.2">
      <c r="B1627" s="188"/>
      <c r="C1627" s="174" t="s">
        <v>328</v>
      </c>
      <c r="D1627" s="175">
        <v>41303</v>
      </c>
      <c r="E1627" s="176">
        <v>41304</v>
      </c>
      <c r="F1627" s="185" t="s">
        <v>2849</v>
      </c>
      <c r="G1627" s="178">
        <v>0.22916666666666666</v>
      </c>
      <c r="H1627" s="178">
        <v>0.27083333333333331</v>
      </c>
      <c r="I1627" s="179">
        <v>20121046065627</v>
      </c>
      <c r="J1627" s="180" t="s">
        <v>2996</v>
      </c>
      <c r="K1627" s="180" t="s">
        <v>2851</v>
      </c>
      <c r="L1627" s="195"/>
      <c r="M1627" s="181" t="s">
        <v>2833</v>
      </c>
      <c r="N1627" s="182"/>
    </row>
    <row r="1628" spans="2:14" x14ac:dyDescent="0.2">
      <c r="B1628" s="188"/>
      <c r="C1628" s="174" t="s">
        <v>550</v>
      </c>
      <c r="D1628" s="175">
        <v>41303</v>
      </c>
      <c r="E1628" s="176">
        <v>41319</v>
      </c>
      <c r="F1628" s="185" t="s">
        <v>2997</v>
      </c>
      <c r="G1628" s="178">
        <v>0.33333333333333331</v>
      </c>
      <c r="H1628" s="178">
        <v>0.5</v>
      </c>
      <c r="I1628" s="179">
        <v>20121033833667</v>
      </c>
      <c r="J1628" s="180" t="s">
        <v>2998</v>
      </c>
      <c r="K1628" s="180" t="s">
        <v>352</v>
      </c>
      <c r="L1628" s="195"/>
      <c r="M1628" s="181" t="s">
        <v>2999</v>
      </c>
      <c r="N1628" s="182"/>
    </row>
    <row r="1629" spans="2:14" x14ac:dyDescent="0.2">
      <c r="B1629" s="188"/>
      <c r="C1629" s="174" t="s">
        <v>550</v>
      </c>
      <c r="D1629" s="175">
        <v>41303</v>
      </c>
      <c r="E1629" s="176">
        <v>41319</v>
      </c>
      <c r="F1629" s="185" t="s">
        <v>3000</v>
      </c>
      <c r="G1629" s="178">
        <v>0.58333333333333337</v>
      </c>
      <c r="H1629" s="178">
        <v>0.75</v>
      </c>
      <c r="I1629" s="179">
        <v>20121033833667</v>
      </c>
      <c r="J1629" s="180" t="s">
        <v>2998</v>
      </c>
      <c r="K1629" s="180" t="s">
        <v>352</v>
      </c>
      <c r="L1629" s="195"/>
      <c r="M1629" s="181" t="s">
        <v>3001</v>
      </c>
      <c r="N1629" s="182"/>
    </row>
    <row r="1630" spans="2:14" x14ac:dyDescent="0.2">
      <c r="B1630" s="188"/>
      <c r="C1630" s="174" t="s">
        <v>550</v>
      </c>
      <c r="D1630" s="175">
        <v>41303</v>
      </c>
      <c r="E1630" s="176">
        <v>41320</v>
      </c>
      <c r="F1630" s="185" t="s">
        <v>3002</v>
      </c>
      <c r="G1630" s="178">
        <v>0.33333333333333331</v>
      </c>
      <c r="H1630" s="178">
        <v>0.5</v>
      </c>
      <c r="I1630" s="179">
        <v>20121033833667</v>
      </c>
      <c r="J1630" s="180" t="s">
        <v>2998</v>
      </c>
      <c r="K1630" s="180" t="s">
        <v>352</v>
      </c>
      <c r="L1630" s="195"/>
      <c r="M1630" s="181" t="s">
        <v>3003</v>
      </c>
      <c r="N1630" s="182"/>
    </row>
    <row r="1631" spans="2:14" x14ac:dyDescent="0.2">
      <c r="B1631" s="188"/>
      <c r="C1631" s="174" t="s">
        <v>550</v>
      </c>
      <c r="D1631" s="175">
        <v>41303</v>
      </c>
      <c r="E1631" s="176">
        <v>41320</v>
      </c>
      <c r="F1631" s="185" t="s">
        <v>3004</v>
      </c>
      <c r="G1631" s="178">
        <v>0.58333333333333337</v>
      </c>
      <c r="H1631" s="178">
        <v>0.75</v>
      </c>
      <c r="I1631" s="179">
        <v>20121033833667</v>
      </c>
      <c r="J1631" s="180" t="s">
        <v>2998</v>
      </c>
      <c r="K1631" s="180" t="s">
        <v>352</v>
      </c>
      <c r="L1631" s="195"/>
      <c r="M1631" s="181" t="s">
        <v>3005</v>
      </c>
      <c r="N1631" s="182"/>
    </row>
    <row r="1632" spans="2:14" x14ac:dyDescent="0.2">
      <c r="B1632" s="188"/>
      <c r="C1632" s="174" t="s">
        <v>550</v>
      </c>
      <c r="D1632" s="175">
        <v>41303</v>
      </c>
      <c r="E1632" s="176">
        <v>41321</v>
      </c>
      <c r="F1632" s="185" t="s">
        <v>3006</v>
      </c>
      <c r="G1632" s="178">
        <v>0.33333333333333331</v>
      </c>
      <c r="H1632" s="178">
        <v>0.5</v>
      </c>
      <c r="I1632" s="179">
        <v>20121033833667</v>
      </c>
      <c r="J1632" s="180" t="s">
        <v>2998</v>
      </c>
      <c r="K1632" s="180" t="s">
        <v>352</v>
      </c>
      <c r="L1632" s="195"/>
      <c r="M1632" s="181" t="s">
        <v>3007</v>
      </c>
      <c r="N1632" s="182"/>
    </row>
    <row r="1633" spans="2:14" x14ac:dyDescent="0.2">
      <c r="B1633" s="188"/>
      <c r="C1633" s="174" t="s">
        <v>550</v>
      </c>
      <c r="D1633" s="175">
        <v>41303</v>
      </c>
      <c r="E1633" s="176">
        <v>41321</v>
      </c>
      <c r="F1633" s="185" t="s">
        <v>3008</v>
      </c>
      <c r="G1633" s="178">
        <v>0.58333333333333337</v>
      </c>
      <c r="H1633" s="178">
        <v>0.75</v>
      </c>
      <c r="I1633" s="179">
        <v>20121033833667</v>
      </c>
      <c r="J1633" s="180" t="s">
        <v>2998</v>
      </c>
      <c r="K1633" s="180" t="s">
        <v>352</v>
      </c>
      <c r="L1633" s="195"/>
      <c r="M1633" s="181" t="s">
        <v>3009</v>
      </c>
      <c r="N1633" s="182"/>
    </row>
    <row r="1634" spans="2:14" x14ac:dyDescent="0.2">
      <c r="B1634" s="188"/>
      <c r="C1634" s="174" t="s">
        <v>550</v>
      </c>
      <c r="D1634" s="175">
        <v>41303</v>
      </c>
      <c r="E1634" s="176">
        <v>41323</v>
      </c>
      <c r="F1634" s="185" t="s">
        <v>3010</v>
      </c>
      <c r="G1634" s="178">
        <v>0.33333333333333331</v>
      </c>
      <c r="H1634" s="178">
        <v>0.5</v>
      </c>
      <c r="I1634" s="179">
        <v>20121033833667</v>
      </c>
      <c r="J1634" s="180" t="s">
        <v>2998</v>
      </c>
      <c r="K1634" s="180" t="s">
        <v>352</v>
      </c>
      <c r="L1634" s="195"/>
      <c r="M1634" s="181" t="s">
        <v>3011</v>
      </c>
      <c r="N1634" s="182"/>
    </row>
    <row r="1635" spans="2:14" x14ac:dyDescent="0.2">
      <c r="B1635" s="188"/>
      <c r="C1635" s="174" t="s">
        <v>550</v>
      </c>
      <c r="D1635" s="175">
        <v>41303</v>
      </c>
      <c r="E1635" s="176">
        <v>41323</v>
      </c>
      <c r="F1635" s="185" t="s">
        <v>3012</v>
      </c>
      <c r="G1635" s="178">
        <v>0.58333333333333337</v>
      </c>
      <c r="H1635" s="178">
        <v>0.75</v>
      </c>
      <c r="I1635" s="179">
        <v>20121033833667</v>
      </c>
      <c r="J1635" s="180" t="s">
        <v>2998</v>
      </c>
      <c r="K1635" s="180" t="s">
        <v>352</v>
      </c>
      <c r="L1635" s="195"/>
      <c r="M1635" s="181" t="s">
        <v>3013</v>
      </c>
      <c r="N1635" s="182"/>
    </row>
    <row r="1636" spans="2:14" x14ac:dyDescent="0.2">
      <c r="B1636" s="188"/>
      <c r="C1636" s="174" t="s">
        <v>550</v>
      </c>
      <c r="D1636" s="175">
        <v>41303</v>
      </c>
      <c r="E1636" s="176">
        <v>41324</v>
      </c>
      <c r="F1636" s="185" t="s">
        <v>3014</v>
      </c>
      <c r="G1636" s="178">
        <v>0.33333333333333331</v>
      </c>
      <c r="H1636" s="178">
        <v>0.5</v>
      </c>
      <c r="I1636" s="179">
        <v>20121033833667</v>
      </c>
      <c r="J1636" s="180" t="s">
        <v>2998</v>
      </c>
      <c r="K1636" s="180" t="s">
        <v>352</v>
      </c>
      <c r="L1636" s="195"/>
      <c r="M1636" s="181" t="s">
        <v>3015</v>
      </c>
      <c r="N1636" s="182"/>
    </row>
    <row r="1637" spans="2:14" x14ac:dyDescent="0.2">
      <c r="B1637" s="188"/>
      <c r="C1637" s="174" t="s">
        <v>550</v>
      </c>
      <c r="D1637" s="175">
        <v>41303</v>
      </c>
      <c r="E1637" s="176">
        <v>41324</v>
      </c>
      <c r="F1637" s="185" t="s">
        <v>3016</v>
      </c>
      <c r="G1637" s="178">
        <v>0.58333333333333337</v>
      </c>
      <c r="H1637" s="178">
        <v>0.75</v>
      </c>
      <c r="I1637" s="179">
        <v>20121033833667</v>
      </c>
      <c r="J1637" s="180" t="s">
        <v>2998</v>
      </c>
      <c r="K1637" s="180" t="s">
        <v>352</v>
      </c>
      <c r="L1637" s="195"/>
      <c r="M1637" s="181" t="s">
        <v>3017</v>
      </c>
      <c r="N1637" s="182"/>
    </row>
    <row r="1638" spans="2:14" x14ac:dyDescent="0.2">
      <c r="B1638" s="188"/>
      <c r="C1638" s="174" t="s">
        <v>550</v>
      </c>
      <c r="D1638" s="175">
        <v>41303</v>
      </c>
      <c r="E1638" s="176">
        <v>41325</v>
      </c>
      <c r="F1638" s="185" t="s">
        <v>3018</v>
      </c>
      <c r="G1638" s="178">
        <v>0.33333333333333331</v>
      </c>
      <c r="H1638" s="178">
        <v>0.5</v>
      </c>
      <c r="I1638" s="179">
        <v>20121033833667</v>
      </c>
      <c r="J1638" s="180" t="s">
        <v>2998</v>
      </c>
      <c r="K1638" s="180" t="s">
        <v>352</v>
      </c>
      <c r="L1638" s="195"/>
      <c r="M1638" s="181" t="s">
        <v>3019</v>
      </c>
      <c r="N1638" s="182"/>
    </row>
    <row r="1639" spans="2:14" x14ac:dyDescent="0.2">
      <c r="B1639" s="188"/>
      <c r="C1639" s="174" t="s">
        <v>550</v>
      </c>
      <c r="D1639" s="175">
        <v>41303</v>
      </c>
      <c r="E1639" s="176">
        <v>41325</v>
      </c>
      <c r="F1639" s="185" t="s">
        <v>3020</v>
      </c>
      <c r="G1639" s="178">
        <v>0.58333333333333337</v>
      </c>
      <c r="H1639" s="178">
        <v>0.75</v>
      </c>
      <c r="I1639" s="179">
        <v>20121033833667</v>
      </c>
      <c r="J1639" s="180" t="s">
        <v>2998</v>
      </c>
      <c r="K1639" s="180" t="s">
        <v>352</v>
      </c>
      <c r="L1639" s="195"/>
      <c r="M1639" s="181" t="s">
        <v>3021</v>
      </c>
      <c r="N1639" s="182"/>
    </row>
    <row r="1640" spans="2:14" x14ac:dyDescent="0.2">
      <c r="B1640" s="188"/>
      <c r="C1640" s="174" t="s">
        <v>550</v>
      </c>
      <c r="D1640" s="175">
        <v>41303</v>
      </c>
      <c r="E1640" s="176">
        <v>41327</v>
      </c>
      <c r="F1640" s="185" t="s">
        <v>3022</v>
      </c>
      <c r="G1640" s="178">
        <v>0.33333333333333331</v>
      </c>
      <c r="H1640" s="178">
        <v>0.5</v>
      </c>
      <c r="I1640" s="179">
        <v>20121033833667</v>
      </c>
      <c r="J1640" s="180" t="s">
        <v>2998</v>
      </c>
      <c r="K1640" s="180" t="s">
        <v>352</v>
      </c>
      <c r="L1640" s="195"/>
      <c r="M1640" s="181" t="s">
        <v>3023</v>
      </c>
      <c r="N1640" s="182"/>
    </row>
    <row r="1641" spans="2:14" x14ac:dyDescent="0.2">
      <c r="B1641" s="188"/>
      <c r="C1641" s="174" t="s">
        <v>550</v>
      </c>
      <c r="D1641" s="175">
        <v>41303</v>
      </c>
      <c r="E1641" s="176">
        <v>41327</v>
      </c>
      <c r="F1641" s="185" t="s">
        <v>3024</v>
      </c>
      <c r="G1641" s="178">
        <v>0.58333333333333337</v>
      </c>
      <c r="H1641" s="178">
        <v>0.75</v>
      </c>
      <c r="I1641" s="179">
        <v>20121033833667</v>
      </c>
      <c r="J1641" s="180" t="s">
        <v>2998</v>
      </c>
      <c r="K1641" s="180" t="s">
        <v>352</v>
      </c>
      <c r="L1641" s="195"/>
      <c r="M1641" s="181" t="s">
        <v>3025</v>
      </c>
      <c r="N1641" s="182"/>
    </row>
    <row r="1642" spans="2:14" x14ac:dyDescent="0.2">
      <c r="B1642" s="188"/>
      <c r="C1642" s="174" t="s">
        <v>550</v>
      </c>
      <c r="D1642" s="175">
        <v>41303</v>
      </c>
      <c r="E1642" s="176">
        <v>41328</v>
      </c>
      <c r="F1642" s="185" t="s">
        <v>3026</v>
      </c>
      <c r="G1642" s="178">
        <v>0.33333333333333331</v>
      </c>
      <c r="H1642" s="178">
        <v>0.5</v>
      </c>
      <c r="I1642" s="179">
        <v>20121033833667</v>
      </c>
      <c r="J1642" s="180" t="s">
        <v>2998</v>
      </c>
      <c r="K1642" s="180" t="s">
        <v>352</v>
      </c>
      <c r="L1642" s="195"/>
      <c r="M1642" s="181" t="s">
        <v>3027</v>
      </c>
      <c r="N1642" s="182"/>
    </row>
    <row r="1643" spans="2:14" x14ac:dyDescent="0.2">
      <c r="B1643" s="188"/>
      <c r="C1643" s="174" t="s">
        <v>550</v>
      </c>
      <c r="D1643" s="175">
        <v>41303</v>
      </c>
      <c r="E1643" s="176">
        <v>41328</v>
      </c>
      <c r="F1643" s="185" t="s">
        <v>3028</v>
      </c>
      <c r="G1643" s="178">
        <v>0.58333333333333337</v>
      </c>
      <c r="H1643" s="178">
        <v>0.75</v>
      </c>
      <c r="I1643" s="179">
        <v>20121033833667</v>
      </c>
      <c r="J1643" s="180" t="s">
        <v>2998</v>
      </c>
      <c r="K1643" s="180" t="s">
        <v>352</v>
      </c>
      <c r="L1643" s="195"/>
      <c r="M1643" s="181" t="s">
        <v>3029</v>
      </c>
      <c r="N1643" s="182"/>
    </row>
    <row r="1644" spans="2:14" x14ac:dyDescent="0.2">
      <c r="B1644" s="188"/>
      <c r="C1644" s="174" t="s">
        <v>550</v>
      </c>
      <c r="D1644" s="175">
        <v>41303</v>
      </c>
      <c r="E1644" s="176">
        <v>41330</v>
      </c>
      <c r="F1644" s="185" t="s">
        <v>3030</v>
      </c>
      <c r="G1644" s="178">
        <v>0.33333333333333331</v>
      </c>
      <c r="H1644" s="178">
        <v>0.5</v>
      </c>
      <c r="I1644" s="179">
        <v>20121033833667</v>
      </c>
      <c r="J1644" s="180" t="s">
        <v>2998</v>
      </c>
      <c r="K1644" s="180" t="s">
        <v>352</v>
      </c>
      <c r="L1644" s="195"/>
      <c r="M1644" s="181" t="s">
        <v>3031</v>
      </c>
      <c r="N1644" s="182"/>
    </row>
    <row r="1645" spans="2:14" x14ac:dyDescent="0.2">
      <c r="B1645" s="188"/>
      <c r="C1645" s="174" t="s">
        <v>550</v>
      </c>
      <c r="D1645" s="175">
        <v>41303</v>
      </c>
      <c r="E1645" s="176">
        <v>41330</v>
      </c>
      <c r="F1645" s="185" t="s">
        <v>3032</v>
      </c>
      <c r="G1645" s="178">
        <v>0.58333333333333337</v>
      </c>
      <c r="H1645" s="178">
        <v>0.75</v>
      </c>
      <c r="I1645" s="179">
        <v>20121033833667</v>
      </c>
      <c r="J1645" s="180" t="s">
        <v>2998</v>
      </c>
      <c r="K1645" s="180" t="s">
        <v>352</v>
      </c>
      <c r="L1645" s="195"/>
      <c r="M1645" s="181" t="s">
        <v>3033</v>
      </c>
      <c r="N1645" s="182"/>
    </row>
    <row r="1646" spans="2:14" x14ac:dyDescent="0.2">
      <c r="B1646" s="188"/>
      <c r="C1646" s="174" t="s">
        <v>550</v>
      </c>
      <c r="D1646" s="175">
        <v>41303</v>
      </c>
      <c r="E1646" s="176">
        <v>41326</v>
      </c>
      <c r="F1646" s="185" t="s">
        <v>3034</v>
      </c>
      <c r="G1646" s="178">
        <v>0.33333333333333331</v>
      </c>
      <c r="H1646" s="178">
        <v>0.5</v>
      </c>
      <c r="I1646" s="179">
        <v>20121033833667</v>
      </c>
      <c r="J1646" s="180" t="s">
        <v>2998</v>
      </c>
      <c r="K1646" s="180" t="s">
        <v>352</v>
      </c>
      <c r="L1646" s="195"/>
      <c r="M1646" s="181" t="s">
        <v>3035</v>
      </c>
      <c r="N1646" s="182"/>
    </row>
    <row r="1647" spans="2:14" x14ac:dyDescent="0.2">
      <c r="B1647" s="188"/>
      <c r="C1647" s="174" t="s">
        <v>550</v>
      </c>
      <c r="D1647" s="175">
        <v>41303</v>
      </c>
      <c r="E1647" s="176">
        <v>41326</v>
      </c>
      <c r="F1647" s="185" t="s">
        <v>3036</v>
      </c>
      <c r="G1647" s="178">
        <v>0.58333333333333337</v>
      </c>
      <c r="H1647" s="178">
        <v>0.75</v>
      </c>
      <c r="I1647" s="179">
        <v>20121033833667</v>
      </c>
      <c r="J1647" s="180" t="s">
        <v>2998</v>
      </c>
      <c r="K1647" s="180" t="s">
        <v>352</v>
      </c>
      <c r="L1647" s="195"/>
      <c r="M1647" s="181" t="s">
        <v>3037</v>
      </c>
      <c r="N1647" s="182"/>
    </row>
    <row r="1648" spans="2:14" x14ac:dyDescent="0.2">
      <c r="B1648" s="188"/>
      <c r="C1648" s="174" t="s">
        <v>550</v>
      </c>
      <c r="D1648" s="175">
        <v>41303</v>
      </c>
      <c r="E1648" s="176">
        <v>41331</v>
      </c>
      <c r="F1648" s="185" t="s">
        <v>3038</v>
      </c>
      <c r="G1648" s="178">
        <v>0.33333333333333331</v>
      </c>
      <c r="H1648" s="178">
        <v>0.5</v>
      </c>
      <c r="I1648" s="179">
        <v>20121033833667</v>
      </c>
      <c r="J1648" s="180" t="s">
        <v>2998</v>
      </c>
      <c r="K1648" s="180" t="s">
        <v>352</v>
      </c>
      <c r="L1648" s="195"/>
      <c r="M1648" s="181" t="s">
        <v>3039</v>
      </c>
      <c r="N1648" s="182"/>
    </row>
    <row r="1649" spans="2:14" x14ac:dyDescent="0.2">
      <c r="B1649" s="188"/>
      <c r="C1649" s="174" t="s">
        <v>550</v>
      </c>
      <c r="D1649" s="175">
        <v>41303</v>
      </c>
      <c r="E1649" s="176">
        <v>41331</v>
      </c>
      <c r="F1649" s="185" t="s">
        <v>3040</v>
      </c>
      <c r="G1649" s="178">
        <v>0.58333333333333337</v>
      </c>
      <c r="H1649" s="178">
        <v>0.75</v>
      </c>
      <c r="I1649" s="179">
        <v>20121033833667</v>
      </c>
      <c r="J1649" s="180" t="s">
        <v>2998</v>
      </c>
      <c r="K1649" s="180" t="s">
        <v>352</v>
      </c>
      <c r="L1649" s="195"/>
      <c r="M1649" s="181" t="s">
        <v>3041</v>
      </c>
      <c r="N1649" s="182"/>
    </row>
    <row r="1650" spans="2:14" x14ac:dyDescent="0.2">
      <c r="B1650" s="188"/>
      <c r="C1650" s="174" t="s">
        <v>550</v>
      </c>
      <c r="D1650" s="175">
        <v>41303</v>
      </c>
      <c r="E1650" s="176">
        <v>41333</v>
      </c>
      <c r="F1650" s="185" t="s">
        <v>3042</v>
      </c>
      <c r="G1650" s="178">
        <v>0.33333333333333331</v>
      </c>
      <c r="H1650" s="178">
        <v>0.5</v>
      </c>
      <c r="I1650" s="179">
        <v>201210324351671</v>
      </c>
      <c r="J1650" s="180" t="s">
        <v>3043</v>
      </c>
      <c r="K1650" s="180" t="s">
        <v>352</v>
      </c>
      <c r="L1650" s="195"/>
      <c r="M1650" s="181" t="s">
        <v>3044</v>
      </c>
      <c r="N1650" s="182"/>
    </row>
    <row r="1651" spans="2:14" x14ac:dyDescent="0.2">
      <c r="B1651" s="188"/>
      <c r="C1651" s="174" t="s">
        <v>550</v>
      </c>
      <c r="D1651" s="175">
        <v>41303</v>
      </c>
      <c r="E1651" s="176">
        <v>41333</v>
      </c>
      <c r="F1651" s="185" t="s">
        <v>3045</v>
      </c>
      <c r="G1651" s="178">
        <v>0.58333333333333337</v>
      </c>
      <c r="H1651" s="178">
        <v>0.75</v>
      </c>
      <c r="I1651" s="179">
        <v>201210324351671</v>
      </c>
      <c r="J1651" s="180" t="s">
        <v>3043</v>
      </c>
      <c r="K1651" s="180" t="s">
        <v>352</v>
      </c>
      <c r="L1651" s="195"/>
      <c r="M1651" s="181" t="s">
        <v>3046</v>
      </c>
      <c r="N1651" s="182"/>
    </row>
    <row r="1652" spans="2:14" x14ac:dyDescent="0.2">
      <c r="B1652" s="188"/>
      <c r="C1652" s="174" t="s">
        <v>2519</v>
      </c>
      <c r="D1652" s="175">
        <v>41303</v>
      </c>
      <c r="E1652" s="176">
        <v>41317</v>
      </c>
      <c r="F1652" s="185" t="s">
        <v>3047</v>
      </c>
      <c r="G1652" s="178">
        <v>0.33333333333333331</v>
      </c>
      <c r="H1652" s="178">
        <v>0.54166666666666663</v>
      </c>
      <c r="I1652" s="179">
        <v>2012969304501</v>
      </c>
      <c r="J1652" s="180" t="s">
        <v>2498</v>
      </c>
      <c r="K1652" s="180" t="s">
        <v>1260</v>
      </c>
      <c r="L1652" s="195"/>
      <c r="M1652" s="181" t="s">
        <v>3048</v>
      </c>
      <c r="N1652" s="182"/>
    </row>
    <row r="1653" spans="2:14" x14ac:dyDescent="0.2">
      <c r="B1653" s="188"/>
      <c r="C1653" s="174" t="s">
        <v>550</v>
      </c>
      <c r="D1653" s="175">
        <v>41303</v>
      </c>
      <c r="E1653" s="176">
        <v>41332</v>
      </c>
      <c r="F1653" s="185" t="s">
        <v>3049</v>
      </c>
      <c r="G1653" s="178">
        <v>0.33333333333333331</v>
      </c>
      <c r="H1653" s="178">
        <v>0.5</v>
      </c>
      <c r="I1653" s="179">
        <v>2012975216400</v>
      </c>
      <c r="J1653" s="180" t="s">
        <v>2216</v>
      </c>
      <c r="K1653" s="180" t="s">
        <v>1768</v>
      </c>
      <c r="L1653" s="195"/>
      <c r="M1653" s="181" t="s">
        <v>3050</v>
      </c>
      <c r="N1653" s="182"/>
    </row>
    <row r="1654" spans="2:14" x14ac:dyDescent="0.2">
      <c r="B1654" s="188"/>
      <c r="C1654" s="174" t="s">
        <v>3051</v>
      </c>
      <c r="D1654" s="175">
        <v>41303</v>
      </c>
      <c r="E1654" s="176">
        <v>41305</v>
      </c>
      <c r="F1654" s="185" t="s">
        <v>3052</v>
      </c>
      <c r="G1654" s="178">
        <v>0.22916666666666666</v>
      </c>
      <c r="H1654" s="178">
        <v>0.29166666666666669</v>
      </c>
      <c r="I1654" s="179">
        <v>20121050692040</v>
      </c>
      <c r="J1654" s="180" t="s">
        <v>419</v>
      </c>
      <c r="K1654" s="180" t="s">
        <v>1768</v>
      </c>
      <c r="L1654" s="195"/>
      <c r="M1654" s="181" t="s">
        <v>3053</v>
      </c>
      <c r="N1654" s="182"/>
    </row>
    <row r="1655" spans="2:14" x14ac:dyDescent="0.2">
      <c r="B1655" s="188"/>
      <c r="C1655" s="174" t="s">
        <v>2519</v>
      </c>
      <c r="D1655" s="175">
        <v>41295</v>
      </c>
      <c r="E1655" s="176">
        <v>41310</v>
      </c>
      <c r="F1655" s="185" t="s">
        <v>3054</v>
      </c>
      <c r="G1655" s="178">
        <v>0.29166666666666669</v>
      </c>
      <c r="H1655" s="178">
        <v>0.45833333333333331</v>
      </c>
      <c r="I1655" s="179">
        <v>20121030582934</v>
      </c>
      <c r="J1655" s="180" t="s">
        <v>2909</v>
      </c>
      <c r="K1655" s="180" t="s">
        <v>1768</v>
      </c>
      <c r="L1655" s="195"/>
      <c r="M1655" s="181" t="s">
        <v>3055</v>
      </c>
      <c r="N1655" s="182"/>
    </row>
    <row r="1656" spans="2:14" x14ac:dyDescent="0.2">
      <c r="B1656" s="188"/>
      <c r="C1656" s="174" t="s">
        <v>3051</v>
      </c>
      <c r="D1656" s="175">
        <v>41304</v>
      </c>
      <c r="E1656" s="176">
        <v>41306</v>
      </c>
      <c r="F1656" s="185" t="s">
        <v>3056</v>
      </c>
      <c r="G1656" s="178">
        <v>0.25</v>
      </c>
      <c r="H1656" s="178">
        <v>0.33333333333333331</v>
      </c>
      <c r="I1656" s="179">
        <v>20121051694378</v>
      </c>
      <c r="J1656" s="180" t="s">
        <v>3057</v>
      </c>
      <c r="K1656" s="180" t="s">
        <v>1768</v>
      </c>
      <c r="L1656" s="195"/>
      <c r="M1656" s="181" t="s">
        <v>3053</v>
      </c>
      <c r="N1656" s="182"/>
    </row>
    <row r="1657" spans="2:14" x14ac:dyDescent="0.2">
      <c r="B1657" s="188"/>
      <c r="C1657" s="174" t="s">
        <v>2519</v>
      </c>
      <c r="D1657" s="175">
        <v>41305</v>
      </c>
      <c r="E1657" s="176">
        <v>41318</v>
      </c>
      <c r="F1657" s="185" t="s">
        <v>3058</v>
      </c>
      <c r="G1657" s="178">
        <v>0.54166666666666663</v>
      </c>
      <c r="H1657" s="178">
        <v>0.75</v>
      </c>
      <c r="I1657" s="179">
        <v>20131072223775</v>
      </c>
      <c r="J1657" s="180" t="s">
        <v>1596</v>
      </c>
      <c r="K1657" s="180" t="s">
        <v>1768</v>
      </c>
      <c r="L1657" s="195"/>
      <c r="M1657" s="181" t="s">
        <v>3059</v>
      </c>
      <c r="N1657" s="182" t="s">
        <v>1457</v>
      </c>
    </row>
    <row r="1658" spans="2:14" x14ac:dyDescent="0.2">
      <c r="B1658" s="188"/>
      <c r="C1658" s="174" t="s">
        <v>2519</v>
      </c>
      <c r="D1658" s="175">
        <v>41305</v>
      </c>
      <c r="E1658" s="176">
        <v>41329</v>
      </c>
      <c r="F1658" s="185" t="s">
        <v>3060</v>
      </c>
      <c r="G1658" s="178">
        <v>0.33333333333333331</v>
      </c>
      <c r="H1658" s="178">
        <v>0.54166666666666663</v>
      </c>
      <c r="I1658" s="179">
        <v>2011912561512</v>
      </c>
      <c r="J1658" s="180" t="s">
        <v>592</v>
      </c>
      <c r="K1658" s="180" t="s">
        <v>333</v>
      </c>
      <c r="L1658" s="195"/>
      <c r="M1658" s="181" t="s">
        <v>3061</v>
      </c>
      <c r="N1658" s="182" t="s">
        <v>1457</v>
      </c>
    </row>
    <row r="1659" spans="2:14" x14ac:dyDescent="0.2">
      <c r="B1659" s="188"/>
      <c r="C1659" s="174" t="s">
        <v>2519</v>
      </c>
      <c r="D1659" s="175">
        <v>41305</v>
      </c>
      <c r="E1659" s="176">
        <v>41319</v>
      </c>
      <c r="F1659" s="185" t="s">
        <v>3062</v>
      </c>
      <c r="G1659" s="178">
        <v>0.375</v>
      </c>
      <c r="H1659" s="178">
        <v>0.45833333333333331</v>
      </c>
      <c r="I1659" s="179">
        <v>20121045158501</v>
      </c>
      <c r="J1659" s="180" t="s">
        <v>3063</v>
      </c>
      <c r="K1659" s="180" t="s">
        <v>3064</v>
      </c>
      <c r="L1659" s="195"/>
      <c r="M1659" s="181" t="s">
        <v>3065</v>
      </c>
      <c r="N1659" s="182" t="s">
        <v>3066</v>
      </c>
    </row>
    <row r="1660" spans="2:14" x14ac:dyDescent="0.2">
      <c r="B1660" s="188"/>
      <c r="C1660" s="174" t="s">
        <v>550</v>
      </c>
      <c r="D1660" s="175">
        <v>41305</v>
      </c>
      <c r="E1660" s="176">
        <v>41332</v>
      </c>
      <c r="F1660" s="185" t="s">
        <v>3067</v>
      </c>
      <c r="G1660" s="178">
        <v>0.58333333333333337</v>
      </c>
      <c r="H1660" s="178">
        <v>0.75</v>
      </c>
      <c r="I1660" s="179">
        <v>2012955500004</v>
      </c>
      <c r="J1660" s="180" t="s">
        <v>3068</v>
      </c>
      <c r="K1660" s="180" t="s">
        <v>3069</v>
      </c>
      <c r="L1660" s="195"/>
      <c r="M1660" s="181" t="s">
        <v>3070</v>
      </c>
      <c r="N1660" s="182" t="s">
        <v>1457</v>
      </c>
    </row>
    <row r="1661" spans="2:14" x14ac:dyDescent="0.2">
      <c r="B1661" s="188"/>
      <c r="C1661" s="174" t="s">
        <v>550</v>
      </c>
      <c r="D1661" s="175">
        <v>41305</v>
      </c>
      <c r="E1661" s="176">
        <v>41332</v>
      </c>
      <c r="F1661" s="185" t="s">
        <v>3071</v>
      </c>
      <c r="G1661" s="178">
        <v>0.33333333333333331</v>
      </c>
      <c r="H1661" s="178">
        <v>0.5</v>
      </c>
      <c r="I1661" s="179">
        <v>2012979861247</v>
      </c>
      <c r="J1661" s="180" t="s">
        <v>3072</v>
      </c>
      <c r="K1661" s="180" t="s">
        <v>2415</v>
      </c>
      <c r="L1661" s="195"/>
      <c r="M1661" s="181" t="s">
        <v>3073</v>
      </c>
      <c r="N1661" s="182"/>
    </row>
    <row r="1662" spans="2:14" x14ac:dyDescent="0.2">
      <c r="B1662" s="188"/>
      <c r="C1662" s="174" t="s">
        <v>2519</v>
      </c>
      <c r="D1662" s="175">
        <v>41306</v>
      </c>
      <c r="E1662" s="176">
        <v>41323</v>
      </c>
      <c r="F1662" s="185" t="s">
        <v>3074</v>
      </c>
      <c r="G1662" s="178">
        <v>0.33333333333333331</v>
      </c>
      <c r="H1662" s="178">
        <v>0.54166666666666663</v>
      </c>
      <c r="I1662" s="179">
        <v>20121062573298</v>
      </c>
      <c r="J1662" s="180" t="s">
        <v>1407</v>
      </c>
      <c r="K1662" s="180" t="s">
        <v>352</v>
      </c>
      <c r="L1662" s="195"/>
      <c r="M1662" s="181" t="s">
        <v>3075</v>
      </c>
      <c r="N1662" s="182" t="s">
        <v>1457</v>
      </c>
    </row>
    <row r="1663" spans="2:14" x14ac:dyDescent="0.2">
      <c r="B1663" s="188"/>
      <c r="C1663" s="174" t="s">
        <v>2519</v>
      </c>
      <c r="D1663" s="175">
        <v>41306</v>
      </c>
      <c r="E1663" s="176">
        <v>41323</v>
      </c>
      <c r="F1663" s="185" t="s">
        <v>3076</v>
      </c>
      <c r="G1663" s="178">
        <v>0.60416666666666663</v>
      </c>
      <c r="H1663" s="178">
        <v>0.75</v>
      </c>
      <c r="I1663" s="179">
        <v>20121062573298</v>
      </c>
      <c r="J1663" s="180" t="s">
        <v>1407</v>
      </c>
      <c r="K1663" s="180" t="s">
        <v>352</v>
      </c>
      <c r="L1663" s="195"/>
      <c r="M1663" s="181" t="s">
        <v>3077</v>
      </c>
      <c r="N1663" s="182"/>
    </row>
    <row r="1664" spans="2:14" x14ac:dyDescent="0.2">
      <c r="B1664" s="188"/>
      <c r="C1664" s="174" t="s">
        <v>2519</v>
      </c>
      <c r="D1664" s="175">
        <v>41306</v>
      </c>
      <c r="E1664" s="176">
        <v>41325</v>
      </c>
      <c r="F1664" s="185" t="s">
        <v>3078</v>
      </c>
      <c r="G1664" s="178">
        <v>0.33333333333333331</v>
      </c>
      <c r="H1664" s="178">
        <v>0.54166666666666663</v>
      </c>
      <c r="I1664" s="179">
        <v>20121062573298</v>
      </c>
      <c r="J1664" s="180" t="s">
        <v>1407</v>
      </c>
      <c r="K1664" s="180" t="s">
        <v>352</v>
      </c>
      <c r="L1664" s="195"/>
      <c r="M1664" s="181" t="s">
        <v>3079</v>
      </c>
      <c r="N1664" s="182" t="s">
        <v>1457</v>
      </c>
    </row>
    <row r="1665" spans="2:14" x14ac:dyDescent="0.2">
      <c r="B1665" s="188"/>
      <c r="C1665" s="174" t="s">
        <v>2519</v>
      </c>
      <c r="D1665" s="175">
        <v>41306</v>
      </c>
      <c r="E1665" s="176">
        <v>41325</v>
      </c>
      <c r="F1665" s="185" t="s">
        <v>3080</v>
      </c>
      <c r="G1665" s="178">
        <v>0.58333333333333337</v>
      </c>
      <c r="H1665" s="178">
        <v>0.75</v>
      </c>
      <c r="I1665" s="179">
        <v>20121062573298</v>
      </c>
      <c r="J1665" s="180" t="s">
        <v>1407</v>
      </c>
      <c r="K1665" s="180" t="s">
        <v>352</v>
      </c>
      <c r="L1665" s="195"/>
      <c r="M1665" s="181" t="s">
        <v>3081</v>
      </c>
      <c r="N1665" s="182" t="s">
        <v>1457</v>
      </c>
    </row>
    <row r="1666" spans="2:14" x14ac:dyDescent="0.2">
      <c r="B1666" s="188"/>
      <c r="C1666" s="174" t="s">
        <v>2519</v>
      </c>
      <c r="D1666" s="175">
        <v>41306</v>
      </c>
      <c r="E1666" s="176">
        <v>41326</v>
      </c>
      <c r="F1666" s="185" t="s">
        <v>3082</v>
      </c>
      <c r="G1666" s="178">
        <v>0.33333333333333331</v>
      </c>
      <c r="H1666" s="178">
        <v>0.54166666666666663</v>
      </c>
      <c r="I1666" s="179">
        <v>20121062573298</v>
      </c>
      <c r="J1666" s="180" t="s">
        <v>1407</v>
      </c>
      <c r="K1666" s="180" t="s">
        <v>352</v>
      </c>
      <c r="L1666" s="195"/>
      <c r="M1666" s="181" t="s">
        <v>3083</v>
      </c>
      <c r="N1666" s="182" t="s">
        <v>1457</v>
      </c>
    </row>
    <row r="1667" spans="2:14" x14ac:dyDescent="0.2">
      <c r="B1667" s="188"/>
      <c r="C1667" s="174" t="s">
        <v>550</v>
      </c>
      <c r="D1667" s="175">
        <v>41309</v>
      </c>
      <c r="E1667" s="176">
        <v>41310</v>
      </c>
      <c r="F1667" s="185" t="s">
        <v>3084</v>
      </c>
      <c r="G1667" s="178">
        <v>0.33333333333333331</v>
      </c>
      <c r="H1667" s="178">
        <v>0.45833333333333331</v>
      </c>
      <c r="I1667" s="179">
        <v>20121067786933</v>
      </c>
      <c r="J1667" s="180" t="s">
        <v>2929</v>
      </c>
      <c r="K1667" s="180" t="s">
        <v>1768</v>
      </c>
      <c r="L1667" s="195"/>
      <c r="M1667" s="181" t="s">
        <v>3053</v>
      </c>
      <c r="N1667" s="182" t="s">
        <v>1457</v>
      </c>
    </row>
    <row r="1668" spans="2:14" x14ac:dyDescent="0.2">
      <c r="B1668" s="188"/>
      <c r="C1668" s="174" t="s">
        <v>550</v>
      </c>
      <c r="D1668" s="175">
        <v>41309</v>
      </c>
      <c r="E1668" s="176">
        <v>41334</v>
      </c>
      <c r="F1668" s="185" t="s">
        <v>3085</v>
      </c>
      <c r="G1668" s="178">
        <v>0.33333333333333331</v>
      </c>
      <c r="H1668" s="178">
        <v>0.5</v>
      </c>
      <c r="I1668" s="179">
        <v>20121039728473</v>
      </c>
      <c r="J1668" s="180" t="s">
        <v>933</v>
      </c>
      <c r="K1668" s="180" t="s">
        <v>2812</v>
      </c>
      <c r="L1668" s="195"/>
      <c r="M1668" s="181"/>
      <c r="N1668" s="182"/>
    </row>
    <row r="1669" spans="2:14" x14ac:dyDescent="0.2">
      <c r="B1669" s="188"/>
      <c r="C1669" s="174" t="s">
        <v>2519</v>
      </c>
      <c r="D1669" s="175">
        <v>41309</v>
      </c>
      <c r="E1669" s="176">
        <v>41310</v>
      </c>
      <c r="F1669" s="185" t="s">
        <v>3086</v>
      </c>
      <c r="G1669" s="178">
        <v>0.54166666666666663</v>
      </c>
      <c r="H1669" s="178">
        <v>0.60416666666666663</v>
      </c>
      <c r="I1669" s="179">
        <v>20121049065659</v>
      </c>
      <c r="J1669" s="180" t="s">
        <v>1087</v>
      </c>
      <c r="K1669" s="180" t="s">
        <v>1768</v>
      </c>
      <c r="L1669" s="195"/>
      <c r="M1669" s="181" t="s">
        <v>3053</v>
      </c>
      <c r="N1669" s="182"/>
    </row>
    <row r="1670" spans="2:14" x14ac:dyDescent="0.2">
      <c r="B1670" s="188"/>
      <c r="C1670" s="174" t="s">
        <v>2519</v>
      </c>
      <c r="D1670" s="175">
        <v>41310</v>
      </c>
      <c r="E1670" s="176">
        <v>41330</v>
      </c>
      <c r="F1670" s="185" t="s">
        <v>3087</v>
      </c>
      <c r="G1670" s="178">
        <v>0.33333333333333331</v>
      </c>
      <c r="H1670" s="178">
        <v>0.41666666666666669</v>
      </c>
      <c r="I1670" s="179">
        <v>20121065202681</v>
      </c>
      <c r="J1670" s="180" t="s">
        <v>706</v>
      </c>
      <c r="K1670" s="196" t="s">
        <v>667</v>
      </c>
      <c r="M1670" s="198" t="s">
        <v>3088</v>
      </c>
      <c r="N1670" s="199"/>
    </row>
    <row r="1671" spans="2:14" x14ac:dyDescent="0.2">
      <c r="B1671" s="188"/>
      <c r="C1671" s="174" t="s">
        <v>2519</v>
      </c>
      <c r="D1671" s="175">
        <v>41311</v>
      </c>
      <c r="E1671" s="176">
        <v>41323</v>
      </c>
      <c r="F1671" s="185" t="s">
        <v>3089</v>
      </c>
      <c r="G1671" s="178">
        <v>0.54166666666666663</v>
      </c>
      <c r="H1671" s="178">
        <v>0.75</v>
      </c>
      <c r="I1671" s="179">
        <v>20131074095625</v>
      </c>
      <c r="J1671" s="180" t="s">
        <v>3090</v>
      </c>
      <c r="K1671" s="196" t="s">
        <v>1768</v>
      </c>
      <c r="M1671" s="198" t="s">
        <v>3091</v>
      </c>
      <c r="N1671" s="199"/>
    </row>
    <row r="1672" spans="2:14" x14ac:dyDescent="0.2">
      <c r="B1672" s="188"/>
      <c r="C1672" s="174" t="s">
        <v>2519</v>
      </c>
      <c r="D1672" s="175">
        <v>41311</v>
      </c>
      <c r="E1672" s="176">
        <v>41346</v>
      </c>
      <c r="F1672" s="185" t="s">
        <v>3092</v>
      </c>
      <c r="G1672" s="178">
        <v>0.54166666666666663</v>
      </c>
      <c r="H1672" s="178">
        <v>0.75</v>
      </c>
      <c r="I1672" s="179">
        <v>20121063009268</v>
      </c>
      <c r="J1672" s="180" t="s">
        <v>398</v>
      </c>
      <c r="K1672" s="196" t="s">
        <v>2812</v>
      </c>
      <c r="M1672" s="198"/>
      <c r="N1672" s="199"/>
    </row>
    <row r="1673" spans="2:14" x14ac:dyDescent="0.2">
      <c r="B1673" s="188"/>
      <c r="C1673" s="200" t="s">
        <v>2519</v>
      </c>
      <c r="D1673" s="201">
        <v>41311</v>
      </c>
      <c r="E1673" s="202">
        <v>41331</v>
      </c>
      <c r="F1673" s="203" t="s">
        <v>3093</v>
      </c>
      <c r="G1673" s="204">
        <v>0.54166666666666663</v>
      </c>
      <c r="H1673" s="204">
        <v>0.75</v>
      </c>
      <c r="I1673" s="205">
        <v>20121049065659</v>
      </c>
      <c r="J1673" s="188" t="s">
        <v>1087</v>
      </c>
      <c r="K1673" s="188" t="s">
        <v>1768</v>
      </c>
      <c r="M1673" s="198" t="s">
        <v>3094</v>
      </c>
      <c r="N1673" s="199"/>
    </row>
    <row r="1674" spans="2:14" x14ac:dyDescent="0.2">
      <c r="B1674" s="188"/>
      <c r="C1674" s="200" t="s">
        <v>550</v>
      </c>
      <c r="D1674" s="201">
        <v>41312</v>
      </c>
      <c r="E1674" s="202">
        <v>41324</v>
      </c>
      <c r="F1674" s="203" t="s">
        <v>3095</v>
      </c>
      <c r="G1674" s="204">
        <v>0.33333333333333331</v>
      </c>
      <c r="H1674" s="204">
        <v>0.5</v>
      </c>
      <c r="I1674" s="205">
        <v>2012977842331</v>
      </c>
      <c r="J1674" s="188" t="s">
        <v>682</v>
      </c>
      <c r="K1674" s="188" t="s">
        <v>2415</v>
      </c>
      <c r="M1674" s="198" t="s">
        <v>3096</v>
      </c>
      <c r="N1674" s="199" t="s">
        <v>1457</v>
      </c>
    </row>
    <row r="1675" spans="2:14" x14ac:dyDescent="0.2">
      <c r="B1675" s="188"/>
      <c r="C1675" s="200" t="s">
        <v>550</v>
      </c>
      <c r="D1675" s="201">
        <v>41312</v>
      </c>
      <c r="E1675" s="202">
        <v>41331</v>
      </c>
      <c r="F1675" s="203" t="s">
        <v>3097</v>
      </c>
      <c r="G1675" s="204">
        <v>0.54166666666666663</v>
      </c>
      <c r="H1675" s="204">
        <v>0.75</v>
      </c>
      <c r="I1675" s="205">
        <v>2012994553884</v>
      </c>
      <c r="J1675" s="188" t="s">
        <v>3098</v>
      </c>
      <c r="K1675" s="188" t="s">
        <v>2192</v>
      </c>
      <c r="M1675" s="198"/>
      <c r="N1675" s="199"/>
    </row>
    <row r="1676" spans="2:14" x14ac:dyDescent="0.2">
      <c r="B1676" s="188"/>
      <c r="C1676" s="200" t="s">
        <v>550</v>
      </c>
      <c r="D1676" s="201">
        <v>41312</v>
      </c>
      <c r="E1676" s="202">
        <v>41345</v>
      </c>
      <c r="F1676" s="203" t="s">
        <v>3099</v>
      </c>
      <c r="G1676" s="204">
        <v>0.54166666666666663</v>
      </c>
      <c r="H1676" s="204">
        <v>0.75</v>
      </c>
      <c r="I1676" s="205">
        <v>2012994553884</v>
      </c>
      <c r="J1676" s="188" t="s">
        <v>3098</v>
      </c>
      <c r="K1676" s="188" t="s">
        <v>2876</v>
      </c>
      <c r="M1676" s="198"/>
      <c r="N1676" s="199"/>
    </row>
    <row r="1677" spans="2:14" x14ac:dyDescent="0.2">
      <c r="B1677" s="188"/>
      <c r="C1677" s="200" t="s">
        <v>550</v>
      </c>
      <c r="D1677" s="201">
        <v>41312</v>
      </c>
      <c r="E1677" s="202">
        <v>41359</v>
      </c>
      <c r="F1677" s="203" t="s">
        <v>3100</v>
      </c>
      <c r="G1677" s="204">
        <v>0.54166666666666663</v>
      </c>
      <c r="H1677" s="204">
        <v>0.75</v>
      </c>
      <c r="I1677" s="205">
        <v>2012994553884</v>
      </c>
      <c r="J1677" s="188" t="s">
        <v>3098</v>
      </c>
      <c r="K1677" s="188" t="s">
        <v>3101</v>
      </c>
      <c r="M1677" s="198"/>
      <c r="N1677" s="199"/>
    </row>
    <row r="1678" spans="2:14" x14ac:dyDescent="0.2">
      <c r="B1678" s="188"/>
      <c r="C1678" s="200" t="s">
        <v>550</v>
      </c>
      <c r="D1678" s="201">
        <v>41312</v>
      </c>
      <c r="E1678" s="202">
        <v>41374</v>
      </c>
      <c r="F1678" s="203" t="s">
        <v>3102</v>
      </c>
      <c r="G1678" s="204">
        <v>0.54166666666666663</v>
      </c>
      <c r="H1678" s="204">
        <v>0.75</v>
      </c>
      <c r="I1678" s="205">
        <v>2012994553884</v>
      </c>
      <c r="J1678" s="188" t="s">
        <v>3098</v>
      </c>
      <c r="K1678" s="188" t="s">
        <v>2876</v>
      </c>
      <c r="M1678" s="198"/>
      <c r="N1678" s="199"/>
    </row>
    <row r="1679" spans="2:14" x14ac:dyDescent="0.2">
      <c r="B1679" s="188"/>
      <c r="C1679" s="200" t="s">
        <v>2519</v>
      </c>
      <c r="D1679" s="201">
        <v>41313</v>
      </c>
      <c r="E1679" s="202">
        <v>41337</v>
      </c>
      <c r="F1679" s="206" t="s">
        <v>3103</v>
      </c>
      <c r="G1679" s="204">
        <v>0.54166666666666663</v>
      </c>
      <c r="H1679" s="207">
        <v>0.75</v>
      </c>
      <c r="I1679" s="208" t="s">
        <v>3104</v>
      </c>
      <c r="J1679" s="209" t="s">
        <v>3105</v>
      </c>
      <c r="K1679" s="188" t="s">
        <v>2415</v>
      </c>
      <c r="M1679" s="198"/>
      <c r="N1679" s="199" t="s">
        <v>1457</v>
      </c>
    </row>
    <row r="1680" spans="2:14" x14ac:dyDescent="0.2">
      <c r="B1680" s="188"/>
      <c r="C1680" s="200" t="s">
        <v>2519</v>
      </c>
      <c r="D1680" s="201">
        <v>41313</v>
      </c>
      <c r="E1680" s="202">
        <v>41339</v>
      </c>
      <c r="F1680" s="206" t="s">
        <v>3106</v>
      </c>
      <c r="G1680" s="204">
        <v>0.54166666666666663</v>
      </c>
      <c r="H1680" s="207">
        <v>0.75</v>
      </c>
      <c r="I1680" s="208" t="s">
        <v>3107</v>
      </c>
      <c r="J1680" s="209" t="s">
        <v>3108</v>
      </c>
      <c r="K1680" s="188" t="s">
        <v>2812</v>
      </c>
      <c r="L1680" s="203"/>
      <c r="M1680" s="198"/>
      <c r="N1680" s="204"/>
    </row>
    <row r="1681" spans="2:14" x14ac:dyDescent="0.2">
      <c r="B1681" s="188"/>
      <c r="C1681" s="200" t="s">
        <v>328</v>
      </c>
      <c r="D1681" s="201">
        <v>41313</v>
      </c>
      <c r="E1681" s="202">
        <v>41320</v>
      </c>
      <c r="F1681" s="206" t="s">
        <v>3109</v>
      </c>
      <c r="G1681" s="204">
        <v>0.58333333333333337</v>
      </c>
      <c r="H1681" s="207">
        <v>0.75</v>
      </c>
      <c r="I1681" s="208" t="s">
        <v>3110</v>
      </c>
      <c r="J1681" s="209" t="s">
        <v>3111</v>
      </c>
      <c r="K1681" s="188" t="s">
        <v>1768</v>
      </c>
      <c r="L1681" s="203"/>
      <c r="M1681" s="198"/>
      <c r="N1681" s="204" t="s">
        <v>2194</v>
      </c>
    </row>
    <row r="1682" spans="2:14" x14ac:dyDescent="0.2">
      <c r="B1682" s="188"/>
      <c r="C1682" s="200" t="s">
        <v>328</v>
      </c>
      <c r="D1682" s="201">
        <v>41313</v>
      </c>
      <c r="E1682" s="202">
        <v>41324</v>
      </c>
      <c r="F1682" s="206" t="s">
        <v>3112</v>
      </c>
      <c r="G1682" s="204">
        <v>0.54166666666666663</v>
      </c>
      <c r="H1682" s="207">
        <v>0.75</v>
      </c>
      <c r="I1682" s="208" t="s">
        <v>3113</v>
      </c>
      <c r="J1682" s="209" t="s">
        <v>3114</v>
      </c>
      <c r="K1682" s="188" t="s">
        <v>1768</v>
      </c>
      <c r="L1682" s="203"/>
      <c r="M1682" s="198" t="s">
        <v>3115</v>
      </c>
      <c r="N1682" s="204" t="s">
        <v>2194</v>
      </c>
    </row>
    <row r="1683" spans="2:14" x14ac:dyDescent="0.2">
      <c r="B1683" s="188"/>
      <c r="C1683" s="200" t="s">
        <v>550</v>
      </c>
      <c r="D1683" s="201">
        <v>41318</v>
      </c>
      <c r="E1683" s="202">
        <v>41334</v>
      </c>
      <c r="F1683" s="206" t="s">
        <v>3116</v>
      </c>
      <c r="G1683" s="204">
        <v>0.33333333333333331</v>
      </c>
      <c r="H1683" s="207">
        <v>0.5</v>
      </c>
      <c r="I1683" s="208" t="s">
        <v>3117</v>
      </c>
      <c r="J1683" s="209" t="s">
        <v>570</v>
      </c>
      <c r="K1683" s="188" t="s">
        <v>352</v>
      </c>
      <c r="L1683" s="203"/>
      <c r="M1683" s="204"/>
      <c r="N1683" s="204"/>
    </row>
    <row r="1684" spans="2:14" x14ac:dyDescent="0.2">
      <c r="B1684" s="188"/>
      <c r="C1684" s="200" t="s">
        <v>550</v>
      </c>
      <c r="D1684" s="201">
        <v>41318</v>
      </c>
      <c r="E1684" s="202">
        <v>41334</v>
      </c>
      <c r="F1684" s="206" t="s">
        <v>3118</v>
      </c>
      <c r="G1684" s="204">
        <v>0.58333333333333337</v>
      </c>
      <c r="H1684" s="207">
        <v>0.75</v>
      </c>
      <c r="I1684" s="208" t="s">
        <v>3117</v>
      </c>
      <c r="J1684" s="209" t="s">
        <v>570</v>
      </c>
      <c r="K1684" s="188" t="s">
        <v>352</v>
      </c>
      <c r="L1684" s="203"/>
      <c r="M1684" s="204"/>
      <c r="N1684" s="204"/>
    </row>
    <row r="1685" spans="2:14" x14ac:dyDescent="0.2">
      <c r="B1685" s="188"/>
      <c r="C1685" s="200" t="s">
        <v>550</v>
      </c>
      <c r="D1685" s="201">
        <v>41318</v>
      </c>
      <c r="E1685" s="202">
        <v>41335</v>
      </c>
      <c r="F1685" s="206" t="s">
        <v>3119</v>
      </c>
      <c r="G1685" s="204">
        <v>0.33333333333333331</v>
      </c>
      <c r="H1685" s="207">
        <v>0.5</v>
      </c>
      <c r="I1685" s="208" t="s">
        <v>3117</v>
      </c>
      <c r="J1685" s="209" t="s">
        <v>570</v>
      </c>
      <c r="K1685" s="188" t="s">
        <v>352</v>
      </c>
      <c r="L1685" s="200"/>
      <c r="M1685" s="201"/>
      <c r="N1685" s="188"/>
    </row>
    <row r="1686" spans="2:14" x14ac:dyDescent="0.2">
      <c r="B1686" s="188"/>
      <c r="C1686" s="200" t="s">
        <v>550</v>
      </c>
      <c r="D1686" s="201">
        <v>41318</v>
      </c>
      <c r="E1686" s="202">
        <v>41335</v>
      </c>
      <c r="F1686" s="206" t="s">
        <v>3120</v>
      </c>
      <c r="G1686" s="204">
        <v>0.58333333333333337</v>
      </c>
      <c r="H1686" s="207">
        <v>0.75</v>
      </c>
      <c r="I1686" s="208" t="s">
        <v>3121</v>
      </c>
      <c r="J1686" s="209" t="s">
        <v>545</v>
      </c>
      <c r="K1686" s="188" t="s">
        <v>352</v>
      </c>
      <c r="L1686" s="200"/>
      <c r="M1686" s="201"/>
      <c r="N1686" s="188"/>
    </row>
    <row r="1687" spans="2:14" x14ac:dyDescent="0.2">
      <c r="B1687" s="188"/>
      <c r="C1687" s="200" t="s">
        <v>550</v>
      </c>
      <c r="D1687" s="201">
        <v>41318</v>
      </c>
      <c r="E1687" s="202">
        <v>41337</v>
      </c>
      <c r="F1687" s="206" t="s">
        <v>3122</v>
      </c>
      <c r="G1687" s="204">
        <v>0.33333333333333331</v>
      </c>
      <c r="H1687" s="207">
        <v>0.5</v>
      </c>
      <c r="I1687" s="208" t="s">
        <v>3121</v>
      </c>
      <c r="J1687" s="209" t="s">
        <v>545</v>
      </c>
      <c r="K1687" s="188" t="s">
        <v>352</v>
      </c>
      <c r="L1687" s="200"/>
      <c r="M1687" s="201"/>
      <c r="N1687" s="188"/>
    </row>
    <row r="1688" spans="2:14" x14ac:dyDescent="0.2">
      <c r="B1688" s="188"/>
      <c r="C1688" s="200" t="s">
        <v>550</v>
      </c>
      <c r="D1688" s="201">
        <v>41318</v>
      </c>
      <c r="E1688" s="202">
        <v>41337</v>
      </c>
      <c r="F1688" s="206" t="s">
        <v>3123</v>
      </c>
      <c r="G1688" s="204">
        <v>0.58333333333333337</v>
      </c>
      <c r="H1688" s="207">
        <v>0.75</v>
      </c>
      <c r="I1688" s="208" t="s">
        <v>3121</v>
      </c>
      <c r="J1688" s="209" t="s">
        <v>545</v>
      </c>
      <c r="K1688" s="188" t="s">
        <v>352</v>
      </c>
      <c r="L1688" s="200"/>
      <c r="M1688" s="201"/>
      <c r="N1688" s="202"/>
    </row>
    <row r="1689" spans="2:14" x14ac:dyDescent="0.2">
      <c r="B1689" s="188"/>
      <c r="C1689" s="200" t="s">
        <v>550</v>
      </c>
      <c r="D1689" s="201">
        <v>41318</v>
      </c>
      <c r="E1689" s="202">
        <v>41338</v>
      </c>
      <c r="F1689" s="206" t="s">
        <v>3124</v>
      </c>
      <c r="G1689" s="204">
        <v>0.33333333333333331</v>
      </c>
      <c r="H1689" s="207">
        <v>0.5</v>
      </c>
      <c r="I1689" s="208" t="s">
        <v>3121</v>
      </c>
      <c r="J1689" s="209" t="s">
        <v>545</v>
      </c>
      <c r="K1689" s="188" t="s">
        <v>352</v>
      </c>
      <c r="L1689" s="200"/>
      <c r="M1689" s="201"/>
      <c r="N1689" s="202"/>
    </row>
    <row r="1690" spans="2:14" x14ac:dyDescent="0.2">
      <c r="B1690" s="188"/>
      <c r="C1690" s="200" t="s">
        <v>550</v>
      </c>
      <c r="D1690" s="201">
        <v>41318</v>
      </c>
      <c r="E1690" s="202">
        <v>41338</v>
      </c>
      <c r="F1690" s="206" t="s">
        <v>3125</v>
      </c>
      <c r="G1690" s="204">
        <v>0.58333333333333337</v>
      </c>
      <c r="H1690" s="207">
        <v>0.75</v>
      </c>
      <c r="I1690" s="208" t="s">
        <v>3121</v>
      </c>
      <c r="J1690" s="209" t="s">
        <v>545</v>
      </c>
      <c r="K1690" s="188" t="s">
        <v>352</v>
      </c>
      <c r="L1690" s="200"/>
      <c r="M1690" s="201"/>
      <c r="N1690" s="188"/>
    </row>
    <row r="1691" spans="2:14" x14ac:dyDescent="0.2">
      <c r="B1691" s="188"/>
      <c r="C1691" s="200" t="s">
        <v>550</v>
      </c>
      <c r="D1691" s="201">
        <v>41318</v>
      </c>
      <c r="E1691" s="202">
        <v>41339</v>
      </c>
      <c r="F1691" s="206" t="s">
        <v>3126</v>
      </c>
      <c r="G1691" s="204">
        <v>0.33333333333333331</v>
      </c>
      <c r="H1691" s="207">
        <v>0.5</v>
      </c>
      <c r="I1691" s="208" t="s">
        <v>3121</v>
      </c>
      <c r="J1691" s="209" t="s">
        <v>545</v>
      </c>
      <c r="K1691" s="188" t="s">
        <v>352</v>
      </c>
      <c r="M1691" s="201"/>
      <c r="N1691" s="188"/>
    </row>
    <row r="1692" spans="2:14" x14ac:dyDescent="0.2">
      <c r="B1692" s="188"/>
      <c r="C1692" s="200" t="s">
        <v>550</v>
      </c>
      <c r="D1692" s="201">
        <v>41318</v>
      </c>
      <c r="E1692" s="202">
        <v>41339</v>
      </c>
      <c r="F1692" s="206" t="s">
        <v>3127</v>
      </c>
      <c r="G1692" s="204">
        <v>0.58333333333333337</v>
      </c>
      <c r="H1692" s="207">
        <v>0.75</v>
      </c>
      <c r="I1692" s="208" t="s">
        <v>3121</v>
      </c>
      <c r="J1692" s="209" t="s">
        <v>545</v>
      </c>
      <c r="K1692" s="188" t="s">
        <v>352</v>
      </c>
      <c r="M1692" s="201"/>
      <c r="N1692" s="188"/>
    </row>
    <row r="1693" spans="2:14" x14ac:dyDescent="0.2">
      <c r="B1693" s="188"/>
      <c r="C1693" s="200" t="s">
        <v>550</v>
      </c>
      <c r="D1693" s="201">
        <v>41318</v>
      </c>
      <c r="E1693" s="202">
        <v>41340</v>
      </c>
      <c r="F1693" s="206" t="s">
        <v>3128</v>
      </c>
      <c r="G1693" s="204">
        <v>0.33333333333333331</v>
      </c>
      <c r="H1693" s="207">
        <v>0.5</v>
      </c>
      <c r="I1693" s="208" t="s">
        <v>3129</v>
      </c>
      <c r="J1693" s="209" t="s">
        <v>383</v>
      </c>
      <c r="K1693" s="188" t="s">
        <v>352</v>
      </c>
      <c r="M1693" s="201"/>
      <c r="N1693" s="188"/>
    </row>
    <row r="1694" spans="2:14" x14ac:dyDescent="0.2">
      <c r="B1694" s="188"/>
      <c r="C1694" s="200" t="s">
        <v>550</v>
      </c>
      <c r="D1694" s="201">
        <v>41318</v>
      </c>
      <c r="E1694" s="202">
        <v>41340</v>
      </c>
      <c r="F1694" s="206" t="s">
        <v>3130</v>
      </c>
      <c r="G1694" s="204">
        <v>0.58333333333333337</v>
      </c>
      <c r="H1694" s="207">
        <v>0.75</v>
      </c>
      <c r="I1694" s="208" t="s">
        <v>3129</v>
      </c>
      <c r="J1694" s="209" t="s">
        <v>383</v>
      </c>
      <c r="K1694" s="188" t="s">
        <v>352</v>
      </c>
      <c r="M1694" s="201"/>
      <c r="N1694" s="188"/>
    </row>
    <row r="1695" spans="2:14" x14ac:dyDescent="0.2">
      <c r="B1695" s="188"/>
      <c r="C1695" s="200" t="s">
        <v>550</v>
      </c>
      <c r="D1695" s="201">
        <v>41318</v>
      </c>
      <c r="E1695" s="202">
        <v>41341</v>
      </c>
      <c r="F1695" s="206" t="s">
        <v>3131</v>
      </c>
      <c r="G1695" s="204">
        <v>0.33333333333333331</v>
      </c>
      <c r="H1695" s="207">
        <v>0.5</v>
      </c>
      <c r="I1695" s="208" t="s">
        <v>3129</v>
      </c>
      <c r="J1695" s="209" t="s">
        <v>383</v>
      </c>
      <c r="K1695" s="188" t="s">
        <v>352</v>
      </c>
      <c r="M1695" s="201"/>
      <c r="N1695" s="188"/>
    </row>
    <row r="1696" spans="2:14" x14ac:dyDescent="0.2">
      <c r="B1696" s="188"/>
      <c r="C1696" s="200" t="s">
        <v>550</v>
      </c>
      <c r="D1696" s="201">
        <v>41318</v>
      </c>
      <c r="E1696" s="202">
        <v>41341</v>
      </c>
      <c r="F1696" s="206" t="s">
        <v>3132</v>
      </c>
      <c r="G1696" s="204">
        <v>0.58333333333333337</v>
      </c>
      <c r="H1696" s="207">
        <v>0.75</v>
      </c>
      <c r="I1696" s="208" t="s">
        <v>3129</v>
      </c>
      <c r="J1696" s="209" t="s">
        <v>383</v>
      </c>
      <c r="K1696" s="188" t="s">
        <v>352</v>
      </c>
      <c r="M1696" s="201"/>
      <c r="N1696" s="188"/>
    </row>
    <row r="1697" spans="2:14" x14ac:dyDescent="0.2">
      <c r="B1697" s="188"/>
      <c r="C1697" s="200" t="s">
        <v>550</v>
      </c>
      <c r="D1697" s="201">
        <v>41318</v>
      </c>
      <c r="E1697" s="202">
        <v>41342</v>
      </c>
      <c r="F1697" s="206" t="s">
        <v>3133</v>
      </c>
      <c r="G1697" s="204">
        <v>0.33333333333333331</v>
      </c>
      <c r="H1697" s="207">
        <v>0.5</v>
      </c>
      <c r="I1697" s="208" t="s">
        <v>3129</v>
      </c>
      <c r="J1697" s="209" t="s">
        <v>383</v>
      </c>
      <c r="K1697" s="188" t="s">
        <v>352</v>
      </c>
      <c r="M1697" s="201"/>
      <c r="N1697" s="188"/>
    </row>
    <row r="1698" spans="2:14" x14ac:dyDescent="0.2">
      <c r="B1698" s="188"/>
      <c r="C1698" s="200" t="s">
        <v>550</v>
      </c>
      <c r="D1698" s="201">
        <v>41318</v>
      </c>
      <c r="E1698" s="202">
        <v>41342</v>
      </c>
      <c r="F1698" s="206" t="s">
        <v>3134</v>
      </c>
      <c r="G1698" s="204">
        <v>0.58333333333333337</v>
      </c>
      <c r="H1698" s="207">
        <v>0.75</v>
      </c>
      <c r="I1698" s="208" t="s">
        <v>3129</v>
      </c>
      <c r="J1698" s="209" t="s">
        <v>383</v>
      </c>
      <c r="K1698" s="188" t="s">
        <v>352</v>
      </c>
      <c r="M1698" s="201"/>
      <c r="N1698" s="188"/>
    </row>
    <row r="1699" spans="2:14" x14ac:dyDescent="0.2">
      <c r="B1699" s="188"/>
      <c r="C1699" s="200" t="s">
        <v>550</v>
      </c>
      <c r="D1699" s="201">
        <v>41318</v>
      </c>
      <c r="E1699" s="202">
        <v>41344</v>
      </c>
      <c r="F1699" s="206" t="s">
        <v>3135</v>
      </c>
      <c r="G1699" s="204">
        <v>0.33333333333333331</v>
      </c>
      <c r="H1699" s="207">
        <v>0.5</v>
      </c>
      <c r="I1699" s="208" t="s">
        <v>3129</v>
      </c>
      <c r="J1699" s="209" t="s">
        <v>383</v>
      </c>
      <c r="K1699" s="188" t="s">
        <v>352</v>
      </c>
      <c r="M1699" s="201"/>
      <c r="N1699" s="188"/>
    </row>
    <row r="1700" spans="2:14" x14ac:dyDescent="0.2">
      <c r="B1700" s="188"/>
      <c r="C1700" s="200" t="s">
        <v>550</v>
      </c>
      <c r="D1700" s="201">
        <v>41318</v>
      </c>
      <c r="E1700" s="202">
        <v>41344</v>
      </c>
      <c r="F1700" s="206" t="s">
        <v>3136</v>
      </c>
      <c r="G1700" s="204">
        <v>0.58333333333333337</v>
      </c>
      <c r="H1700" s="207">
        <v>0.75</v>
      </c>
      <c r="I1700" s="208" t="s">
        <v>3129</v>
      </c>
      <c r="J1700" s="209" t="s">
        <v>383</v>
      </c>
      <c r="K1700" s="188" t="s">
        <v>352</v>
      </c>
      <c r="M1700" s="201"/>
      <c r="N1700" s="188"/>
    </row>
    <row r="1701" spans="2:14" x14ac:dyDescent="0.2">
      <c r="B1701" s="188"/>
      <c r="C1701" s="200" t="s">
        <v>550</v>
      </c>
      <c r="D1701" s="201">
        <v>41318</v>
      </c>
      <c r="E1701" s="202">
        <v>41345</v>
      </c>
      <c r="F1701" s="206" t="s">
        <v>3137</v>
      </c>
      <c r="G1701" s="204">
        <v>0.33333333333333331</v>
      </c>
      <c r="H1701" s="207">
        <v>0.5</v>
      </c>
      <c r="I1701" s="208" t="s">
        <v>3129</v>
      </c>
      <c r="J1701" s="209" t="s">
        <v>383</v>
      </c>
      <c r="K1701" s="188" t="s">
        <v>352</v>
      </c>
      <c r="M1701" s="201"/>
      <c r="N1701" s="188"/>
    </row>
    <row r="1702" spans="2:14" x14ac:dyDescent="0.2">
      <c r="B1702" s="188"/>
      <c r="C1702" s="200" t="s">
        <v>2519</v>
      </c>
      <c r="D1702" s="201">
        <v>41319</v>
      </c>
      <c r="E1702" s="202">
        <v>41338</v>
      </c>
      <c r="F1702" s="206" t="s">
        <v>3138</v>
      </c>
      <c r="G1702" s="204">
        <v>0.33333333333333331</v>
      </c>
      <c r="H1702" s="207">
        <v>0.54166666666666663</v>
      </c>
      <c r="I1702" s="208" t="s">
        <v>3139</v>
      </c>
      <c r="J1702" s="209" t="s">
        <v>3140</v>
      </c>
      <c r="K1702" s="188" t="s">
        <v>352</v>
      </c>
      <c r="M1702" s="201"/>
      <c r="N1702" s="188"/>
    </row>
    <row r="1703" spans="2:14" x14ac:dyDescent="0.2">
      <c r="B1703" s="188"/>
      <c r="C1703" s="200" t="s">
        <v>2519</v>
      </c>
      <c r="D1703" s="201">
        <v>41319</v>
      </c>
      <c r="E1703" s="202">
        <v>41329</v>
      </c>
      <c r="F1703" s="206" t="s">
        <v>3141</v>
      </c>
      <c r="G1703" s="204">
        <v>0.33333333333333331</v>
      </c>
      <c r="H1703" s="207">
        <v>0.54166666666666663</v>
      </c>
      <c r="I1703" s="208" t="s">
        <v>3142</v>
      </c>
      <c r="J1703" s="209" t="s">
        <v>710</v>
      </c>
      <c r="K1703" s="188" t="s">
        <v>1260</v>
      </c>
      <c r="M1703" s="201" t="s">
        <v>3143</v>
      </c>
      <c r="N1703" s="174" t="s">
        <v>1457</v>
      </c>
    </row>
    <row r="1704" spans="2:14" x14ac:dyDescent="0.2">
      <c r="B1704" s="188"/>
      <c r="C1704" s="200" t="s">
        <v>2519</v>
      </c>
      <c r="D1704" s="201"/>
      <c r="E1704" s="202">
        <v>41320</v>
      </c>
      <c r="F1704" s="206" t="s">
        <v>3144</v>
      </c>
      <c r="G1704" s="204">
        <v>0.58333333333333337</v>
      </c>
      <c r="H1704" s="207">
        <v>0.75</v>
      </c>
      <c r="I1704" s="208" t="s">
        <v>3145</v>
      </c>
      <c r="J1704" s="209" t="s">
        <v>3146</v>
      </c>
      <c r="K1704" s="188" t="s">
        <v>2995</v>
      </c>
      <c r="M1704" s="201" t="s">
        <v>3147</v>
      </c>
      <c r="N1704" s="188"/>
    </row>
    <row r="1705" spans="2:14" x14ac:dyDescent="0.2">
      <c r="B1705" s="188"/>
      <c r="C1705" s="200" t="s">
        <v>550</v>
      </c>
      <c r="D1705" s="201">
        <v>41319</v>
      </c>
      <c r="E1705" s="202">
        <v>41338</v>
      </c>
      <c r="F1705" s="206" t="s">
        <v>1850</v>
      </c>
      <c r="G1705" s="204">
        <v>0.54166666666666663</v>
      </c>
      <c r="H1705" s="207">
        <v>0.75</v>
      </c>
      <c r="I1705" s="208" t="s">
        <v>3148</v>
      </c>
      <c r="J1705" s="209" t="s">
        <v>2914</v>
      </c>
      <c r="K1705" s="188" t="s">
        <v>2915</v>
      </c>
      <c r="M1705" s="201"/>
      <c r="N1705" s="188"/>
    </row>
    <row r="1706" spans="2:14" x14ac:dyDescent="0.2">
      <c r="B1706" s="188"/>
      <c r="C1706" s="200" t="s">
        <v>550</v>
      </c>
      <c r="D1706" s="201">
        <v>41319</v>
      </c>
      <c r="E1706" s="202">
        <v>41340</v>
      </c>
      <c r="F1706" s="206" t="s">
        <v>3149</v>
      </c>
      <c r="G1706" s="204">
        <v>0.33333333333333331</v>
      </c>
      <c r="H1706" s="207">
        <v>0.5</v>
      </c>
      <c r="I1706" s="208" t="s">
        <v>3150</v>
      </c>
      <c r="J1706" s="209" t="s">
        <v>2909</v>
      </c>
      <c r="K1706" s="188" t="s">
        <v>2812</v>
      </c>
      <c r="M1706" s="201"/>
      <c r="N1706" s="188"/>
    </row>
    <row r="1707" spans="2:14" x14ac:dyDescent="0.2">
      <c r="B1707" s="188"/>
      <c r="C1707" s="200" t="s">
        <v>2519</v>
      </c>
      <c r="D1707" s="201">
        <v>41321</v>
      </c>
      <c r="E1707" s="202">
        <v>41346</v>
      </c>
      <c r="F1707" s="206" t="s">
        <v>3151</v>
      </c>
      <c r="G1707" s="204">
        <v>0.33333333333333331</v>
      </c>
      <c r="H1707" s="207">
        <v>0.54166666666666663</v>
      </c>
      <c r="I1707" s="208" t="s">
        <v>3152</v>
      </c>
      <c r="J1707" s="209" t="s">
        <v>2279</v>
      </c>
      <c r="K1707" s="188" t="s">
        <v>352</v>
      </c>
      <c r="M1707" s="201"/>
      <c r="N1707" s="188"/>
    </row>
    <row r="1708" spans="2:14" x14ac:dyDescent="0.2">
      <c r="B1708" s="188"/>
      <c r="C1708" s="200" t="s">
        <v>2519</v>
      </c>
      <c r="D1708" s="201">
        <v>41321</v>
      </c>
      <c r="E1708" s="202">
        <v>41330</v>
      </c>
      <c r="F1708" s="206" t="s">
        <v>3153</v>
      </c>
      <c r="G1708" s="204">
        <v>0.54166666666666663</v>
      </c>
      <c r="H1708" s="207">
        <v>0.75</v>
      </c>
      <c r="I1708" s="208" t="s">
        <v>3154</v>
      </c>
      <c r="J1708" s="209" t="s">
        <v>3155</v>
      </c>
      <c r="K1708" s="188" t="s">
        <v>2415</v>
      </c>
      <c r="M1708" s="201" t="s">
        <v>3156</v>
      </c>
      <c r="N1708" s="188"/>
    </row>
    <row r="1709" spans="2:14" x14ac:dyDescent="0.2">
      <c r="B1709" s="188"/>
      <c r="C1709" s="200" t="s">
        <v>2519</v>
      </c>
      <c r="D1709" s="201">
        <v>41323</v>
      </c>
      <c r="E1709" s="202">
        <v>41355</v>
      </c>
      <c r="F1709" s="206" t="s">
        <v>3157</v>
      </c>
      <c r="G1709" s="204">
        <v>0.33333333333333331</v>
      </c>
      <c r="H1709" s="207">
        <v>0.54166666666666663</v>
      </c>
      <c r="I1709" s="208" t="s">
        <v>3158</v>
      </c>
      <c r="J1709" s="209" t="s">
        <v>570</v>
      </c>
      <c r="K1709" s="188" t="s">
        <v>352</v>
      </c>
      <c r="M1709" s="201"/>
      <c r="N1709" s="188"/>
    </row>
    <row r="1710" spans="2:14" x14ac:dyDescent="0.2">
      <c r="B1710" s="188"/>
      <c r="C1710" s="200" t="s">
        <v>2519</v>
      </c>
      <c r="D1710" s="201">
        <v>41323</v>
      </c>
      <c r="E1710" s="202">
        <v>41355</v>
      </c>
      <c r="F1710" s="206" t="s">
        <v>3159</v>
      </c>
      <c r="G1710" s="204">
        <v>0.5625</v>
      </c>
      <c r="H1710" s="207">
        <v>0.75</v>
      </c>
      <c r="I1710" s="208" t="s">
        <v>3158</v>
      </c>
      <c r="J1710" s="209" t="s">
        <v>570</v>
      </c>
      <c r="K1710" s="188" t="s">
        <v>352</v>
      </c>
      <c r="M1710" s="201"/>
      <c r="N1710" s="188"/>
    </row>
    <row r="1711" spans="2:14" x14ac:dyDescent="0.2">
      <c r="B1711" s="188"/>
      <c r="C1711" s="200" t="s">
        <v>2519</v>
      </c>
      <c r="D1711" s="201">
        <v>41323</v>
      </c>
      <c r="E1711" s="202">
        <v>41356</v>
      </c>
      <c r="F1711" s="206" t="s">
        <v>3160</v>
      </c>
      <c r="G1711" s="204">
        <v>0.33333333333333331</v>
      </c>
      <c r="H1711" s="207">
        <v>0.54166666666666663</v>
      </c>
      <c r="I1711" s="208" t="s">
        <v>3158</v>
      </c>
      <c r="J1711" s="209" t="s">
        <v>570</v>
      </c>
      <c r="K1711" s="188" t="s">
        <v>352</v>
      </c>
      <c r="M1711" s="201"/>
      <c r="N1711" s="188"/>
    </row>
    <row r="1712" spans="2:14" x14ac:dyDescent="0.2">
      <c r="B1712" s="188"/>
      <c r="C1712" s="200" t="s">
        <v>2519</v>
      </c>
      <c r="D1712" s="201">
        <v>41323</v>
      </c>
      <c r="E1712" s="202">
        <v>41356</v>
      </c>
      <c r="F1712" s="206" t="s">
        <v>3161</v>
      </c>
      <c r="G1712" s="204">
        <v>0.58333333333333337</v>
      </c>
      <c r="H1712" s="207">
        <v>0.75</v>
      </c>
      <c r="I1712" s="208" t="s">
        <v>3158</v>
      </c>
      <c r="J1712" s="209" t="s">
        <v>570</v>
      </c>
      <c r="K1712" s="188" t="s">
        <v>352</v>
      </c>
      <c r="M1712" s="201"/>
      <c r="N1712" s="188"/>
    </row>
    <row r="1713" spans="2:14" x14ac:dyDescent="0.2">
      <c r="B1713" s="188"/>
      <c r="C1713" s="200" t="s">
        <v>2519</v>
      </c>
      <c r="D1713" s="201">
        <v>41323</v>
      </c>
      <c r="E1713" s="202">
        <v>41358</v>
      </c>
      <c r="F1713" s="206" t="s">
        <v>3162</v>
      </c>
      <c r="G1713" s="204">
        <v>0.33333333333333331</v>
      </c>
      <c r="H1713" s="207">
        <v>0.54166666666666663</v>
      </c>
      <c r="I1713" s="208" t="s">
        <v>3158</v>
      </c>
      <c r="J1713" s="209" t="s">
        <v>570</v>
      </c>
      <c r="K1713" s="188" t="s">
        <v>352</v>
      </c>
      <c r="M1713" s="201"/>
      <c r="N1713" s="174" t="s">
        <v>3163</v>
      </c>
    </row>
    <row r="1714" spans="2:14" x14ac:dyDescent="0.2">
      <c r="B1714" s="188"/>
      <c r="C1714" s="200" t="s">
        <v>2519</v>
      </c>
      <c r="D1714" s="201">
        <v>41323</v>
      </c>
      <c r="E1714" s="202">
        <v>41358</v>
      </c>
      <c r="F1714" s="206" t="s">
        <v>3164</v>
      </c>
      <c r="G1714" s="204">
        <v>0.58333333333333337</v>
      </c>
      <c r="H1714" s="207">
        <v>0.75</v>
      </c>
      <c r="I1714" s="208" t="s">
        <v>3158</v>
      </c>
      <c r="J1714" s="209" t="s">
        <v>570</v>
      </c>
      <c r="K1714" s="188" t="s">
        <v>352</v>
      </c>
      <c r="M1714" s="201"/>
      <c r="N1714" s="188"/>
    </row>
    <row r="1715" spans="2:14" x14ac:dyDescent="0.2">
      <c r="B1715" s="188"/>
      <c r="C1715" s="200" t="s">
        <v>2519</v>
      </c>
      <c r="D1715" s="201">
        <v>41323</v>
      </c>
      <c r="E1715" s="202">
        <v>41352</v>
      </c>
      <c r="F1715" s="206" t="s">
        <v>3165</v>
      </c>
      <c r="G1715" s="204">
        <v>0.33333333333333331</v>
      </c>
      <c r="H1715" s="207">
        <v>0.54166666666666663</v>
      </c>
      <c r="I1715" s="208" t="s">
        <v>3166</v>
      </c>
      <c r="J1715" s="209" t="s">
        <v>1075</v>
      </c>
      <c r="K1715" s="188" t="s">
        <v>352</v>
      </c>
      <c r="M1715" s="201"/>
      <c r="N1715" s="188"/>
    </row>
    <row r="1716" spans="2:14" x14ac:dyDescent="0.2">
      <c r="B1716" s="188"/>
      <c r="C1716" s="200" t="s">
        <v>2519</v>
      </c>
      <c r="D1716" s="201">
        <v>41322</v>
      </c>
      <c r="E1716" s="202">
        <v>41353</v>
      </c>
      <c r="F1716" s="206" t="s">
        <v>3167</v>
      </c>
      <c r="G1716" s="204">
        <v>0.33333333333333331</v>
      </c>
      <c r="H1716" s="207">
        <v>0.54166666666666663</v>
      </c>
      <c r="I1716" s="208" t="s">
        <v>3168</v>
      </c>
      <c r="J1716" s="209" t="s">
        <v>3169</v>
      </c>
      <c r="K1716" s="188" t="s">
        <v>352</v>
      </c>
      <c r="M1716" s="201"/>
      <c r="N1716" s="188"/>
    </row>
    <row r="1717" spans="2:14" x14ac:dyDescent="0.2">
      <c r="B1717" s="188"/>
      <c r="C1717" s="200" t="s">
        <v>2519</v>
      </c>
      <c r="D1717" s="201">
        <v>41323</v>
      </c>
      <c r="E1717" s="202">
        <v>41352</v>
      </c>
      <c r="F1717" s="206" t="s">
        <v>3170</v>
      </c>
      <c r="G1717" s="204">
        <v>0.33333333333333331</v>
      </c>
      <c r="H1717" s="207">
        <v>0.54166666666666663</v>
      </c>
      <c r="I1717" s="208" t="s">
        <v>3171</v>
      </c>
      <c r="J1717" s="209" t="s">
        <v>1057</v>
      </c>
      <c r="K1717" s="188" t="s">
        <v>1768</v>
      </c>
      <c r="M1717" s="201"/>
      <c r="N1717" s="174" t="s">
        <v>3172</v>
      </c>
    </row>
    <row r="1718" spans="2:14" x14ac:dyDescent="0.2">
      <c r="B1718" s="188"/>
      <c r="C1718" s="200" t="s">
        <v>2519</v>
      </c>
      <c r="D1718" s="201">
        <v>41323</v>
      </c>
      <c r="E1718" s="202">
        <v>41348</v>
      </c>
      <c r="F1718" s="206" t="s">
        <v>3173</v>
      </c>
      <c r="G1718" s="204">
        <v>0.54166666666666663</v>
      </c>
      <c r="H1718" s="207">
        <v>0.75</v>
      </c>
      <c r="I1718" s="208" t="s">
        <v>3174</v>
      </c>
      <c r="J1718" s="209" t="s">
        <v>3175</v>
      </c>
      <c r="K1718" s="188" t="s">
        <v>1768</v>
      </c>
      <c r="M1718" s="201"/>
      <c r="N1718" s="174" t="s">
        <v>3172</v>
      </c>
    </row>
    <row r="1719" spans="2:14" x14ac:dyDescent="0.2">
      <c r="B1719" s="188"/>
      <c r="C1719" s="200" t="s">
        <v>2519</v>
      </c>
      <c r="D1719" s="201">
        <v>41323</v>
      </c>
      <c r="E1719" s="202">
        <v>41347</v>
      </c>
      <c r="F1719" s="206" t="s">
        <v>3176</v>
      </c>
      <c r="G1719" s="204">
        <v>0.33333333333333331</v>
      </c>
      <c r="H1719" s="207">
        <v>0.52083333333333337</v>
      </c>
      <c r="I1719" s="208" t="s">
        <v>3177</v>
      </c>
      <c r="J1719" s="209" t="s">
        <v>2931</v>
      </c>
      <c r="K1719" s="188" t="s">
        <v>1768</v>
      </c>
      <c r="M1719" s="201"/>
      <c r="N1719" s="174" t="s">
        <v>3172</v>
      </c>
    </row>
    <row r="1720" spans="2:14" x14ac:dyDescent="0.2">
      <c r="B1720" s="188"/>
      <c r="C1720" s="200" t="s">
        <v>2519</v>
      </c>
      <c r="D1720" s="201">
        <v>41323</v>
      </c>
      <c r="E1720" s="202">
        <v>41344</v>
      </c>
      <c r="F1720" s="206" t="s">
        <v>3178</v>
      </c>
      <c r="G1720" s="204">
        <v>0.33333333333333331</v>
      </c>
      <c r="H1720" s="207">
        <v>0.54166666666666663</v>
      </c>
      <c r="I1720" s="208" t="s">
        <v>3179</v>
      </c>
      <c r="J1720" s="209" t="s">
        <v>510</v>
      </c>
      <c r="K1720" s="188" t="s">
        <v>333</v>
      </c>
      <c r="M1720" s="201"/>
      <c r="N1720" s="174"/>
    </row>
    <row r="1721" spans="2:14" x14ac:dyDescent="0.2">
      <c r="B1721" s="188"/>
      <c r="C1721" s="200" t="s">
        <v>2519</v>
      </c>
      <c r="D1721" s="201">
        <v>41323</v>
      </c>
      <c r="E1721" s="202">
        <v>41328</v>
      </c>
      <c r="F1721" s="206" t="s">
        <v>3180</v>
      </c>
      <c r="G1721" s="204">
        <v>0.33333333333333331</v>
      </c>
      <c r="H1721" s="207">
        <v>0.54166666666666663</v>
      </c>
      <c r="I1721" s="208" t="s">
        <v>3181</v>
      </c>
      <c r="J1721" s="209" t="s">
        <v>3182</v>
      </c>
      <c r="K1721" s="188" t="s">
        <v>1768</v>
      </c>
      <c r="M1721" s="201" t="s">
        <v>3183</v>
      </c>
      <c r="N1721" s="174" t="s">
        <v>3172</v>
      </c>
    </row>
    <row r="1722" spans="2:14" x14ac:dyDescent="0.2">
      <c r="B1722" s="188"/>
      <c r="C1722" s="200" t="s">
        <v>2519</v>
      </c>
      <c r="D1722" s="201">
        <v>41323</v>
      </c>
      <c r="E1722" s="202">
        <v>41354</v>
      </c>
      <c r="F1722" s="206" t="s">
        <v>3184</v>
      </c>
      <c r="G1722" s="204">
        <v>0.33333333333333331</v>
      </c>
      <c r="H1722" s="207">
        <v>0.54166666666666663</v>
      </c>
      <c r="I1722" s="208" t="s">
        <v>3185</v>
      </c>
      <c r="J1722" s="209" t="s">
        <v>3186</v>
      </c>
      <c r="K1722" s="188" t="s">
        <v>3187</v>
      </c>
      <c r="M1722" s="201"/>
      <c r="N1722" s="188"/>
    </row>
    <row r="1723" spans="2:14" x14ac:dyDescent="0.2">
      <c r="B1723" s="188"/>
      <c r="C1723" s="200" t="s">
        <v>2519</v>
      </c>
      <c r="D1723" s="201">
        <v>41323</v>
      </c>
      <c r="E1723" s="202">
        <v>41354</v>
      </c>
      <c r="F1723" s="206" t="s">
        <v>3188</v>
      </c>
      <c r="G1723" s="204">
        <v>0.58333333333333337</v>
      </c>
      <c r="H1723" s="207">
        <v>0.75</v>
      </c>
      <c r="I1723" s="208" t="s">
        <v>3185</v>
      </c>
      <c r="J1723" s="209" t="s">
        <v>3186</v>
      </c>
      <c r="K1723" s="188" t="s">
        <v>3187</v>
      </c>
      <c r="M1723" s="201"/>
      <c r="N1723" s="188"/>
    </row>
    <row r="1724" spans="2:14" x14ac:dyDescent="0.2">
      <c r="B1724" s="188"/>
      <c r="C1724" s="200" t="s">
        <v>550</v>
      </c>
      <c r="D1724" s="201">
        <v>41323</v>
      </c>
      <c r="E1724" s="202">
        <v>41338</v>
      </c>
      <c r="F1724" s="206" t="s">
        <v>2958</v>
      </c>
      <c r="G1724" s="204">
        <v>0.33333333333333331</v>
      </c>
      <c r="H1724" s="207">
        <v>0.5</v>
      </c>
      <c r="I1724" s="208" t="s">
        <v>3189</v>
      </c>
      <c r="J1724" s="209" t="s">
        <v>2959</v>
      </c>
      <c r="K1724" s="188" t="s">
        <v>3190</v>
      </c>
      <c r="M1724" s="201"/>
      <c r="N1724" s="188"/>
    </row>
    <row r="1725" spans="2:14" x14ac:dyDescent="0.2">
      <c r="B1725" s="188"/>
      <c r="C1725" s="200" t="s">
        <v>2519</v>
      </c>
      <c r="D1725" s="201">
        <v>41323</v>
      </c>
      <c r="E1725" s="202">
        <v>41348</v>
      </c>
      <c r="F1725" s="206" t="s">
        <v>3191</v>
      </c>
      <c r="G1725" s="204">
        <v>0.33333333333333331</v>
      </c>
      <c r="H1725" s="207">
        <v>0.52083333333333337</v>
      </c>
      <c r="I1725" s="208" t="s">
        <v>3192</v>
      </c>
      <c r="J1725" s="209" t="s">
        <v>3193</v>
      </c>
      <c r="K1725" s="188" t="s">
        <v>333</v>
      </c>
      <c r="M1725" s="201"/>
      <c r="N1725" s="188"/>
    </row>
    <row r="1726" spans="2:14" x14ac:dyDescent="0.2">
      <c r="B1726" s="188"/>
      <c r="C1726" s="200" t="s">
        <v>550</v>
      </c>
      <c r="D1726" s="201">
        <v>41324</v>
      </c>
      <c r="E1726" s="202">
        <v>41326</v>
      </c>
      <c r="F1726" s="206" t="s">
        <v>3194</v>
      </c>
      <c r="G1726" s="204">
        <v>0.29166666666666669</v>
      </c>
      <c r="H1726" s="207">
        <v>0.45833333333333331</v>
      </c>
      <c r="I1726" s="208" t="s">
        <v>3195</v>
      </c>
      <c r="J1726" s="209" t="s">
        <v>407</v>
      </c>
      <c r="K1726" s="188" t="s">
        <v>1768</v>
      </c>
      <c r="M1726" s="201"/>
      <c r="N1726" s="174" t="s">
        <v>3172</v>
      </c>
    </row>
    <row r="1727" spans="2:14" x14ac:dyDescent="0.2">
      <c r="B1727" s="188"/>
      <c r="C1727" s="200" t="s">
        <v>550</v>
      </c>
      <c r="D1727" s="201">
        <v>41324</v>
      </c>
      <c r="E1727" s="202">
        <v>41359</v>
      </c>
      <c r="F1727" s="206" t="s">
        <v>3196</v>
      </c>
      <c r="G1727" s="204">
        <v>0.54166666666666663</v>
      </c>
      <c r="H1727" s="207">
        <v>0.75</v>
      </c>
      <c r="I1727" s="208" t="s">
        <v>3197</v>
      </c>
      <c r="J1727" s="209" t="s">
        <v>1416</v>
      </c>
      <c r="K1727" s="188" t="s">
        <v>2969</v>
      </c>
      <c r="M1727" s="201"/>
      <c r="N1727" s="188"/>
    </row>
    <row r="1728" spans="2:14" x14ac:dyDescent="0.2">
      <c r="B1728" s="188"/>
      <c r="C1728" s="200" t="s">
        <v>550</v>
      </c>
      <c r="D1728" s="201">
        <v>41324</v>
      </c>
      <c r="E1728" s="202">
        <v>41360</v>
      </c>
      <c r="F1728" s="206" t="s">
        <v>3196</v>
      </c>
      <c r="G1728" s="204">
        <v>0.54166666666666663</v>
      </c>
      <c r="H1728" s="207">
        <v>0.75</v>
      </c>
      <c r="I1728" s="208" t="s">
        <v>3197</v>
      </c>
      <c r="J1728" s="209" t="s">
        <v>1416</v>
      </c>
      <c r="K1728" s="188" t="s">
        <v>2969</v>
      </c>
      <c r="M1728" s="201"/>
      <c r="N1728" s="188"/>
    </row>
    <row r="1729" spans="2:14" x14ac:dyDescent="0.2">
      <c r="B1729" s="188"/>
      <c r="C1729" s="200" t="s">
        <v>2519</v>
      </c>
      <c r="D1729" s="201">
        <v>41324</v>
      </c>
      <c r="E1729" s="202">
        <v>41334</v>
      </c>
      <c r="F1729" s="206" t="s">
        <v>3198</v>
      </c>
      <c r="G1729" s="204">
        <v>0.29166666666666669</v>
      </c>
      <c r="H1729" s="207">
        <v>0.41666666666666669</v>
      </c>
      <c r="I1729" s="208" t="s">
        <v>3199</v>
      </c>
      <c r="J1729" s="209" t="s">
        <v>3200</v>
      </c>
      <c r="K1729" s="188" t="s">
        <v>855</v>
      </c>
      <c r="M1729" s="201"/>
      <c r="N1729" s="188"/>
    </row>
    <row r="1730" spans="2:14" x14ac:dyDescent="0.2">
      <c r="B1730" s="188"/>
      <c r="C1730" s="200" t="s">
        <v>2519</v>
      </c>
      <c r="D1730" s="201">
        <v>41324</v>
      </c>
      <c r="E1730" s="202">
        <v>41349</v>
      </c>
      <c r="F1730" s="206" t="s">
        <v>3201</v>
      </c>
      <c r="G1730" s="204">
        <v>0.33333333333333331</v>
      </c>
      <c r="H1730" s="207">
        <v>0.54166666666666663</v>
      </c>
      <c r="I1730" s="208" t="s">
        <v>3202</v>
      </c>
      <c r="J1730" s="209" t="s">
        <v>3203</v>
      </c>
      <c r="K1730" s="188" t="s">
        <v>333</v>
      </c>
      <c r="M1730" s="201"/>
      <c r="N1730" s="188"/>
    </row>
    <row r="1731" spans="2:14" x14ac:dyDescent="0.2">
      <c r="B1731" s="188"/>
      <c r="C1731" s="200" t="s">
        <v>2519</v>
      </c>
      <c r="D1731" s="201">
        <v>41324</v>
      </c>
      <c r="E1731" s="202">
        <v>41344</v>
      </c>
      <c r="F1731" s="206" t="s">
        <v>3204</v>
      </c>
      <c r="G1731" s="204">
        <v>0.54166666666666663</v>
      </c>
      <c r="H1731" s="207">
        <v>0.75</v>
      </c>
      <c r="I1731" s="208" t="s">
        <v>3205</v>
      </c>
      <c r="J1731" s="209" t="s">
        <v>3206</v>
      </c>
      <c r="K1731" s="188" t="s">
        <v>1768</v>
      </c>
      <c r="M1731" s="201"/>
      <c r="N1731" s="188"/>
    </row>
    <row r="1732" spans="2:14" x14ac:dyDescent="0.2">
      <c r="B1732" s="188"/>
      <c r="C1732" s="200" t="s">
        <v>2519</v>
      </c>
      <c r="D1732" s="201">
        <v>41326</v>
      </c>
      <c r="E1732" s="202">
        <v>41353</v>
      </c>
      <c r="F1732" s="206" t="s">
        <v>3207</v>
      </c>
      <c r="G1732" s="204">
        <v>0.54166666666666663</v>
      </c>
      <c r="H1732" s="207">
        <v>0.75</v>
      </c>
      <c r="I1732" s="208" t="s">
        <v>3208</v>
      </c>
      <c r="J1732" s="209" t="s">
        <v>3209</v>
      </c>
      <c r="K1732" s="188" t="s">
        <v>1768</v>
      </c>
      <c r="M1732" s="201"/>
      <c r="N1732" s="188"/>
    </row>
    <row r="1733" spans="2:14" x14ac:dyDescent="0.2">
      <c r="B1733" s="188"/>
      <c r="C1733" s="200" t="s">
        <v>2519</v>
      </c>
      <c r="D1733" s="201">
        <v>41326</v>
      </c>
      <c r="E1733" s="202">
        <v>41348</v>
      </c>
      <c r="F1733" s="206" t="s">
        <v>3210</v>
      </c>
      <c r="G1733" s="204">
        <v>0.29166666666666669</v>
      </c>
      <c r="H1733" s="207">
        <v>0.33333333333333331</v>
      </c>
      <c r="I1733" s="208" t="s">
        <v>3211</v>
      </c>
      <c r="J1733" s="209" t="s">
        <v>405</v>
      </c>
      <c r="K1733" s="188" t="s">
        <v>352</v>
      </c>
      <c r="M1733" s="201"/>
      <c r="N1733" s="188"/>
    </row>
    <row r="1734" spans="2:14" x14ac:dyDescent="0.2">
      <c r="B1734" s="188"/>
      <c r="C1734" s="200" t="s">
        <v>2519</v>
      </c>
      <c r="D1734" s="201">
        <v>41327</v>
      </c>
      <c r="E1734" s="202">
        <v>41334</v>
      </c>
      <c r="F1734" s="206" t="s">
        <v>1850</v>
      </c>
      <c r="G1734" s="204">
        <v>0.54166666666666663</v>
      </c>
      <c r="H1734" s="207">
        <v>0.75</v>
      </c>
      <c r="I1734" s="208" t="s">
        <v>3148</v>
      </c>
      <c r="J1734" s="209" t="s">
        <v>2914</v>
      </c>
      <c r="K1734" s="188" t="s">
        <v>2915</v>
      </c>
      <c r="M1734" s="201"/>
      <c r="N1734" s="188"/>
    </row>
    <row r="1735" spans="2:14" x14ac:dyDescent="0.2">
      <c r="B1735" s="188"/>
      <c r="C1735" s="200" t="s">
        <v>3212</v>
      </c>
      <c r="D1735" s="201"/>
      <c r="E1735" s="202">
        <v>41329</v>
      </c>
      <c r="F1735" s="206" t="s">
        <v>3213</v>
      </c>
      <c r="G1735" s="204">
        <v>0.29166666666666669</v>
      </c>
      <c r="H1735" s="207">
        <v>0.5</v>
      </c>
      <c r="I1735" s="208" t="s">
        <v>3214</v>
      </c>
      <c r="J1735" s="209" t="s">
        <v>3215</v>
      </c>
      <c r="K1735" s="188" t="s">
        <v>3216</v>
      </c>
      <c r="M1735" s="201" t="s">
        <v>3217</v>
      </c>
      <c r="N1735" s="188"/>
    </row>
    <row r="1736" spans="2:14" x14ac:dyDescent="0.2">
      <c r="B1736" s="188"/>
      <c r="C1736" s="200" t="s">
        <v>2519</v>
      </c>
      <c r="D1736" s="201">
        <v>41327</v>
      </c>
      <c r="E1736" s="202">
        <v>41336</v>
      </c>
      <c r="F1736" s="206" t="s">
        <v>3218</v>
      </c>
      <c r="G1736" s="204">
        <v>0.33333333333333331</v>
      </c>
      <c r="H1736" s="207">
        <v>0.54166666666666663</v>
      </c>
      <c r="I1736" s="208" t="s">
        <v>3219</v>
      </c>
      <c r="J1736" s="209" t="s">
        <v>592</v>
      </c>
      <c r="K1736" s="188" t="s">
        <v>333</v>
      </c>
      <c r="M1736" s="201"/>
      <c r="N1736" s="188"/>
    </row>
    <row r="1737" spans="2:14" x14ac:dyDescent="0.2">
      <c r="B1737" s="188"/>
      <c r="C1737" s="200" t="s">
        <v>550</v>
      </c>
      <c r="D1737" s="201">
        <v>41327</v>
      </c>
      <c r="E1737" s="202">
        <v>41346</v>
      </c>
      <c r="F1737" s="206" t="s">
        <v>3220</v>
      </c>
      <c r="G1737" s="204">
        <v>0.33333333333333331</v>
      </c>
      <c r="H1737" s="207">
        <v>0.5</v>
      </c>
      <c r="I1737" s="208" t="s">
        <v>3205</v>
      </c>
      <c r="J1737" s="209" t="s">
        <v>3206</v>
      </c>
      <c r="K1737" s="188" t="s">
        <v>3221</v>
      </c>
      <c r="M1737" s="201"/>
      <c r="N1737" s="188"/>
    </row>
    <row r="1738" spans="2:14" x14ac:dyDescent="0.2">
      <c r="B1738" s="188"/>
      <c r="C1738" s="200" t="s">
        <v>550</v>
      </c>
      <c r="D1738" s="201">
        <v>41327</v>
      </c>
      <c r="E1738" s="202">
        <v>41352</v>
      </c>
      <c r="F1738" s="206" t="s">
        <v>3222</v>
      </c>
      <c r="G1738" s="204">
        <v>0.54166666666666663</v>
      </c>
      <c r="H1738" s="207">
        <v>0.70833333333333337</v>
      </c>
      <c r="I1738" s="208" t="s">
        <v>3223</v>
      </c>
      <c r="J1738" s="209" t="s">
        <v>3224</v>
      </c>
      <c r="K1738" s="188" t="s">
        <v>2415</v>
      </c>
      <c r="M1738" s="201"/>
      <c r="N1738" s="188"/>
    </row>
    <row r="1739" spans="2:14" x14ac:dyDescent="0.2">
      <c r="B1739" s="188"/>
      <c r="C1739" s="200" t="s">
        <v>2519</v>
      </c>
      <c r="D1739" s="201">
        <v>41328</v>
      </c>
      <c r="E1739" s="202">
        <v>41353</v>
      </c>
      <c r="F1739" s="206" t="s">
        <v>3225</v>
      </c>
      <c r="G1739" s="204">
        <v>0.54166666666666663</v>
      </c>
      <c r="H1739" s="207">
        <v>0.75</v>
      </c>
      <c r="I1739" s="208" t="s">
        <v>3226</v>
      </c>
      <c r="J1739" s="209" t="s">
        <v>3227</v>
      </c>
      <c r="K1739" s="188" t="s">
        <v>1768</v>
      </c>
      <c r="M1739" s="201"/>
      <c r="N1739" s="188"/>
    </row>
    <row r="1740" spans="2:14" x14ac:dyDescent="0.2">
      <c r="B1740" s="188"/>
      <c r="C1740" s="200" t="s">
        <v>2519</v>
      </c>
      <c r="D1740" s="201">
        <v>41328</v>
      </c>
      <c r="E1740" s="202">
        <v>41340</v>
      </c>
      <c r="F1740" s="206" t="s">
        <v>3228</v>
      </c>
      <c r="G1740" s="204">
        <v>0.33333333333333331</v>
      </c>
      <c r="H1740" s="207">
        <v>0.45833333333333331</v>
      </c>
      <c r="I1740" s="208" t="s">
        <v>3229</v>
      </c>
      <c r="J1740" s="209" t="s">
        <v>592</v>
      </c>
      <c r="K1740" s="188" t="s">
        <v>1557</v>
      </c>
      <c r="M1740" s="201"/>
      <c r="N1740" s="188"/>
    </row>
    <row r="1741" spans="2:14" x14ac:dyDescent="0.2">
      <c r="B1741" s="188"/>
      <c r="C1741" s="200" t="s">
        <v>2519</v>
      </c>
      <c r="D1741" s="201">
        <v>41328</v>
      </c>
      <c r="E1741" s="202">
        <v>41335</v>
      </c>
      <c r="F1741" s="206" t="s">
        <v>3230</v>
      </c>
      <c r="G1741" s="204">
        <v>0.33333333333333331</v>
      </c>
      <c r="H1741" s="207">
        <v>0.54166666666666663</v>
      </c>
      <c r="I1741" s="208" t="s">
        <v>3231</v>
      </c>
      <c r="J1741" s="209" t="s">
        <v>1049</v>
      </c>
      <c r="K1741" s="188" t="s">
        <v>333</v>
      </c>
      <c r="M1741" s="201"/>
      <c r="N1741" s="174" t="s">
        <v>3172</v>
      </c>
    </row>
    <row r="1742" spans="2:14" x14ac:dyDescent="0.2">
      <c r="B1742" s="188"/>
      <c r="C1742" s="200" t="s">
        <v>2519</v>
      </c>
      <c r="D1742" s="201">
        <v>41328</v>
      </c>
      <c r="E1742" s="202">
        <v>41335</v>
      </c>
      <c r="F1742" s="206" t="s">
        <v>3230</v>
      </c>
      <c r="G1742" s="204">
        <v>0.54166666666666663</v>
      </c>
      <c r="H1742" s="207">
        <v>0.75</v>
      </c>
      <c r="I1742" s="208" t="s">
        <v>3231</v>
      </c>
      <c r="J1742" s="209" t="s">
        <v>1049</v>
      </c>
      <c r="K1742" s="188" t="s">
        <v>333</v>
      </c>
      <c r="M1742" s="201"/>
      <c r="N1742" s="174" t="s">
        <v>3172</v>
      </c>
    </row>
    <row r="1743" spans="2:14" x14ac:dyDescent="0.2">
      <c r="B1743" s="188"/>
      <c r="C1743" s="200" t="s">
        <v>2519</v>
      </c>
      <c r="D1743" s="201">
        <v>41328</v>
      </c>
      <c r="E1743" s="202">
        <v>41338</v>
      </c>
      <c r="F1743" s="206" t="s">
        <v>3232</v>
      </c>
      <c r="G1743" s="204">
        <v>0.54166666666666663</v>
      </c>
      <c r="H1743" s="207">
        <v>0.66666666666666663</v>
      </c>
      <c r="I1743" s="208" t="s">
        <v>3233</v>
      </c>
      <c r="J1743" s="209" t="s">
        <v>3234</v>
      </c>
      <c r="K1743" s="188" t="s">
        <v>333</v>
      </c>
      <c r="M1743" s="201"/>
      <c r="N1743" s="188"/>
    </row>
    <row r="1744" spans="2:14" x14ac:dyDescent="0.2">
      <c r="B1744" s="188"/>
      <c r="C1744" s="200" t="s">
        <v>2519</v>
      </c>
      <c r="D1744" s="201">
        <v>41330</v>
      </c>
      <c r="E1744" s="202">
        <v>41331</v>
      </c>
      <c r="F1744" s="206" t="s">
        <v>3235</v>
      </c>
      <c r="G1744" s="204">
        <v>0.33333333333333331</v>
      </c>
      <c r="H1744" s="207">
        <v>0.5</v>
      </c>
      <c r="I1744" s="208" t="s">
        <v>3236</v>
      </c>
      <c r="J1744" s="209" t="s">
        <v>405</v>
      </c>
      <c r="K1744" s="188" t="s">
        <v>2415</v>
      </c>
      <c r="M1744" s="201" t="s">
        <v>3237</v>
      </c>
      <c r="N1744" s="174" t="s">
        <v>3172</v>
      </c>
    </row>
    <row r="1745" spans="2:14" x14ac:dyDescent="0.2">
      <c r="B1745" s="188"/>
      <c r="C1745" s="200" t="s">
        <v>2519</v>
      </c>
      <c r="D1745" s="201">
        <v>41330</v>
      </c>
      <c r="E1745" s="202">
        <v>41331</v>
      </c>
      <c r="F1745" s="206" t="s">
        <v>3238</v>
      </c>
      <c r="G1745" s="204">
        <v>0.58333333333333337</v>
      </c>
      <c r="H1745" s="207">
        <v>0.75</v>
      </c>
      <c r="I1745" s="208" t="s">
        <v>3239</v>
      </c>
      <c r="J1745" s="209" t="s">
        <v>1463</v>
      </c>
      <c r="K1745" s="188" t="s">
        <v>2415</v>
      </c>
      <c r="M1745" s="201" t="s">
        <v>3240</v>
      </c>
      <c r="N1745" s="188"/>
    </row>
    <row r="1746" spans="2:14" x14ac:dyDescent="0.2">
      <c r="B1746" s="188"/>
      <c r="C1746" s="200" t="s">
        <v>2519</v>
      </c>
      <c r="D1746" s="201">
        <v>41331</v>
      </c>
      <c r="E1746" s="202">
        <v>41338</v>
      </c>
      <c r="F1746" s="206" t="s">
        <v>3241</v>
      </c>
      <c r="G1746" s="204">
        <v>0.54166666666666663</v>
      </c>
      <c r="H1746" s="207">
        <v>0.75</v>
      </c>
      <c r="I1746" s="208" t="s">
        <v>3242</v>
      </c>
      <c r="J1746" s="209" t="s">
        <v>3243</v>
      </c>
      <c r="K1746" s="188" t="s">
        <v>1768</v>
      </c>
      <c r="M1746" s="201"/>
      <c r="N1746" s="188"/>
    </row>
    <row r="1747" spans="2:14" x14ac:dyDescent="0.2">
      <c r="B1747" s="188"/>
      <c r="C1747" s="200" t="s">
        <v>2519</v>
      </c>
      <c r="D1747" s="201">
        <v>41332</v>
      </c>
      <c r="E1747" s="202">
        <v>41333</v>
      </c>
      <c r="F1747" s="206" t="s">
        <v>3153</v>
      </c>
      <c r="G1747" s="204">
        <v>0.33333333333333331</v>
      </c>
      <c r="H1747" s="207">
        <v>0.45833333333333331</v>
      </c>
      <c r="I1747" s="208" t="s">
        <v>3154</v>
      </c>
      <c r="J1747" s="209" t="s">
        <v>3155</v>
      </c>
      <c r="K1747" s="188" t="s">
        <v>1768</v>
      </c>
      <c r="M1747" s="201"/>
      <c r="N1747" s="188"/>
    </row>
    <row r="1748" spans="2:14" x14ac:dyDescent="0.2">
      <c r="B1748" s="188"/>
      <c r="C1748" s="200" t="s">
        <v>2519</v>
      </c>
      <c r="D1748" s="201">
        <v>41332</v>
      </c>
      <c r="E1748" s="202">
        <v>41345</v>
      </c>
      <c r="F1748" s="206" t="s">
        <v>3244</v>
      </c>
      <c r="G1748" s="204">
        <v>0.54166666666666663</v>
      </c>
      <c r="H1748" s="207">
        <v>0.75</v>
      </c>
      <c r="I1748" s="208" t="s">
        <v>3245</v>
      </c>
      <c r="J1748" s="209" t="s">
        <v>3246</v>
      </c>
      <c r="K1748" s="188" t="s">
        <v>1768</v>
      </c>
      <c r="M1748" s="201"/>
      <c r="N1748" s="188"/>
    </row>
    <row r="1749" spans="2:14" x14ac:dyDescent="0.2">
      <c r="B1749" s="188"/>
      <c r="C1749" s="200" t="s">
        <v>550</v>
      </c>
      <c r="D1749" s="201">
        <v>41332</v>
      </c>
      <c r="E1749" s="202">
        <v>41351</v>
      </c>
      <c r="F1749" s="206" t="s">
        <v>3247</v>
      </c>
      <c r="G1749" s="204">
        <v>0.54166666666666663</v>
      </c>
      <c r="H1749" s="207">
        <v>0.75</v>
      </c>
      <c r="I1749" s="208" t="s">
        <v>3248</v>
      </c>
      <c r="J1749" s="209" t="s">
        <v>3249</v>
      </c>
      <c r="K1749" s="188" t="s">
        <v>3250</v>
      </c>
      <c r="M1749" s="201"/>
      <c r="N1749" s="188"/>
    </row>
    <row r="1750" spans="2:14" x14ac:dyDescent="0.2">
      <c r="B1750" s="188"/>
      <c r="C1750" s="200"/>
      <c r="D1750" s="201"/>
      <c r="E1750" s="202"/>
      <c r="F1750" s="206"/>
      <c r="G1750" s="204"/>
      <c r="H1750" s="207"/>
      <c r="I1750" s="208"/>
      <c r="J1750" s="209"/>
      <c r="K1750" s="188"/>
      <c r="M1750" s="201"/>
      <c r="N1750" s="188"/>
    </row>
    <row r="1751" spans="2:14" x14ac:dyDescent="0.2">
      <c r="B1751" s="188"/>
      <c r="C1751" s="200"/>
      <c r="D1751" s="201"/>
      <c r="E1751" s="202"/>
      <c r="F1751" s="206"/>
      <c r="G1751" s="204"/>
      <c r="H1751" s="207"/>
      <c r="I1751" s="208"/>
      <c r="J1751" s="209"/>
      <c r="K1751" s="188"/>
      <c r="M1751" s="201"/>
      <c r="N1751" s="188"/>
    </row>
    <row r="1752" spans="2:14" x14ac:dyDescent="0.2">
      <c r="B1752" s="188"/>
      <c r="C1752" s="200"/>
      <c r="D1752" s="201"/>
      <c r="E1752" s="202"/>
      <c r="F1752" s="206"/>
      <c r="G1752" s="204"/>
      <c r="H1752" s="207"/>
      <c r="I1752" s="208"/>
      <c r="J1752" s="209"/>
      <c r="K1752" s="188"/>
      <c r="M1752" s="201"/>
      <c r="N1752" s="188"/>
    </row>
    <row r="1753" spans="2:14" x14ac:dyDescent="0.2">
      <c r="B1753" s="188"/>
      <c r="C1753" s="200"/>
      <c r="D1753" s="201"/>
      <c r="E1753" s="202"/>
      <c r="F1753" s="206"/>
      <c r="G1753" s="204"/>
      <c r="H1753" s="207"/>
      <c r="I1753" s="208"/>
      <c r="J1753" s="209"/>
      <c r="K1753" s="188"/>
      <c r="M1753" s="201"/>
      <c r="N1753" s="188"/>
    </row>
    <row r="1754" spans="2:14" x14ac:dyDescent="0.2">
      <c r="B1754" s="188"/>
      <c r="C1754" s="200"/>
      <c r="D1754" s="201"/>
      <c r="E1754" s="202"/>
      <c r="F1754" s="206"/>
      <c r="G1754" s="204"/>
      <c r="H1754" s="207"/>
      <c r="I1754" s="208"/>
      <c r="J1754" s="209"/>
      <c r="K1754" s="188"/>
      <c r="M1754" s="201"/>
      <c r="N1754" s="188"/>
    </row>
    <row r="1755" spans="2:14" x14ac:dyDescent="0.2">
      <c r="B1755" s="188"/>
      <c r="C1755" s="200"/>
      <c r="D1755" s="201"/>
      <c r="E1755" s="202"/>
      <c r="F1755" s="206"/>
      <c r="G1755" s="204"/>
      <c r="H1755" s="207"/>
      <c r="I1755" s="208"/>
      <c r="J1755" s="209"/>
      <c r="K1755" s="188"/>
      <c r="M1755" s="201"/>
      <c r="N1755" s="188"/>
    </row>
    <row r="1756" spans="2:14" x14ac:dyDescent="0.2">
      <c r="B1756" s="188"/>
      <c r="C1756" s="200"/>
      <c r="D1756" s="201"/>
      <c r="E1756" s="202"/>
      <c r="F1756" s="206"/>
      <c r="G1756" s="204"/>
      <c r="H1756" s="207"/>
      <c r="I1756" s="208"/>
      <c r="J1756" s="209"/>
      <c r="K1756" s="188"/>
      <c r="M1756" s="201"/>
      <c r="N1756" s="188"/>
    </row>
    <row r="1757" spans="2:14" x14ac:dyDescent="0.2">
      <c r="B1757" s="188"/>
      <c r="C1757" s="200"/>
      <c r="D1757" s="201"/>
      <c r="E1757" s="202"/>
      <c r="F1757" s="206"/>
      <c r="G1757" s="204"/>
      <c r="H1757" s="207"/>
      <c r="I1757" s="208"/>
      <c r="J1757" s="209"/>
      <c r="K1757" s="188"/>
      <c r="M1757" s="201"/>
      <c r="N1757" s="188"/>
    </row>
    <row r="1758" spans="2:14" x14ac:dyDescent="0.2">
      <c r="B1758" s="188"/>
      <c r="C1758" s="200"/>
      <c r="D1758" s="201"/>
      <c r="E1758" s="202"/>
      <c r="F1758" s="206"/>
      <c r="G1758" s="204"/>
      <c r="H1758" s="207"/>
      <c r="I1758" s="208"/>
      <c r="J1758" s="209"/>
      <c r="K1758" s="188"/>
      <c r="M1758" s="201"/>
      <c r="N1758" s="188"/>
    </row>
    <row r="1759" spans="2:14" x14ac:dyDescent="0.2">
      <c r="B1759" s="188"/>
      <c r="C1759" s="200"/>
      <c r="D1759" s="201"/>
      <c r="E1759" s="202"/>
      <c r="F1759" s="206"/>
      <c r="G1759" s="204"/>
      <c r="H1759" s="207"/>
      <c r="I1759" s="208"/>
      <c r="J1759" s="209"/>
      <c r="K1759" s="188"/>
      <c r="M1759" s="201"/>
      <c r="N1759" s="188"/>
    </row>
    <row r="1760" spans="2:14" x14ac:dyDescent="0.2">
      <c r="B1760" s="188"/>
      <c r="C1760" s="200"/>
      <c r="D1760" s="201"/>
      <c r="E1760" s="202"/>
      <c r="F1760" s="206"/>
      <c r="G1760" s="204"/>
      <c r="H1760" s="207"/>
      <c r="I1760" s="208"/>
      <c r="J1760" s="209"/>
      <c r="K1760" s="188"/>
      <c r="M1760" s="201"/>
      <c r="N1760" s="188"/>
    </row>
    <row r="1761" spans="2:14" x14ac:dyDescent="0.2">
      <c r="B1761" s="188"/>
      <c r="C1761" s="200"/>
      <c r="D1761" s="201"/>
      <c r="E1761" s="202"/>
      <c r="F1761" s="206"/>
      <c r="G1761" s="204"/>
      <c r="H1761" s="207"/>
      <c r="I1761" s="208"/>
      <c r="J1761" s="209"/>
      <c r="K1761" s="188"/>
      <c r="M1761" s="201"/>
      <c r="N1761" s="188"/>
    </row>
    <row r="1762" spans="2:14" x14ac:dyDescent="0.2">
      <c r="B1762" s="188"/>
      <c r="C1762" s="200"/>
      <c r="D1762" s="201"/>
      <c r="E1762" s="202"/>
      <c r="F1762" s="206"/>
      <c r="G1762" s="204"/>
      <c r="H1762" s="207"/>
      <c r="I1762" s="208"/>
      <c r="J1762" s="209"/>
      <c r="K1762" s="188"/>
      <c r="M1762" s="201"/>
      <c r="N1762" s="188"/>
    </row>
    <row r="1763" spans="2:14" x14ac:dyDescent="0.2">
      <c r="B1763" s="188"/>
      <c r="C1763" s="200"/>
      <c r="D1763" s="201"/>
      <c r="E1763" s="202"/>
      <c r="F1763" s="206"/>
      <c r="G1763" s="204"/>
      <c r="H1763" s="207"/>
      <c r="I1763" s="208"/>
      <c r="J1763" s="209"/>
      <c r="K1763" s="188"/>
      <c r="M1763" s="201"/>
      <c r="N1763" s="188"/>
    </row>
    <row r="1764" spans="2:14" x14ac:dyDescent="0.2">
      <c r="B1764" s="188"/>
      <c r="C1764" s="200"/>
      <c r="D1764" s="201"/>
      <c r="E1764" s="202"/>
      <c r="F1764" s="206"/>
      <c r="G1764" s="204"/>
      <c r="H1764" s="207"/>
      <c r="I1764" s="208"/>
      <c r="J1764" s="209"/>
      <c r="K1764" s="188"/>
      <c r="M1764" s="201"/>
      <c r="N1764" s="188"/>
    </row>
    <row r="1765" spans="2:14" x14ac:dyDescent="0.2">
      <c r="B1765" s="188"/>
      <c r="C1765" s="200"/>
      <c r="D1765" s="201"/>
      <c r="E1765" s="202"/>
      <c r="F1765" s="206"/>
      <c r="G1765" s="204"/>
      <c r="H1765" s="207"/>
      <c r="I1765" s="208"/>
      <c r="J1765" s="209"/>
      <c r="K1765" s="188"/>
      <c r="M1765" s="201"/>
      <c r="N1765" s="188"/>
    </row>
    <row r="1766" spans="2:14" x14ac:dyDescent="0.2">
      <c r="B1766" s="188"/>
      <c r="C1766" s="200"/>
      <c r="D1766" s="201"/>
      <c r="E1766" s="202"/>
      <c r="F1766" s="206"/>
      <c r="G1766" s="204"/>
      <c r="H1766" s="207"/>
      <c r="I1766" s="208"/>
      <c r="J1766" s="209"/>
      <c r="K1766" s="188"/>
      <c r="M1766" s="201"/>
      <c r="N1766" s="188"/>
    </row>
    <row r="1767" spans="2:14" x14ac:dyDescent="0.2">
      <c r="B1767" s="188"/>
      <c r="C1767" s="200"/>
      <c r="D1767" s="201"/>
      <c r="E1767" s="202"/>
      <c r="F1767" s="206"/>
      <c r="G1767" s="204"/>
      <c r="H1767" s="207"/>
      <c r="I1767" s="208"/>
      <c r="J1767" s="209"/>
      <c r="K1767" s="188"/>
      <c r="M1767" s="201"/>
      <c r="N1767" s="188"/>
    </row>
    <row r="1768" spans="2:14" x14ac:dyDescent="0.2">
      <c r="B1768" s="188"/>
      <c r="C1768" s="200"/>
      <c r="D1768" s="201"/>
      <c r="E1768" s="202"/>
      <c r="F1768" s="206"/>
      <c r="G1768" s="204"/>
      <c r="H1768" s="207"/>
      <c r="I1768" s="208"/>
      <c r="J1768" s="209"/>
      <c r="K1768" s="188"/>
      <c r="M1768" s="201"/>
      <c r="N1768" s="188"/>
    </row>
  </sheetData>
  <autoFilter ref="B2:N1746" xr:uid="{00000000-0009-0000-0000-000009000000}"/>
  <mergeCells count="2">
    <mergeCell ref="B1:N1"/>
    <mergeCell ref="E27:H27"/>
  </mergeCells>
  <pageMargins left="0.51181102362204722" right="0.51181102362204722" top="0.78740157480314965" bottom="0.78740157480314965" header="0.31496062992125984" footer="0.31496062992125984"/>
  <pageSetup paperSize="9" scale="6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5"/>
  <sheetViews>
    <sheetView workbookViewId="0">
      <selection activeCell="C12" sqref="C12"/>
    </sheetView>
  </sheetViews>
  <sheetFormatPr defaultRowHeight="15" x14ac:dyDescent="0.25"/>
  <cols>
    <col min="1" max="1" width="6.140625" bestFit="1" customWidth="1"/>
    <col min="2" max="2" width="16.42578125" bestFit="1" customWidth="1"/>
    <col min="3" max="3" width="37.140625" bestFit="1" customWidth="1"/>
    <col min="4" max="4" width="45" bestFit="1" customWidth="1"/>
    <col min="5" max="5" width="42.42578125" bestFit="1" customWidth="1"/>
    <col min="6" max="6" width="43" bestFit="1" customWidth="1"/>
    <col min="7" max="7" width="13.28515625" bestFit="1" customWidth="1"/>
    <col min="8" max="8" width="10.42578125" customWidth="1"/>
    <col min="9" max="9" width="13.85546875" customWidth="1"/>
    <col min="10" max="10" width="13.42578125" customWidth="1"/>
    <col min="11" max="11" width="10.42578125" customWidth="1"/>
    <col min="12" max="12" width="12.7109375" customWidth="1"/>
    <col min="13" max="13" width="10.42578125" customWidth="1"/>
  </cols>
  <sheetData>
    <row r="1" spans="1:2" x14ac:dyDescent="0.25">
      <c r="A1" s="284" t="s">
        <v>3310</v>
      </c>
      <c r="B1" s="284"/>
    </row>
    <row r="2" spans="1:2" x14ac:dyDescent="0.25">
      <c r="A2" s="279" t="s">
        <v>3311</v>
      </c>
      <c r="B2" s="280" t="s">
        <v>3309</v>
      </c>
    </row>
    <row r="3" spans="1:2" x14ac:dyDescent="0.25">
      <c r="A3" s="279" t="s">
        <v>3312</v>
      </c>
      <c r="B3" s="281" t="s">
        <v>3252</v>
      </c>
    </row>
    <row r="4" spans="1:2" x14ac:dyDescent="0.25">
      <c r="A4" s="279" t="s">
        <v>3313</v>
      </c>
      <c r="B4" s="282" t="s">
        <v>48</v>
      </c>
    </row>
    <row r="5" spans="1:2" x14ac:dyDescent="0.25">
      <c r="A5" s="279" t="s">
        <v>3314</v>
      </c>
      <c r="B5" s="283" t="s">
        <v>47</v>
      </c>
    </row>
  </sheetData>
  <sheetProtection algorithmName="SHA-512" hashValue="cFbfEbJ69cUoIf7/HZzICU6feLf2rxkA5lK1FFfElZpI9mgUurqV2XxwGyLUeEJA08PptctkJ+xSVYco0rVY9A==" saltValue="1UOoYGqsR1oph8pg3CQhWw==" spinCount="100000" sheet="1" objects="1" scenarios="1"/>
  <autoFilter ref="A1:B5" xr:uid="{00000000-0009-0000-0000-00000A000000}"/>
  <dataValidations count="1">
    <dataValidation type="list" allowBlank="1" showInputMessage="1" showErrorMessage="1" errorTitle="ENTRADA INVALIDA!" error="SELECIONE UMA SITUAÇÃO DA OBRA" promptTitle="STATUS OBRA" prompt="SITUAÇÃO DAS OBRAS" sqref="B2:B5" xr:uid="{00000000-0002-0000-0A00-000000000000}">
      <formula1>$B$2:$B$5</formula1>
    </dataValidation>
  </dataValidations>
  <pageMargins left="0.511811024" right="0.511811024" top="0.78740157499999996" bottom="0.78740157499999996" header="0.31496062000000002" footer="0.31496062000000002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Controle Obras Cemat antigo</vt:lpstr>
      <vt:lpstr>Controle Obras - Energisa</vt:lpstr>
      <vt:lpstr>Pago</vt:lpstr>
      <vt:lpstr>Planilha1</vt:lpstr>
      <vt:lpstr>Planilha2</vt:lpstr>
      <vt:lpstr>DESLIGAMENTO_MODELO</vt:lpstr>
      <vt:lpstr>STATUS OBRAS</vt:lpstr>
      <vt:lpstr>'Controle Obras - Energisa'!Area_de_impressao</vt:lpstr>
      <vt:lpstr>'Controle Obras Cemat antigo'!Area_de_impressao</vt:lpstr>
      <vt:lpstr>DESLIGAMENTO_MODELO!Area_de_impressao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</dc:creator>
  <cp:lastModifiedBy>ENGELETRICA</cp:lastModifiedBy>
  <cp:lastPrinted>2024-06-21T19:03:20Z</cp:lastPrinted>
  <dcterms:created xsi:type="dcterms:W3CDTF">2013-10-01T00:57:05Z</dcterms:created>
  <dcterms:modified xsi:type="dcterms:W3CDTF">2025-09-16T18:03:34Z</dcterms:modified>
</cp:coreProperties>
</file>