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425"/>
  <workbookPr defaultThemeVersion="166925"/>
  <bookViews>
    <workbookView xWindow="-120" yWindow="-120" windowWidth="19440" windowHeight="11160" activeTab="3"/>
  </bookViews>
  <sheets>
    <sheet name="Data Sales Adidas" sheetId="1" r:id="rId1"/>
    <sheet name="PIVOT" sheetId="2" r:id="rId2"/>
    <sheet name="Sheet4" sheetId="3" r:id="rId3"/>
    <sheet name="Dashboard" sheetId="4" r:id="rId4"/>
  </sheets>
  <definedNames>
    <definedName name="ExternalData_1" localSheetId="0" hidden="1">'Data Sales Adidas'!$B$1:$P$5891</definedName>
    <definedName name="Slicer_CITY">#N/A</definedName>
    <definedName name="Slicer_PRODUCT">#N/A</definedName>
    <definedName name="Slicer_REGION">#N/A</definedName>
    <definedName name="Slicer_SALES_METHOD">#N/A</definedName>
    <definedName name="Slicer_SALES_RANGE">#N/A</definedName>
  </definedNames>
  <calcPr calcId="191029"/>
  <pivotCaches>
    <pivotCache cacheId="10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<sst xmlns="http://schemas.openxmlformats.org/spreadsheetml/2006/main" uniqueCount="77" count="77">
  <si>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</si>
  <si>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</si>
  <si>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</si>
  <si>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</si>
  <si>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</si>
  <si>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</si>
  <si>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</si>
  <si>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</si>
  <si>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</si>
  <si>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</si>
  <si>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</si>
  <si>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</si>
  <si>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</si>
  <si>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</si>
  <si>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</si>
  <si>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</si>
  <si>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</si>
  <si>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</si>
  <si>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</si>
  <si>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</si>
  <si>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</si>
  <si>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</si>
  <si>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</si>
  <si>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</si>
  <si>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</si>
  <si>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</si>
  <si>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</si>
  <si>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</si>
  <si>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</si>
  <si>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S/N</t>
  </si>
  <si>
    <t>RETAILER</t>
  </si>
  <si>
    <t>RETAILER ID</t>
  </si>
  <si>
    <t>REGION</t>
  </si>
  <si>
    <t>STATE</t>
  </si>
  <si>
    <t>CITY</t>
  </si>
  <si>
    <t>PRODUCT</t>
  </si>
  <si>
    <t>PRICE PER UNIT</t>
  </si>
  <si>
    <t>UNIT SOLD</t>
  </si>
  <si>
    <t>TOTAL SALES</t>
  </si>
  <si>
    <t>OPERATING PROFIT</t>
  </si>
  <si>
    <t>OPERATING MARGIN</t>
  </si>
  <si>
    <t>SALES METHOD</t>
  </si>
  <si>
    <t>INVOICE DATE</t>
  </si>
  <si>
    <t>ADIDAS DATA SALES</t>
  </si>
  <si>
    <t>TOTAL</t>
  </si>
  <si>
    <t>NEWORK</t>
  </si>
  <si>
    <t>HOUSTON</t>
  </si>
  <si>
    <t>SAN FRANCISCO</t>
  </si>
  <si>
    <t>LOS ANGELES</t>
  </si>
  <si>
    <t>CHICAGO</t>
  </si>
  <si>
    <t>DALLAS</t>
  </si>
  <si>
    <t>PHILADELPHIA</t>
  </si>
  <si>
    <t>LAS VEGAS</t>
  </si>
  <si>
    <t>DENVER</t>
  </si>
  <si>
    <t xml:space="preserve"> TOTAL SALES </t>
  </si>
  <si>
    <t>MAXIMUM SALES</t>
  </si>
  <si>
    <t>MINIMUM SALES</t>
  </si>
  <si>
    <t>SALES AVERAGE</t>
  </si>
  <si>
    <t>SALES RANGE</t>
  </si>
  <si>
    <t>BLANK</t>
  </si>
  <si>
    <t>AVERAGEIF</t>
  </si>
  <si>
    <t>outlet</t>
  </si>
  <si>
    <t>most used sales method In-store or outlet</t>
  </si>
  <si>
    <t>REGION SALES</t>
  </si>
  <si>
    <t>NORTHEAST</t>
  </si>
  <si>
    <t>SOUTH</t>
  </si>
  <si>
    <t>WEST</t>
  </si>
  <si>
    <t>MIDWEST</t>
  </si>
  <si>
    <t>Row Labels</t>
  </si>
  <si>
    <t>Grand Total</t>
  </si>
  <si>
    <t>Sum of TOTAL SALES</t>
  </si>
  <si>
    <t>HIGH</t>
  </si>
  <si>
    <t>MODERATE</t>
  </si>
  <si>
    <t/>
  </si>
  <si>
    <t>INVESTIGATE</t>
  </si>
  <si>
    <t>LOW</t>
  </si>
  <si>
    <t xml:space="preserve">TOTAL SALES </t>
  </si>
</sst>
</file>

<file path=xl/styles.xml><?xml version="1.0" encoding="utf-8"?>
<styleSheet xmlns="http://schemas.openxmlformats.org/spreadsheetml/2006/main">
  <numFmts count="6">
    <numFmt numFmtId="0" formatCode="General"/>
    <numFmt numFmtId="4" formatCode="#,##0.00"/>
    <numFmt numFmtId="166" formatCode="&quot;$&quot;#,##0"/>
    <numFmt numFmtId="3" formatCode="#,##0"/>
    <numFmt numFmtId="164" formatCode="_(&quot;$&quot;* #,##0_);_(&quot;$&quot;* \(#,##0\);_(&quot;$&quot;* &quot;-&quot;_);_(@_)"/>
    <numFmt numFmtId="165" formatCode="#,##0.0"/>
  </numFmts>
  <fonts count="9">
    <font>
      <name val="Calibri"/>
      <sz val="11"/>
    </font>
    <font>
      <name val="Calibri"/>
      <b/>
      <sz val="14"/>
      <color rgb="FF000000"/>
    </font>
    <font>
      <name val="Calibri"/>
      <sz val="11"/>
      <color rgb="FF000000"/>
    </font>
    <font>
      <name val="Calibri"/>
      <b/>
      <sz val="13"/>
      <color rgb="FF000000"/>
    </font>
    <font>
      <name val="Calibri"/>
      <sz val="13"/>
      <color rgb="FF000000"/>
    </font>
    <font>
      <name val="Calibri"/>
      <b/>
      <sz val="12"/>
      <color rgb="FF000000"/>
    </font>
    <font>
      <name val="Calibri"/>
      <sz val="12"/>
      <color rgb="FF000000"/>
    </font>
    <font>
      <name val="Calibri"/>
      <b/>
      <sz val="13"/>
      <color rgb="FF000000"/>
    </font>
    <font>
      <name val="Calibri"/>
      <b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Alignment="1">
      <alignment vertical="bottom"/>
      <protection locked="0" hidden="0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4" fontId="4" fillId="0" borderId="0" xfId="0" applyNumberFormat="1" applyFont="1" applyAlignment="1">
      <alignment vertical="bottom"/>
    </xf>
    <xf numFmtId="0" fontId="5" fillId="0" borderId="0" xfId="0" applyFont="1" applyAlignment="1">
      <alignment vertical="bottom"/>
    </xf>
    <xf numFmtId="166" fontId="6" fillId="0" borderId="0" xfId="0" applyNumberFormat="1" applyFont="1" applyAlignment="1">
      <alignment vertical="bottom"/>
    </xf>
    <xf numFmtId="0" fontId="7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3" fontId="6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4" fontId="6" fillId="0" borderId="0" xfId="0" applyNumberFormat="1" applyFont="1" applyAlignment="1">
      <alignment vertical="bottom"/>
    </xf>
    <xf numFmtId="4" fontId="7" fillId="0" borderId="0" xfId="0" applyNumberFormat="1" applyFont="1" applyAlignment="1">
      <alignment vertical="bottom"/>
    </xf>
    <xf numFmtId="0" fontId="2" fillId="0" borderId="0" xfId="0" applyAlignment="1">
      <alignment vertical="bottom"/>
    </xf>
    <xf numFmtId="0" fontId="2" fillId="0" borderId="0" xfId="0" applyAlignment="1">
      <alignment horizontal="left" vertical="bottom"/>
    </xf>
    <xf numFmtId="164" fontId="2" fillId="0" borderId="0" xfId="0" applyNumberFormat="1" applyAlignment="1">
      <alignment vertical="bottom"/>
    </xf>
    <xf numFmtId="165" fontId="2" fillId="0" borderId="0" xfId="0" applyNumberFormat="1" applyAlignment="1">
      <alignment vertical="bottom"/>
    </xf>
    <xf numFmtId="0" fontId="2" fillId="0" borderId="0" xfId="0" applyNumberFormat="1" applyAlignment="1">
      <alignment vertical="bottom"/>
    </xf>
  </cellXfs>
  <cellStyles count="1">
    <cellStyle name="常规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&quot;$&quot;* #,##0_);_(&quot;$&quot;* \(#,##0\);_(&quot;$&quot;* &quot;-&quot;_);_(@_)"/>
    </dxf>
    <dxf>
      <numFmt numFmtId="164" formatCode="_(&quot;$&quot;* #,##0_);_(&quot;$&quot;* \(#,##0\);_(&quot;$&quot;* &quot;-&quot;_);_(@_)"/>
    </dxf>
    <dxf>
      <numFmt numFmtId="164" formatCode="_(&quot;$&quot;* #,##0_);_(&quot;$&quot;* \(#,##0\);_(&quot;$&quot;* &quot;-&quot;_);_(@_)"/>
    </dxf>
    <dxf>
      <numFmt numFmtId="165" formatCode="#,##0.0"/>
    </dxf>
    <dxf>
      <numFmt numFmtId="164" formatCode="_(&quot;$&quot;* #,##0_);_(&quot;$&quot;* \(#,##0\);_(&quot;$&quot;* &quot;-&quot;_);_(@_)"/>
    </dxf>
    <dxf>
      <numFmt numFmtId="164" formatCode="_(&quot;$&quot;* #,##0_);_(&quot;$&quot;* \(#,##0\);_(&quot;$&quot;* &quot;-&quot;_);_(@_)"/>
    </dxf>
  </dxfs>
  <tableStyles defaultTableStyle="Table Style 1" defaultPivotStyle="PivotStyleLight16" count="1">
    <tableStyle name="Table Style 1" pivot="0" count="0"/>
  </table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www.wps.cn/officeDocument/2020/cellImage" Target="cellimages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Relationship Id="rId10" Type="http://schemas.openxmlformats.org/officeDocument/2006/relationships/customXml" Target="../customXml/item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[Book1.xlsx]PIVOT!PivotTable4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PIVOT!$B$16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PIVOT!$A$17:$A$21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  <c:pt idx="4">
                  <c:v>Grand Total</c:v>
                </c:pt>
              </c:strCache>
            </c:strRef>
          </c:cat>
          <c:val>
            <c:numRef>
              <c:f>PIVOT!$B$17:$B$21</c:f>
              <c:numCache>
                <c:formatCode>_("$"* #,##0_);_("$"* \(#,##0\);_("$"* "-"_);_(@_)</c:formatCode>
                <c:ptCount val="5"/>
                <c:pt idx="0">
                  <c:v>1221250.0</c:v>
                </c:pt>
                <c:pt idx="1">
                  <c:v>1.081875E+7</c:v>
                </c:pt>
                <c:pt idx="2">
                  <c:v>5252500.0</c:v>
                </c:pt>
                <c:pt idx="3">
                  <c:v>1.08125E+7</c:v>
                </c:pt>
                <c:pt idx="4">
                  <c:v>2.8105E+7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09241232"/>
        <c:axId val="725396208"/>
      </c:barChart>
      <c:valAx>
        <c:axId val="7253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41232"/>
        <c:crossBetween val="between"/>
      </c:valAx>
      <c:catAx>
        <c:axId val="10092412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962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[Book1.xlsx]PIVOT!PivotTable2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PIVOT!$A$4:$A$13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Denver</c:v>
                </c:pt>
                <c:pt idx="3">
                  <c:v>Houston</c:v>
                </c:pt>
                <c:pt idx="4">
                  <c:v>Las Vegas</c:v>
                </c:pt>
                <c:pt idx="5">
                  <c:v>Los Angeles</c:v>
                </c:pt>
                <c:pt idx="6">
                  <c:v>New York</c:v>
                </c:pt>
                <c:pt idx="7">
                  <c:v>Philadelphia</c:v>
                </c:pt>
                <c:pt idx="8">
                  <c:v>San Francisco</c:v>
                </c:pt>
                <c:pt idx="9">
                  <c:v>Grand Total</c:v>
                </c:pt>
              </c:strCache>
            </c:strRef>
          </c:cat>
          <c:val>
            <c:numRef>
              <c:f>PIVOT!$B$4:$B$13</c:f>
              <c:numCache>
                <c:formatCode>_("$"* #,##0_);_("$"* \(#,##0\);_("$"* "-"_);_(@_)</c:formatCode>
                <c:ptCount val="10"/>
                <c:pt idx="0">
                  <c:v>1221250.0</c:v>
                </c:pt>
                <c:pt idx="1">
                  <c:v>1165000.0</c:v>
                </c:pt>
                <c:pt idx="2">
                  <c:v>1788750.0</c:v>
                </c:pt>
                <c:pt idx="3">
                  <c:v>4087500.0</c:v>
                </c:pt>
                <c:pt idx="4">
                  <c:v>1232500.0</c:v>
                </c:pt>
                <c:pt idx="5">
                  <c:v>2750000.0</c:v>
                </c:pt>
                <c:pt idx="6">
                  <c:v>1.02975E+7</c:v>
                </c:pt>
                <c:pt idx="7">
                  <c:v>521250.0</c:v>
                </c:pt>
                <c:pt idx="8">
                  <c:v>5041250.0</c:v>
                </c:pt>
                <c:pt idx="9">
                  <c:v>2.8105E+7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9231632"/>
        <c:axId val="1009233552"/>
      </c:barChart>
      <c:catAx>
        <c:axId val="100923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33552"/>
        <c:crosses val="autoZero"/>
        <c:auto val="1"/>
        <c:lblAlgn val="ctr"/>
        <c:lblOffset val="100"/>
        <c:noMultiLvlLbl val="0"/>
      </c:catAx>
      <c:valAx>
        <c:axId val="10092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3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[Book1.xlsx]PIVOT!PivotTable5</c:name>
    <c:fmtId val="2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PIVOT!$B$23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PIVOT!$A$24:$A$26</c:f>
              <c:strCache>
                <c:ptCount val="3"/>
                <c:pt idx="0">
                  <c:v>In-store</c:v>
                </c:pt>
                <c:pt idx="1">
                  <c:v>Outlet</c:v>
                </c:pt>
                <c:pt idx="2">
                  <c:v>Grand Total</c:v>
                </c:pt>
              </c:strCache>
            </c:strRef>
          </c:cat>
          <c:val>
            <c:numRef>
              <c:f>PIVOT!$B$24:$B$26</c:f>
              <c:numCache>
                <c:formatCode>_("$"* #,##0_);_("$"* \(#,##0\);_("$"* "-"_);_(@_)</c:formatCode>
                <c:ptCount val="3"/>
                <c:pt idx="0">
                  <c:v>6568750.0</c:v>
                </c:pt>
                <c:pt idx="1">
                  <c:v>2.153625E+7</c:v>
                </c:pt>
                <c:pt idx="2">
                  <c:v>2.8105E+7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[Book1.xlsx]PIVOT!PivotTable8</c:name>
    <c:fmtId val="17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PIVOT!$B$31</c:f>
              <c:strCache>
                <c:ptCount val="1"/>
                <c:pt idx="0">
                  <c:v>Sum of 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PIVOT!$A$32:$A$38</c:f>
              <c:strCache>
                <c:ptCount val="7"/>
                <c:pt idx="0">
                  <c:v>Men's Apparel</c:v>
                </c:pt>
                <c:pt idx="1">
                  <c:v>Men's Athletic Footwear</c:v>
                </c:pt>
                <c:pt idx="2">
                  <c:v>Men's Street Footwear</c:v>
                </c:pt>
                <c:pt idx="3">
                  <c:v>Women's Apparel</c:v>
                </c:pt>
                <c:pt idx="4">
                  <c:v>Women's Athletic Footwear</c:v>
                </c:pt>
                <c:pt idx="5">
                  <c:v>Women's Street Footwear</c:v>
                </c:pt>
                <c:pt idx="6">
                  <c:v>Grand Total</c:v>
                </c:pt>
              </c:strCache>
            </c:strRef>
          </c:cat>
          <c:val>
            <c:numRef>
              <c:f>PIVOT!$B$32:$B$38</c:f>
              <c:numCache>
                <c:formatCode>_("$"* #,##0_);_("$"* \(#,##0\);_("$"* "-"_);_(@_)</c:formatCode>
                <c:ptCount val="7"/>
                <c:pt idx="0">
                  <c:v>4658750.0</c:v>
                </c:pt>
                <c:pt idx="1">
                  <c:v>4877500.0</c:v>
                </c:pt>
                <c:pt idx="2">
                  <c:v>5358750.0</c:v>
                </c:pt>
                <c:pt idx="3">
                  <c:v>5621250.0</c:v>
                </c:pt>
                <c:pt idx="4">
                  <c:v>3437500.0</c:v>
                </c:pt>
                <c:pt idx="5">
                  <c:v>4151250.0</c:v>
                </c:pt>
                <c:pt idx="6">
                  <c:v>2.8105E+7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[Book1.xlsx]PIVOT!PivotTable9</c:name>
    <c:fmtId val="25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PIVOT!$B$48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PIVOT!$A$49:$A$53</c:f>
              <c:strCache>
                <c:ptCount val="5"/>
                <c:pt idx="0">
                  <c:v>HIGH</c:v>
                </c:pt>
                <c:pt idx="1">
                  <c:v>INVESTIGATE</c:v>
                </c:pt>
                <c:pt idx="2">
                  <c:v>LOW</c:v>
                </c:pt>
                <c:pt idx="3">
                  <c:v>MODERATE</c:v>
                </c:pt>
                <c:pt idx="4">
                  <c:v>Grand Total</c:v>
                </c:pt>
              </c:strCache>
            </c:strRef>
          </c:cat>
          <c:val>
            <c:numRef>
              <c:f>PIVOT!$B$49:$B$53</c:f>
              <c:numCache>
                <c:formatCode>_("$"* #,##0_);_("$"* \(#,##0\);_("$"* "-"_);_(@_)</c:formatCode>
                <c:ptCount val="5"/>
                <c:pt idx="0">
                  <c:v>5463750.0</c:v>
                </c:pt>
                <c:pt idx="1">
                  <c:v>766250.0</c:v>
                </c:pt>
                <c:pt idx="2">
                  <c:v>4496250.0</c:v>
                </c:pt>
                <c:pt idx="3">
                  <c:v>1.737875E+7</c:v>
                </c:pt>
                <c:pt idx="4">
                  <c:v>2.8105E+7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15565360"/>
        <c:axId val="1315568240"/>
      </c:lineChart>
      <c:catAx>
        <c:axId val="131556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68240"/>
        <c:crosses val="autoZero"/>
        <c:auto val="1"/>
        <c:lblAlgn val="ctr"/>
        <c:lblOffset val="100"/>
        <c:noMultiLvlLbl val="0"/>
      </c:catAx>
      <c:valAx>
        <c:axId val="13155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65360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[Book1.xlsx]PIVOT!PivotTable2</c:name>
    <c:fmtId val="1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PIVOT!$A$4:$A$13</c:f>
              <c:strCache>
                <c:ptCount val="10"/>
                <c:pt idx="0">
                  <c:v>Chicago</c:v>
                </c:pt>
                <c:pt idx="1">
                  <c:v>Dallas</c:v>
                </c:pt>
                <c:pt idx="2">
                  <c:v>Denver</c:v>
                </c:pt>
                <c:pt idx="3">
                  <c:v>Houston</c:v>
                </c:pt>
                <c:pt idx="4">
                  <c:v>Las Vegas</c:v>
                </c:pt>
                <c:pt idx="5">
                  <c:v>Los Angeles</c:v>
                </c:pt>
                <c:pt idx="6">
                  <c:v>New York</c:v>
                </c:pt>
                <c:pt idx="7">
                  <c:v>Philadelphia</c:v>
                </c:pt>
                <c:pt idx="8">
                  <c:v>San Francisco</c:v>
                </c:pt>
                <c:pt idx="9">
                  <c:v>Grand Total</c:v>
                </c:pt>
              </c:strCache>
            </c:strRef>
          </c:cat>
          <c:val>
            <c:numRef>
              <c:f>PIVOT!$B$4:$B$13</c:f>
              <c:numCache>
                <c:formatCode>_("$"* #,##0_);_("$"* \(#,##0\);_("$"* "-"_);_(@_)</c:formatCode>
                <c:ptCount val="10"/>
                <c:pt idx="0">
                  <c:v>1221250.0</c:v>
                </c:pt>
                <c:pt idx="1">
                  <c:v>1165000.0</c:v>
                </c:pt>
                <c:pt idx="2">
                  <c:v>1788750.0</c:v>
                </c:pt>
                <c:pt idx="3">
                  <c:v>4087500.0</c:v>
                </c:pt>
                <c:pt idx="4">
                  <c:v>1232500.0</c:v>
                </c:pt>
                <c:pt idx="5">
                  <c:v>2750000.0</c:v>
                </c:pt>
                <c:pt idx="6">
                  <c:v>1.02975E+7</c:v>
                </c:pt>
                <c:pt idx="7">
                  <c:v>521250.0</c:v>
                </c:pt>
                <c:pt idx="8">
                  <c:v>5041250.0</c:v>
                </c:pt>
                <c:pt idx="9">
                  <c:v>2.8105E+7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09231632"/>
        <c:axId val="1009233552"/>
      </c:barChart>
      <c:catAx>
        <c:axId val="100923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33552"/>
        <c:crosses val="autoZero"/>
        <c:auto val="1"/>
        <c:lblAlgn val="ctr"/>
        <c:lblOffset val="100"/>
        <c:noMultiLvlLbl val="0"/>
      </c:catAx>
      <c:valAx>
        <c:axId val="100923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3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[Book1.xlsx]PIVOT!PivotTable4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PIVOT!$B$16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PIVOT!$A$17:$A$21</c:f>
              <c:strCache>
                <c:ptCount val="5"/>
                <c:pt idx="0">
                  <c:v>Midwest</c:v>
                </c:pt>
                <c:pt idx="1">
                  <c:v>Northeast</c:v>
                </c:pt>
                <c:pt idx="2">
                  <c:v>South</c:v>
                </c:pt>
                <c:pt idx="3">
                  <c:v>West</c:v>
                </c:pt>
                <c:pt idx="4">
                  <c:v>Grand Total</c:v>
                </c:pt>
              </c:strCache>
            </c:strRef>
          </c:cat>
          <c:val>
            <c:numRef>
              <c:f>PIVOT!$B$17:$B$21</c:f>
              <c:numCache>
                <c:formatCode>_("$"* #,##0_);_("$"* \(#,##0\);_("$"* "-"_);_(@_)</c:formatCode>
                <c:ptCount val="5"/>
                <c:pt idx="0">
                  <c:v>1221250.0</c:v>
                </c:pt>
                <c:pt idx="1">
                  <c:v>1.081875E+7</c:v>
                </c:pt>
                <c:pt idx="2">
                  <c:v>5252500.0</c:v>
                </c:pt>
                <c:pt idx="3">
                  <c:v>1.08125E+7</c:v>
                </c:pt>
                <c:pt idx="4">
                  <c:v>2.8105E+7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09241232"/>
        <c:axId val="725396208"/>
      </c:barChart>
      <c:valAx>
        <c:axId val="72539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241232"/>
        <c:crosses val="autoZero"/>
        <c:crossBetween val="between"/>
      </c:valAx>
      <c:catAx>
        <c:axId val="10092412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962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[Book1.xlsx]PIVOT!PivotTable5</c:name>
    <c:fmtId val="3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PIVOT!$B$23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strRef>
              <c:f>PIVOT!$A$24:$A$26</c:f>
              <c:strCache>
                <c:ptCount val="3"/>
                <c:pt idx="0">
                  <c:v>In-store</c:v>
                </c:pt>
                <c:pt idx="1">
                  <c:v>Outlet</c:v>
                </c:pt>
                <c:pt idx="2">
                  <c:v>Grand Total</c:v>
                </c:pt>
              </c:strCache>
            </c:strRef>
          </c:cat>
          <c:val>
            <c:numRef>
              <c:f>PIVOT!$B$24:$B$26</c:f>
              <c:numCache>
                <c:formatCode>_("$"* #,##0_);_("$"* \(#,##0\);_("$"* "-"_);_(@_)</c:formatCode>
                <c:ptCount val="3"/>
                <c:pt idx="0">
                  <c:v>6568750.0</c:v>
                </c:pt>
                <c:pt idx="1">
                  <c:v>2.153625E+7</c:v>
                </c:pt>
                <c:pt idx="2">
                  <c:v>2.8105E+7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[Book1.xlsx]PIVOT!PivotTable8</c:name>
    <c:fmtId val="2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numFmt formatCode="0.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PIVOT!$B$31</c:f>
              <c:strCache>
                <c:ptCount val="1"/>
                <c:pt idx="0">
                  <c:v>Sum of 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0.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PIVOT!$A$32:$A$38</c:f>
              <c:strCache>
                <c:ptCount val="7"/>
                <c:pt idx="0">
                  <c:v>Men's Apparel</c:v>
                </c:pt>
                <c:pt idx="1">
                  <c:v>Men's Athletic Footwear</c:v>
                </c:pt>
                <c:pt idx="2">
                  <c:v>Men's Street Footwear</c:v>
                </c:pt>
                <c:pt idx="3">
                  <c:v>Women's Apparel</c:v>
                </c:pt>
                <c:pt idx="4">
                  <c:v>Women's Athletic Footwear</c:v>
                </c:pt>
                <c:pt idx="5">
                  <c:v>Women's Street Footwear</c:v>
                </c:pt>
                <c:pt idx="6">
                  <c:v>Grand Total</c:v>
                </c:pt>
              </c:strCache>
            </c:strRef>
          </c:cat>
          <c:val>
            <c:numRef>
              <c:f>PIVOT!$B$32:$B$38</c:f>
              <c:numCache>
                <c:formatCode>_("$"* #,##0_);_("$"* \(#,##0\);_("$"* "-"_);_(@_)</c:formatCode>
                <c:ptCount val="7"/>
                <c:pt idx="0">
                  <c:v>4658750.0</c:v>
                </c:pt>
                <c:pt idx="1">
                  <c:v>4877500.0</c:v>
                </c:pt>
                <c:pt idx="2">
                  <c:v>5358750.0</c:v>
                </c:pt>
                <c:pt idx="3">
                  <c:v>5621250.0</c:v>
                </c:pt>
                <c:pt idx="4">
                  <c:v>3437500.0</c:v>
                </c:pt>
                <c:pt idx="5">
                  <c:v>4151250.0</c:v>
                </c:pt>
                <c:pt idx="6">
                  <c:v>2.8105E+7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pattFill prst="pct70">
      <a:fgClr>
        <a:schemeClr val="accent1">
          <a:lumMod val="20000"/>
          <a:lumOff val="80000"/>
        </a:schemeClr>
      </a:fgClr>
      <a:bgClr>
        <a:schemeClr val="bg1"/>
      </a:bgClr>
    </a:patt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[Book1.xlsx]PIVOT!PivotTable9</c:name>
    <c:fmtId val="29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PIVOT!$B$48</c:f>
              <c:strCache>
                <c:ptCount val="1"/>
                <c:pt idx="0">
                  <c:v>Sum of TOTAL 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PIVOT!$A$49:$A$53</c:f>
              <c:strCache>
                <c:ptCount val="5"/>
                <c:pt idx="0">
                  <c:v>HIGH</c:v>
                </c:pt>
                <c:pt idx="1">
                  <c:v>INVESTIGATE</c:v>
                </c:pt>
                <c:pt idx="2">
                  <c:v>LOW</c:v>
                </c:pt>
                <c:pt idx="3">
                  <c:v>MODERATE</c:v>
                </c:pt>
                <c:pt idx="4">
                  <c:v>Grand Total</c:v>
                </c:pt>
              </c:strCache>
            </c:strRef>
          </c:cat>
          <c:val>
            <c:numRef>
              <c:f>PIVOT!$B$49:$B$53</c:f>
              <c:numCache>
                <c:formatCode>_("$"* #,##0_);_("$"* \(#,##0\);_("$"* "-"_);_(@_)</c:formatCode>
                <c:ptCount val="5"/>
                <c:pt idx="0">
                  <c:v>5463750.0</c:v>
                </c:pt>
                <c:pt idx="1">
                  <c:v>766250.0</c:v>
                </c:pt>
                <c:pt idx="2">
                  <c:v>4496250.0</c:v>
                </c:pt>
                <c:pt idx="3">
                  <c:v>1.737875E+7</c:v>
                </c:pt>
                <c:pt idx="4">
                  <c:v>2.8105E+7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15565360"/>
        <c:axId val="1315568240"/>
      </c:lineChart>
      <c:catAx>
        <c:axId val="1315565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68240"/>
        <c:crosses val="autoZero"/>
        <c:auto val="1"/>
        <c:lblAlgn val="ctr"/>
        <c:lblOffset val="100"/>
        <c:noMultiLvlLbl val="0"/>
      </c:catAx>
      <c:valAx>
        <c:axId val="131556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565360"/>
        <c:crosses val="autoZero"/>
        <c:crossBetween val="between"/>
      </c:valAx>
      <c:dTable>
        <c:showHorzBorder val="1"/>
        <c:showVertBorder val="1"/>
        <c:showOutline val="1"/>
        <c:showKeys val="0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57055</xdr:colOff>
      <xdr:row>0</xdr:row>
      <xdr:rowOff>126503</xdr:rowOff>
    </xdr:from>
    <xdr:to>
      <xdr:col>12</xdr:col>
      <xdr:colOff>361575</xdr:colOff>
      <xdr:row>15</xdr:row>
      <xdr:rowOff>12650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</xdr:row>
      <xdr:rowOff>0</xdr:rowOff>
    </xdr:from>
    <xdr:to>
      <xdr:col>20</xdr:col>
      <xdr:colOff>304519</xdr:colOff>
      <xdr:row>15</xdr:row>
      <xdr:rowOff>75902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532743</xdr:colOff>
      <xdr:row>17</xdr:row>
      <xdr:rowOff>37951</xdr:rowOff>
    </xdr:from>
    <xdr:to>
      <xdr:col>18</xdr:col>
      <xdr:colOff>494927</xdr:colOff>
      <xdr:row>25</xdr:row>
      <xdr:rowOff>50601</xdr:rowOff>
    </xdr:to>
    <xdr:graphicFrame macro="">
      <xdr:nvGraphicFramePr>
        <xdr:cNvPr name="图表 3" id="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171167</xdr:colOff>
      <xdr:row>40</xdr:row>
      <xdr:rowOff>50601</xdr:rowOff>
    </xdr:from>
    <xdr:to>
      <xdr:col>16</xdr:col>
      <xdr:colOff>57055</xdr:colOff>
      <xdr:row>54</xdr:row>
      <xdr:rowOff>126503</xdr:rowOff>
    </xdr:to>
    <xdr:graphicFrame macro="">
      <xdr:nvGraphicFramePr>
        <xdr:cNvPr name="图表 4" id="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228223</xdr:colOff>
      <xdr:row>23</xdr:row>
      <xdr:rowOff>151804</xdr:rowOff>
    </xdr:from>
    <xdr:to>
      <xdr:col>16</xdr:col>
      <xdr:colOff>532743</xdr:colOff>
      <xdr:row>38</xdr:row>
      <xdr:rowOff>37951</xdr:rowOff>
    </xdr:to>
    <xdr:graphicFrame macro="">
      <xdr:nvGraphicFramePr>
        <xdr:cNvPr name="图表 5" id="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94872</xdr:colOff>
      <xdr:row>15</xdr:row>
      <xdr:rowOff>126503</xdr:rowOff>
    </xdr:from>
    <xdr:to>
      <xdr:col>9</xdr:col>
      <xdr:colOff>94872</xdr:colOff>
      <xdr:row>28</xdr:row>
      <xdr:rowOff>177105</xdr:rowOff>
    </xdr:to>
    <xdr:sp macro="" textlink="">
      <xdr:nvSpPr>
        <xdr:cNvPr id="7" name=" "/>
        <xdr:cNvSpPr/>
      </xdr:nvSpPr>
      <xdr:spPr>
        <a:xfrm>
          <a:off x="5694597" y="2983628"/>
          <a:ext cx="2038093" cy="252678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3</xdr:col>
      <xdr:colOff>657083</xdr:colOff>
      <xdr:row>11</xdr:row>
      <xdr:rowOff>177105</xdr:rowOff>
    </xdr:from>
    <xdr:to>
      <xdr:col>5</xdr:col>
      <xdr:colOff>466399</xdr:colOff>
      <xdr:row>17</xdr:row>
      <xdr:rowOff>37951</xdr:rowOff>
    </xdr:to>
    <xdr:sp macro="" textlink="">
      <xdr:nvSpPr>
        <xdr:cNvPr id="8" name=" "/>
        <xdr:cNvSpPr/>
      </xdr:nvSpPr>
      <xdr:spPr>
        <a:xfrm>
          <a:off x="3519996" y="2272319"/>
          <a:ext cx="1866665" cy="1003719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3</xdr:col>
      <xdr:colOff>657083</xdr:colOff>
      <xdr:row>11</xdr:row>
      <xdr:rowOff>177105</xdr:rowOff>
    </xdr:from>
    <xdr:to>
      <xdr:col>5</xdr:col>
      <xdr:colOff>466399</xdr:colOff>
      <xdr:row>17</xdr:row>
      <xdr:rowOff>88552</xdr:rowOff>
    </xdr:to>
    <xdr:sp macro="" textlink="">
      <xdr:nvSpPr>
        <xdr:cNvPr id="9" name=" "/>
        <xdr:cNvSpPr/>
      </xdr:nvSpPr>
      <xdr:spPr>
        <a:xfrm>
          <a:off x="3519996" y="2272319"/>
          <a:ext cx="1866665" cy="1054314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3</xdr:col>
      <xdr:colOff>657083</xdr:colOff>
      <xdr:row>11</xdr:row>
      <xdr:rowOff>177105</xdr:rowOff>
    </xdr:from>
    <xdr:to>
      <xdr:col>9</xdr:col>
      <xdr:colOff>561934</xdr:colOff>
      <xdr:row>18</xdr:row>
      <xdr:rowOff>126503</xdr:rowOff>
    </xdr:to>
    <xdr:sp macro="" textlink="">
      <xdr:nvSpPr>
        <xdr:cNvPr id="10" name=" "/>
        <xdr:cNvSpPr/>
      </xdr:nvSpPr>
      <xdr:spPr>
        <a:xfrm>
          <a:off x="3519996" y="2272319"/>
          <a:ext cx="4679995" cy="1282736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3</xdr:col>
      <xdr:colOff>657083</xdr:colOff>
      <xdr:row>37</xdr:row>
      <xdr:rowOff>177105</xdr:rowOff>
    </xdr:from>
    <xdr:to>
      <xdr:col>5</xdr:col>
      <xdr:colOff>466399</xdr:colOff>
      <xdr:row>47</xdr:row>
      <xdr:rowOff>25300</xdr:rowOff>
    </xdr:to>
    <xdr:sp macro="" textlink="">
      <xdr:nvSpPr>
        <xdr:cNvPr id="11" name=" "/>
        <xdr:cNvSpPr/>
      </xdr:nvSpPr>
      <xdr:spPr>
        <a:xfrm>
          <a:off x="3519996" y="7224695"/>
          <a:ext cx="1866665" cy="1752974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25300</xdr:rowOff>
    </xdr:from>
    <xdr:to>
      <xdr:col>24</xdr:col>
      <xdr:colOff>190407</xdr:colOff>
      <xdr:row>5</xdr:row>
      <xdr:rowOff>0</xdr:rowOff>
    </xdr:to>
    <xdr:sp macro="" textlink="">
      <xdr:nvSpPr>
        <xdr:cNvPr id="2" name="rect"/>
        <xdr:cNvSpPr/>
      </xdr:nvSpPr>
      <xdr:spPr>
        <a:xfrm>
          <a:off x="0" y="28575"/>
          <a:ext cx="14820900" cy="923925"/>
        </a:xfrm>
        <a:prstGeom prst="rect">
          <a:avLst/>
        </a:prstGeom>
        <a:solidFill>
          <a:srgbClr val="2f5496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0</xdr:colOff>
      <xdr:row>4</xdr:row>
      <xdr:rowOff>113853</xdr:rowOff>
    </xdr:from>
    <xdr:to>
      <xdr:col>24</xdr:col>
      <xdr:colOff>151928</xdr:colOff>
      <xdr:row>36</xdr:row>
      <xdr:rowOff>101203</xdr:rowOff>
    </xdr:to>
    <xdr:sp macro="" textlink="">
      <xdr:nvSpPr>
        <xdr:cNvPr id="3" name="rect"/>
        <xdr:cNvSpPr/>
      </xdr:nvSpPr>
      <xdr:spPr>
        <a:xfrm>
          <a:off x="0" y="885824"/>
          <a:ext cx="14782800" cy="6086475"/>
        </a:xfrm>
        <a:prstGeom prst="rect">
          <a:avLst/>
        </a:prstGeom>
        <a:solidFill>
          <a:srgbClr val="8eaadb"/>
        </a:solidFill>
        <a:ln w="9525" cap="flat" cmpd="sng">
          <a:noFill/>
          <a:prstDash val="solid"/>
          <a:miter/>
        </a:ln>
        <a:effectLst>
          <a:outerShdw dist="50800" dir="5400000" kx="0" algn="ctr" rotWithShape="0">
            <a:srgbClr val="adb9ca"/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132688</xdr:colOff>
      <xdr:row>0</xdr:row>
      <xdr:rowOff>88552</xdr:rowOff>
    </xdr:from>
    <xdr:to>
      <xdr:col>9</xdr:col>
      <xdr:colOff>466399</xdr:colOff>
      <xdr:row>4</xdr:row>
      <xdr:rowOff>113853</xdr:rowOff>
    </xdr:to>
    <xdr:sp macro="" textlink="">
      <xdr:nvSpPr>
        <xdr:cNvPr id="4" name="snip1Rect"/>
        <xdr:cNvSpPr/>
      </xdr:nvSpPr>
      <xdr:spPr>
        <a:xfrm>
          <a:off x="133349" y="95251"/>
          <a:ext cx="5819775" cy="781049"/>
        </a:xfrm>
        <a:prstGeom prst="snip1Rect">
          <a:avLst/>
        </a:prstGeom>
        <a:solidFill>
          <a:srgbClr val="ffffff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75632</xdr:colOff>
      <xdr:row>4</xdr:row>
      <xdr:rowOff>164455</xdr:rowOff>
    </xdr:from>
    <xdr:to>
      <xdr:col>7</xdr:col>
      <xdr:colOff>208984</xdr:colOff>
      <xdr:row>34</xdr:row>
      <xdr:rowOff>88552</xdr:rowOff>
    </xdr:to>
    <xdr:sp macro="" textlink="">
      <xdr:nvSpPr>
        <xdr:cNvPr id="5" name="rect"/>
        <xdr:cNvSpPr/>
      </xdr:nvSpPr>
      <xdr:spPr>
        <a:xfrm>
          <a:off x="76200" y="933450"/>
          <a:ext cx="4400550" cy="5638799"/>
        </a:xfrm>
        <a:prstGeom prst="rect">
          <a:avLst/>
        </a:prstGeom>
        <a:solidFill>
          <a:srgbClr val="2f5496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17</xdr:col>
      <xdr:colOff>285279</xdr:colOff>
      <xdr:row>4</xdr:row>
      <xdr:rowOff>177105</xdr:rowOff>
    </xdr:from>
    <xdr:to>
      <xdr:col>24</xdr:col>
      <xdr:colOff>66344</xdr:colOff>
      <xdr:row>17</xdr:row>
      <xdr:rowOff>37951</xdr:rowOff>
    </xdr:to>
    <xdr:sp macro="" textlink="">
      <xdr:nvSpPr>
        <xdr:cNvPr id="6" name="rect"/>
        <xdr:cNvSpPr/>
      </xdr:nvSpPr>
      <xdr:spPr>
        <a:xfrm>
          <a:off x="10648950" y="952499"/>
          <a:ext cx="4048124" cy="2333625"/>
        </a:xfrm>
        <a:prstGeom prst="rect">
          <a:avLst/>
        </a:prstGeom>
        <a:solidFill>
          <a:srgbClr val="f2f2f2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247463</xdr:colOff>
      <xdr:row>0</xdr:row>
      <xdr:rowOff>151804</xdr:rowOff>
    </xdr:from>
    <xdr:to>
      <xdr:col>9</xdr:col>
      <xdr:colOff>342335</xdr:colOff>
      <xdr:row>4</xdr:row>
      <xdr:rowOff>113853</xdr:rowOff>
    </xdr:to>
    <xdr:sp macro="" textlink="">
      <xdr:nvSpPr>
        <xdr:cNvPr id="7" name="snip1Rect"/>
        <xdr:cNvSpPr/>
      </xdr:nvSpPr>
      <xdr:spPr>
        <a:xfrm>
          <a:off x="247649" y="161926"/>
          <a:ext cx="5581651" cy="723900"/>
        </a:xfrm>
        <a:prstGeom prst="snip1Rect">
          <a:avLst/>
        </a:prstGeom>
        <a:solidFill>
          <a:srgbClr val="bfbfbf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17</xdr:col>
      <xdr:colOff>304519</xdr:colOff>
      <xdr:row>18</xdr:row>
      <xdr:rowOff>12650</xdr:rowOff>
    </xdr:from>
    <xdr:to>
      <xdr:col>24</xdr:col>
      <xdr:colOff>37816</xdr:colOff>
      <xdr:row>34</xdr:row>
      <xdr:rowOff>113853</xdr:rowOff>
    </xdr:to>
    <xdr:sp macro="" textlink="">
      <xdr:nvSpPr>
        <xdr:cNvPr id="8" name="rect"/>
        <xdr:cNvSpPr/>
      </xdr:nvSpPr>
      <xdr:spPr>
        <a:xfrm>
          <a:off x="10668001" y="3448050"/>
          <a:ext cx="4000500" cy="3143250"/>
        </a:xfrm>
        <a:prstGeom prst="rect">
          <a:avLst/>
        </a:prstGeom>
        <a:solidFill>
          <a:srgbClr val="2f5496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7</xdr:col>
      <xdr:colOff>380815</xdr:colOff>
      <xdr:row>4</xdr:row>
      <xdr:rowOff>177105</xdr:rowOff>
    </xdr:from>
    <xdr:to>
      <xdr:col>17</xdr:col>
      <xdr:colOff>132688</xdr:colOff>
      <xdr:row>34</xdr:row>
      <xdr:rowOff>126503</xdr:rowOff>
    </xdr:to>
    <xdr:sp macro="" textlink="">
      <xdr:nvSpPr>
        <xdr:cNvPr id="9" name="rect"/>
        <xdr:cNvSpPr/>
      </xdr:nvSpPr>
      <xdr:spPr>
        <a:xfrm>
          <a:off x="4648200" y="942974"/>
          <a:ext cx="5848350" cy="5667376"/>
        </a:xfrm>
        <a:prstGeom prst="rect">
          <a:avLst/>
        </a:prstGeom>
        <a:solidFill>
          <a:srgbClr val="d9e2f3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7</xdr:col>
      <xdr:colOff>523455</xdr:colOff>
      <xdr:row>6</xdr:row>
      <xdr:rowOff>164455</xdr:rowOff>
    </xdr:from>
    <xdr:to>
      <xdr:col>17</xdr:col>
      <xdr:colOff>28527</xdr:colOff>
      <xdr:row>20</xdr:row>
      <xdr:rowOff>113853</xdr:rowOff>
    </xdr:to>
    <xdr:graphicFrame macro="">
      <xdr:nvGraphicFramePr>
        <xdr:cNvPr name="图表 9" id="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457111</xdr:colOff>
      <xdr:row>6</xdr:row>
      <xdr:rowOff>126503</xdr:rowOff>
    </xdr:from>
    <xdr:to>
      <xdr:col>23</xdr:col>
      <xdr:colOff>342335</xdr:colOff>
      <xdr:row>16</xdr:row>
      <xdr:rowOff>88552</xdr:rowOff>
    </xdr:to>
    <xdr:graphicFrame macro="">
      <xdr:nvGraphicFramePr>
        <xdr:cNvPr name="图表 10" id="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409343</xdr:colOff>
      <xdr:row>23</xdr:row>
      <xdr:rowOff>88552</xdr:rowOff>
    </xdr:from>
    <xdr:to>
      <xdr:col>11</xdr:col>
      <xdr:colOff>571223</xdr:colOff>
      <xdr:row>35</xdr:row>
      <xdr:rowOff>12650</xdr:rowOff>
    </xdr:to>
    <xdr:graphicFrame macro="">
      <xdr:nvGraphicFramePr>
        <xdr:cNvPr name="图表 11" id="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504215</xdr:colOff>
      <xdr:row>19</xdr:row>
      <xdr:rowOff>177105</xdr:rowOff>
    </xdr:from>
    <xdr:to>
      <xdr:col>23</xdr:col>
      <xdr:colOff>447159</xdr:colOff>
      <xdr:row>33</xdr:row>
      <xdr:rowOff>177105</xdr:rowOff>
    </xdr:to>
    <xdr:graphicFrame macro="">
      <xdr:nvGraphicFramePr>
        <xdr:cNvPr name="图表 12" id="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24</xdr:row>
      <xdr:rowOff>0</xdr:rowOff>
    </xdr:from>
    <xdr:to>
      <xdr:col>17</xdr:col>
      <xdr:colOff>9288</xdr:colOff>
      <xdr:row>34</xdr:row>
      <xdr:rowOff>63251</xdr:rowOff>
    </xdr:to>
    <xdr:graphicFrame macro="">
      <xdr:nvGraphicFramePr>
        <xdr:cNvPr name="图表 13" id="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18576</xdr:colOff>
      <xdr:row>4</xdr:row>
      <xdr:rowOff>139154</xdr:rowOff>
    </xdr:from>
    <xdr:to>
      <xdr:col>13</xdr:col>
      <xdr:colOff>161879</xdr:colOff>
      <xdr:row>6</xdr:row>
      <xdr:rowOff>113853</xdr:rowOff>
    </xdr:to>
    <xdr:sp macro="" textlink="">
      <xdr:nvSpPr>
        <xdr:cNvPr id="15" name="rect"/>
        <xdr:cNvSpPr/>
      </xdr:nvSpPr>
      <xdr:spPr>
        <a:xfrm>
          <a:off x="4895849" y="904875"/>
          <a:ext cx="3190875" cy="36195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300" b="1">
              <a:solidFill>
                <a:srgbClr val="FF6600"/>
              </a:solidFill>
              <a:latin typeface="Arial Black" panose="" pitchFamily="0" charset="0"/>
              <a:ea typeface="Arial Black" panose="" pitchFamily="0" charset="0"/>
            </a:rPr>
            <a:t>SALES</a:t>
          </a:r>
          <a:r>
            <a:rPr lang="en-US" altLang="zh-CN" sz="1300" b="1">
              <a:solidFill>
                <a:srgbClr val="FF6600"/>
              </a:solidFill>
              <a:latin typeface="Arial Black" panose="" pitchFamily="0" charset="0"/>
              <a:ea typeface="Arial Black" panose="" pitchFamily="0" charset="0"/>
            </a:rPr>
            <a:t> ACROSS CITIES</a:t>
          </a:r>
          <a:r>
            <a:rPr lang="en-US" altLang="zh-CN" sz="1300" b="1">
              <a:solidFill>
                <a:srgbClr val="FF6600"/>
              </a:solidFill>
              <a:latin typeface="Arial Black" panose="" pitchFamily="0" charset="0"/>
              <a:ea typeface="Arial Black" panose="" pitchFamily="0" charset="0"/>
            </a:rPr>
            <a:t> </a:t>
          </a:r>
        </a:p>
      </xdr:txBody>
    </xdr:sp>
    <xdr:clientData/>
  </xdr:twoCellAnchor>
  <xdr:twoCellAnchor>
    <xdr:from>
      <xdr:col>17</xdr:col>
      <xdr:colOff>361575</xdr:colOff>
      <xdr:row>4</xdr:row>
      <xdr:rowOff>177105</xdr:rowOff>
    </xdr:from>
    <xdr:to>
      <xdr:col>23</xdr:col>
      <xdr:colOff>180456</xdr:colOff>
      <xdr:row>6</xdr:row>
      <xdr:rowOff>101203</xdr:rowOff>
    </xdr:to>
    <xdr:sp macro="" textlink="">
      <xdr:nvSpPr>
        <xdr:cNvPr id="16" name="rect"/>
        <xdr:cNvSpPr/>
      </xdr:nvSpPr>
      <xdr:spPr>
        <a:xfrm>
          <a:off x="10725150" y="942975"/>
          <a:ext cx="3476625" cy="31432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200">
              <a:solidFill>
                <a:srgbClr val="333399"/>
              </a:solidFill>
              <a:latin typeface="Arial Black" panose="" pitchFamily="0" charset="0"/>
              <a:ea typeface="Arial Black" panose="" pitchFamily="0" charset="0"/>
            </a:rPr>
            <a:t>SALES ACROSS REGION</a:t>
          </a:r>
        </a:p>
      </xdr:txBody>
    </xdr:sp>
    <xdr:clientData/>
  </xdr:twoCellAnchor>
  <xdr:twoCellAnchor>
    <xdr:from>
      <xdr:col>17</xdr:col>
      <xdr:colOff>571223</xdr:colOff>
      <xdr:row>18</xdr:row>
      <xdr:rowOff>50601</xdr:rowOff>
    </xdr:from>
    <xdr:to>
      <xdr:col>23</xdr:col>
      <xdr:colOff>571223</xdr:colOff>
      <xdr:row>19</xdr:row>
      <xdr:rowOff>177105</xdr:rowOff>
    </xdr:to>
    <xdr:sp macro="" textlink="">
      <xdr:nvSpPr>
        <xdr:cNvPr id="17" name="rect"/>
        <xdr:cNvSpPr/>
      </xdr:nvSpPr>
      <xdr:spPr>
        <a:xfrm>
          <a:off x="10934700" y="3486150"/>
          <a:ext cx="3657600" cy="3143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200" b="1">
              <a:solidFill>
                <a:srgbClr val="FFFFFF"/>
              </a:solidFill>
              <a:latin typeface="Arial Black" panose="" pitchFamily="0" charset="0"/>
              <a:ea typeface="Arial Black" panose="" pitchFamily="0" charset="0"/>
            </a:rPr>
            <a:t>SALES ACROSS PRODUCT</a:t>
          </a:r>
        </a:p>
      </xdr:txBody>
    </xdr:sp>
    <xdr:clientData/>
  </xdr:twoCellAnchor>
  <xdr:twoCellAnchor>
    <xdr:from>
      <xdr:col>7</xdr:col>
      <xdr:colOff>437871</xdr:colOff>
      <xdr:row>21</xdr:row>
      <xdr:rowOff>0</xdr:rowOff>
    </xdr:from>
    <xdr:to>
      <xdr:col>11</xdr:col>
      <xdr:colOff>599751</xdr:colOff>
      <xdr:row>22</xdr:row>
      <xdr:rowOff>151804</xdr:rowOff>
    </xdr:to>
    <xdr:sp macro="" textlink="">
      <xdr:nvSpPr>
        <xdr:cNvPr id="18" name="rect"/>
        <xdr:cNvSpPr/>
      </xdr:nvSpPr>
      <xdr:spPr>
        <a:xfrm>
          <a:off x="4705350" y="4000500"/>
          <a:ext cx="2600324" cy="35242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000" b="1">
              <a:solidFill>
                <a:srgbClr val="333333"/>
              </a:solidFill>
              <a:latin typeface="Arial Black" panose="" pitchFamily="0" charset="0"/>
              <a:ea typeface="Arial Black" panose="" pitchFamily="0" charset="0"/>
            </a:rPr>
            <a:t>SALES ACROSS SALES </a:t>
          </a:r>
          <a:r>
            <a:rPr lang="en-US" altLang="zh-CN" sz="1100" b="1">
              <a:solidFill>
                <a:srgbClr val="333333"/>
              </a:solidFill>
              <a:latin typeface="Arial Black" panose="" pitchFamily="0" charset="0"/>
              <a:ea typeface="Arial Black" panose="" pitchFamily="0" charset="0"/>
            </a:rPr>
            <a:t>METHOD</a:t>
          </a:r>
        </a:p>
      </xdr:txBody>
    </xdr:sp>
    <xdr:clientData/>
  </xdr:twoCellAnchor>
  <xdr:twoCellAnchor>
    <xdr:from>
      <xdr:col>11</xdr:col>
      <xdr:colOff>590462</xdr:colOff>
      <xdr:row>21</xdr:row>
      <xdr:rowOff>50601</xdr:rowOff>
    </xdr:from>
    <xdr:to>
      <xdr:col>17</xdr:col>
      <xdr:colOff>57055</xdr:colOff>
      <xdr:row>23</xdr:row>
      <xdr:rowOff>88552</xdr:rowOff>
    </xdr:to>
    <xdr:sp macro="" textlink="">
      <xdr:nvSpPr>
        <xdr:cNvPr id="19" name="rect"/>
        <xdr:cNvSpPr/>
      </xdr:nvSpPr>
      <xdr:spPr>
        <a:xfrm>
          <a:off x="7296150" y="4057650"/>
          <a:ext cx="3124199" cy="4191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1100">
              <a:solidFill>
                <a:srgbClr val="FF6600"/>
              </a:solidFill>
              <a:latin typeface="Arial Black" panose="" pitchFamily="0" charset="0"/>
              <a:ea typeface="Arial Black" panose="" pitchFamily="0" charset="0"/>
            </a:rPr>
            <a:t>SALES</a:t>
          </a:r>
          <a:r>
            <a:rPr lang="en-US" altLang="zh-CN" sz="1100">
              <a:solidFill>
                <a:srgbClr val="FF6600"/>
              </a:solidFill>
              <a:latin typeface="Arial Black" panose="" pitchFamily="0" charset="0"/>
              <a:ea typeface="Arial Black" panose="" pitchFamily="0" charset="0"/>
            </a:rPr>
            <a:t> ACROSS THE SALES RANGE</a:t>
          </a:r>
        </a:p>
      </xdr:txBody>
    </xdr:sp>
    <xdr:clientData/>
  </xdr:twoCellAnchor>
  <xdr:twoCellAnchor>
    <xdr:from>
      <xdr:col>19</xdr:col>
      <xdr:colOff>399391</xdr:colOff>
      <xdr:row>0</xdr:row>
      <xdr:rowOff>75902</xdr:rowOff>
    </xdr:from>
    <xdr:to>
      <xdr:col>24</xdr:col>
      <xdr:colOff>85583</xdr:colOff>
      <xdr:row>4</xdr:row>
      <xdr:rowOff>63251</xdr:rowOff>
    </xdr:to>
    <xdr:sp macro="" textlink="">
      <xdr:nvSpPr>
        <xdr:cNvPr id="20" name="rect"/>
        <xdr:cNvSpPr/>
      </xdr:nvSpPr>
      <xdr:spPr>
        <a:xfrm>
          <a:off x="11982450" y="85725"/>
          <a:ext cx="2733674" cy="742951"/>
        </a:xfrm>
        <a:prstGeom prst="rect">
          <a:avLst/>
        </a:prstGeom>
        <a:solidFill>
          <a:srgbClr val="f2f2f2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19</xdr:col>
      <xdr:colOff>561934</xdr:colOff>
      <xdr:row>0</xdr:row>
      <xdr:rowOff>151804</xdr:rowOff>
    </xdr:from>
    <xdr:to>
      <xdr:col>24</xdr:col>
      <xdr:colOff>18576</xdr:colOff>
      <xdr:row>4</xdr:row>
      <xdr:rowOff>37951</xdr:rowOff>
    </xdr:to>
    <xdr:sp macro="" textlink="">
      <xdr:nvSpPr>
        <xdr:cNvPr id="21" name="rect"/>
        <xdr:cNvSpPr/>
      </xdr:nvSpPr>
      <xdr:spPr>
        <a:xfrm>
          <a:off x="12144375" y="152400"/>
          <a:ext cx="2505075" cy="647700"/>
        </a:xfrm>
        <a:prstGeom prst="rect">
          <a:avLst/>
        </a:prstGeom>
        <a:solidFill>
          <a:srgbClr val="d8d8d8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20</xdr:col>
      <xdr:colOff>142639</xdr:colOff>
      <xdr:row>1</xdr:row>
      <xdr:rowOff>0</xdr:rowOff>
    </xdr:from>
    <xdr:to>
      <xdr:col>23</xdr:col>
      <xdr:colOff>580511</xdr:colOff>
      <xdr:row>4</xdr:row>
      <xdr:rowOff>12650</xdr:rowOff>
    </xdr:to>
    <xdr:sp macro="" textlink="">
      <xdr:nvSpPr>
        <xdr:cNvPr id="22" name="snip1Rect"/>
        <xdr:cNvSpPr/>
      </xdr:nvSpPr>
      <xdr:spPr>
        <a:xfrm>
          <a:off x="12334874" y="200025"/>
          <a:ext cx="2266949" cy="581025"/>
        </a:xfrm>
        <a:prstGeom prst="snip1Rect">
          <a:avLst/>
        </a:prstGeom>
        <a:solidFill>
          <a:srgbClr val="8eaadb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20</xdr:col>
      <xdr:colOff>180456</xdr:colOff>
      <xdr:row>0</xdr:row>
      <xdr:rowOff>177105</xdr:rowOff>
    </xdr:from>
    <xdr:to>
      <xdr:col>22</xdr:col>
      <xdr:colOff>542695</xdr:colOff>
      <xdr:row>2</xdr:row>
      <xdr:rowOff>37951</xdr:rowOff>
    </xdr:to>
    <xdr:sp macro="" textlink="">
      <xdr:nvSpPr>
        <xdr:cNvPr id="23" name="rect"/>
        <xdr:cNvSpPr/>
      </xdr:nvSpPr>
      <xdr:spPr>
        <a:xfrm>
          <a:off x="12372975" y="180976"/>
          <a:ext cx="1581150" cy="238124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900" b="1">
              <a:solidFill>
                <a:srgbClr val="333399"/>
              </a:solidFill>
              <a:latin typeface="Arial Black" panose="" pitchFamily="0" charset="0"/>
              <a:ea typeface="Arial Black" panose="" pitchFamily="0" charset="0"/>
            </a:rPr>
            <a:t>TOTAL REVENUE</a:t>
          </a:r>
        </a:p>
      </xdr:txBody>
    </xdr:sp>
    <xdr:clientData/>
  </xdr:twoCellAnchor>
  <xdr:twoCellAnchor>
    <xdr:from>
      <xdr:col>20</xdr:col>
      <xdr:colOff>190407</xdr:colOff>
      <xdr:row>2</xdr:row>
      <xdr:rowOff>0</xdr:rowOff>
    </xdr:from>
    <xdr:to>
      <xdr:col>23</xdr:col>
      <xdr:colOff>247463</xdr:colOff>
      <xdr:row>4</xdr:row>
      <xdr:rowOff>12650</xdr:rowOff>
    </xdr:to>
    <xdr:sp macro="" textlink="'Data Sales Adidas'!S7">
      <xdr:nvSpPr>
        <xdr:cNvPr id="24" name="rect"/>
        <xdr:cNvSpPr/>
      </xdr:nvSpPr>
      <xdr:spPr>
        <a:xfrm>
          <a:off x="12382499" y="381000"/>
          <a:ext cx="1885949" cy="40005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fld id="{BB962C8B-B14F-4D97-AF65-F5344CB8AC3E}" type="TxLink">
            <a:rPr lang="en-US" altLang="zh-CN" sz="2400">
              <a:solidFill>
                <a:srgbClr val="FFFFFF"/>
              </a:solidFill>
              <a:latin typeface="Calibri" panose="" pitchFamily="0" charset="0"/>
              <a:ea typeface="Calibri" panose="" pitchFamily="0" charset="0"/>
            </a:rPr>
          </a:fld>
          <a:endParaRPr lang="en-US" altLang="zh-CN" sz="2400">
            <a:solidFill>
              <a:srgbClr val="FFFFFF"/>
            </a:solidFill>
            <a:latin typeface="Calibri" panose="" pitchFamily="0" charset="0"/>
            <a:ea typeface="Calibri" panose="" pitchFamily="0" charset="0"/>
          </a:endParaRPr>
        </a:p>
      </xdr:txBody>
    </xdr:sp>
    <xdr:clientData/>
  </xdr:twoCellAnchor>
  <xdr:twoCellAnchor>
    <xdr:from>
      <xdr:col>0</xdr:col>
      <xdr:colOff>380815</xdr:colOff>
      <xdr:row>1</xdr:row>
      <xdr:rowOff>12650</xdr:rowOff>
    </xdr:from>
    <xdr:to>
      <xdr:col>9</xdr:col>
      <xdr:colOff>180456</xdr:colOff>
      <xdr:row>4</xdr:row>
      <xdr:rowOff>101203</xdr:rowOff>
    </xdr:to>
    <xdr:sp macro="" textlink="">
      <xdr:nvSpPr>
        <xdr:cNvPr id="25" name="snipRoundRect"/>
        <xdr:cNvSpPr/>
      </xdr:nvSpPr>
      <xdr:spPr>
        <a:xfrm>
          <a:off x="381000" y="209549"/>
          <a:ext cx="5286375" cy="657226"/>
        </a:xfrm>
        <a:prstGeom prst="snipRoundRect">
          <a:avLst/>
        </a:prstGeom>
        <a:solidFill>
          <a:srgbClr val="8eaadb"/>
        </a:solidFill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l"/>
          <a:r>
            <a:rPr lang="en-US" altLang="zh-CN" sz="2400" b="1">
              <a:solidFill>
                <a:srgbClr val="333399"/>
              </a:solidFill>
              <a:latin typeface="Arial Black" panose="" pitchFamily="0" charset="0"/>
              <a:ea typeface="Arial Black" panose="" pitchFamily="0" charset="0"/>
            </a:rPr>
            <a:t>ADIDAS</a:t>
          </a:r>
          <a:r>
            <a:rPr lang="en-US" altLang="zh-CN" sz="2400" b="1">
              <a:solidFill>
                <a:srgbClr val="333399"/>
              </a:solidFill>
              <a:latin typeface="Arial Black" panose="" pitchFamily="0" charset="0"/>
              <a:ea typeface="Arial Black" panose="" pitchFamily="0" charset="0"/>
            </a:rPr>
            <a:t> SALES DASHBOARD</a:t>
          </a:r>
        </a:p>
      </xdr:txBody>
    </xdr:sp>
    <xdr:clientData/>
  </xdr:twoCellAnchor>
  <xdr:twoCellAnchor>
    <xdr:from>
      <xdr:col>0</xdr:col>
      <xdr:colOff>132688</xdr:colOff>
      <xdr:row>11</xdr:row>
      <xdr:rowOff>25300</xdr:rowOff>
    </xdr:from>
    <xdr:to>
      <xdr:col>7</xdr:col>
      <xdr:colOff>142639</xdr:colOff>
      <xdr:row>18</xdr:row>
      <xdr:rowOff>113853</xdr:rowOff>
    </xdr:to>
    <xdr:sp macro="" textlink="">
      <xdr:nvSpPr>
        <xdr:cNvPr id="26" name=" "/>
        <xdr:cNvSpPr/>
      </xdr:nvSpPr>
      <xdr:spPr>
        <a:xfrm>
          <a:off x="132698" y="2120533"/>
          <a:ext cx="4765709" cy="1421873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114111</xdr:colOff>
      <xdr:row>5</xdr:row>
      <xdr:rowOff>164455</xdr:rowOff>
    </xdr:from>
    <xdr:to>
      <xdr:col>7</xdr:col>
      <xdr:colOff>151928</xdr:colOff>
      <xdr:row>10</xdr:row>
      <xdr:rowOff>139154</xdr:rowOff>
    </xdr:to>
    <xdr:sp macro="" textlink="">
      <xdr:nvSpPr>
        <xdr:cNvPr id="27" name=" "/>
        <xdr:cNvSpPr/>
      </xdr:nvSpPr>
      <xdr:spPr>
        <a:xfrm>
          <a:off x="114285" y="1116814"/>
          <a:ext cx="4793011" cy="927082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123400</xdr:colOff>
      <xdr:row>27</xdr:row>
      <xdr:rowOff>50601</xdr:rowOff>
    </xdr:from>
    <xdr:to>
      <xdr:col>3</xdr:col>
      <xdr:colOff>428583</xdr:colOff>
      <xdr:row>33</xdr:row>
      <xdr:rowOff>37951</xdr:rowOff>
    </xdr:to>
    <xdr:sp macro="" textlink="">
      <xdr:nvSpPr>
        <xdr:cNvPr id="28" name=" "/>
        <xdr:cNvSpPr/>
      </xdr:nvSpPr>
      <xdr:spPr>
        <a:xfrm>
          <a:off x="123174" y="5193447"/>
          <a:ext cx="2343490" cy="1130207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0</xdr:col>
      <xdr:colOff>104160</xdr:colOff>
      <xdr:row>19</xdr:row>
      <xdr:rowOff>25300</xdr:rowOff>
    </xdr:from>
    <xdr:to>
      <xdr:col>7</xdr:col>
      <xdr:colOff>94872</xdr:colOff>
      <xdr:row>26</xdr:row>
      <xdr:rowOff>50601</xdr:rowOff>
    </xdr:to>
    <xdr:sp macro="" textlink="">
      <xdr:nvSpPr>
        <xdr:cNvPr id="29" name=" "/>
        <xdr:cNvSpPr/>
      </xdr:nvSpPr>
      <xdr:spPr>
        <a:xfrm>
          <a:off x="104126" y="3644341"/>
          <a:ext cx="4746027" cy="1358629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3</xdr:col>
      <xdr:colOff>504215</xdr:colOff>
      <xdr:row>26</xdr:row>
      <xdr:rowOff>63251</xdr:rowOff>
    </xdr:from>
    <xdr:to>
      <xdr:col>7</xdr:col>
      <xdr:colOff>123400</xdr:colOff>
      <xdr:row>34</xdr:row>
      <xdr:rowOff>88552</xdr:rowOff>
    </xdr:to>
    <xdr:sp macro="" textlink="">
      <xdr:nvSpPr>
        <xdr:cNvPr id="30" name="rect"/>
        <xdr:cNvSpPr/>
      </xdr:nvSpPr>
      <xdr:spPr>
        <a:xfrm>
          <a:off x="2333625" y="5019675"/>
          <a:ext cx="2057400" cy="1552575"/>
        </a:xfrm>
        <a:prstGeom prst="rect">
          <a:avLst/>
        </a:prstGeom>
        <a:solidFill>
          <a:srgbClr val="4472c3"/>
        </a:solidFill>
        <a:ln w="9525" cap="flat" cmpd="sng">
          <a:solidFill>
            <a:srgbClr val="162b51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4</xdr:col>
      <xdr:colOff>57055</xdr:colOff>
      <xdr:row>26</xdr:row>
      <xdr:rowOff>139154</xdr:rowOff>
    </xdr:from>
    <xdr:to>
      <xdr:col>7</xdr:col>
      <xdr:colOff>57055</xdr:colOff>
      <xdr:row>34</xdr:row>
      <xdr:rowOff>75902</xdr:rowOff>
    </xdr:to>
    <xdr:sp macro="" textlink="">
      <xdr:nvSpPr>
        <xdr:cNvPr id="31" name=" "/>
        <xdr:cNvSpPr/>
      </xdr:nvSpPr>
      <xdr:spPr>
        <a:xfrm>
          <a:off x="2774600" y="5091512"/>
          <a:ext cx="2038093" cy="1460564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  <xdr:twoCellAnchor>
    <xdr:from>
      <xdr:col>15</xdr:col>
      <xdr:colOff>590462</xdr:colOff>
      <xdr:row>0</xdr:row>
      <xdr:rowOff>75902</xdr:rowOff>
    </xdr:from>
    <xdr:to>
      <xdr:col>19</xdr:col>
      <xdr:colOff>75632</xdr:colOff>
      <xdr:row>4</xdr:row>
      <xdr:rowOff>88552</xdr:rowOff>
    </xdr:to>
    <xdr:sp macro="" textlink="">
      <xdr:nvSpPr>
        <xdr:cNvPr id="32" name="foldedCorner"/>
        <xdr:cNvSpPr/>
      </xdr:nvSpPr>
      <xdr:spPr>
        <a:xfrm>
          <a:off x="9734550" y="85724"/>
          <a:ext cx="1924049" cy="771525"/>
        </a:xfrm>
        <a:prstGeom prst="foldedCorner">
          <a:avLst/>
        </a:prstGeom>
        <a:solidFill>
          <a:srgbClr val="f2f2f2"/>
        </a:solidFill>
        <a:ln w="9525" cap="flat" cmpd="sng">
          <a:solidFill>
            <a:srgbClr val="162b51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</a:p>
      </xdr:txBody>
    </xdr:sp>
    <xdr:clientData/>
  </xdr:twoCellAnchor>
</xdr:wsDr>
</file>

<file path=xl/pivotCache/_rels/pivotCacheDefinition1.xml.rels><?xml version="1.0" encoding="UTF-8" standalone="yes"?>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:id="rId1" refreshedBy="LENOVO Yoga 11e" refreshedDate="45398.74593576389" createdVersion="8" refreshedVersion="8" minRefreshableVersion="3" recordCount="100">
  <cacheSource type="worksheet">
    <worksheetSource ref="A2:P102" sheet="Sheet4"/>
  </cacheSource>
  <cacheFields count="16">
    <cacheField name="S/N" numFmtId="0">
      <sharedItems containsSemiMixedTypes="0" containsString="0" containsNumber="1" containsInteger="1" minValue="1" maxValue="100"/>
    </cacheField>
    <cacheField name="RETAILER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BLANK" numFmtId="0">
      <sharedItems/>
    </cacheField>
    <cacheField name="INVOICE DATE" numFmtId="0">
      <sharedItems containsSemiMixedTypes="0" containsString="0" containsNumber="1" containsInteger="1" minValue="43831" maxValue="44500"/>
    </cacheField>
    <cacheField name="REGION" numFmtId="0">
      <sharedItems count="4">
        <s v="Northeast"/>
        <s v="South"/>
        <s v="West"/>
        <s v="Midwest"/>
      </sharedItems>
    </cacheField>
    <cacheField name="STATE" numFmtId="0">
      <sharedItems/>
    </cacheField>
    <cacheField name="CITY" numFmtId="0">
      <sharedItems count="9">
        <s v="New York"/>
        <s v="Houston"/>
        <s v="San Francisco"/>
        <s v="Los Angeles"/>
        <s v="Chicago"/>
        <s v="Dallas"/>
        <s v="Philadelphia"/>
        <s v="Las Vegas"/>
        <s v="Denver"/>
      </sharedItems>
    </cacheField>
    <cacheField name="PRODUCT" numFmtId="0">
      <sharedItems count="6">
        <s v="Men's Street Footwear"/>
        <s v="Men's Athletic Footwear"/>
        <s v="Women's Street Footwear"/>
        <s v="Women's Athletic Footwear"/>
        <s v="Men's Apparel"/>
        <s v="Women's Apparel"/>
      </sharedItems>
    </cacheField>
    <cacheField name="PRICE PER UNIT" numFmtId="0">
      <sharedItems containsSemiMixedTypes="0" containsString="0" containsNumber="1" containsInteger="1" minValue="25" maxValue="75"/>
    </cacheField>
    <cacheField name="UNIT SOLD" numFmtId="0">
      <sharedItems containsSemiMixedTypes="0" containsString="0" containsNumber="1" containsInteger="1" minValue="50" maxValue="1250"/>
    </cacheField>
    <cacheField name="TOTAL SALES" numFmtId="4">
      <sharedItems containsSemiMixedTypes="0" containsString="0" containsNumber="1" containsInteger="1" minValue="20000" maxValue="720000"/>
    </cacheField>
    <cacheField name="SALES RANGE" numFmtId="4">
      <sharedItems count="4">
        <s v="HIGH"/>
        <s v="MODERATE"/>
        <s v="LOW"/>
        <s v="INVESTIGATE"/>
      </sharedItems>
    </cacheField>
    <cacheField name="OPERATING PROFIT" numFmtId="4">
      <sharedItems containsSemiMixedTypes="0" containsString="0" containsNumber="1" minValue="8000" maxValue="360000"/>
    </cacheField>
    <cacheField name="OPERATING MARGIN" numFmtId="0">
      <sharedItems containsSemiMixedTypes="0" containsString="0" containsNumber="1" minValue="0.15" maxValue="0.55000000000000004"/>
    </cacheField>
    <cacheField name="SALES METHOD" numFmtId="0">
      <sharedItems count="2">
        <s v="In-store"/>
        <s v="Outle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n v="1"/>
    <s v="Foot Locker"/>
    <n v="1185732"/>
    <b v="0"/>
    <n v="43831"/>
    <x v="0"/>
    <s v="New York"/>
    <x v="0"/>
    <x v="0"/>
    <n v="50"/>
    <n v="1200"/>
    <n v="600000"/>
    <x v="0"/>
    <n v="300000"/>
    <n v="0.5"/>
    <x v="0"/>
  </r>
  <r>
    <n v="2"/>
    <s v="Foot Locker"/>
    <n v="1185732"/>
    <b v="0"/>
    <n v="43832"/>
    <x v="0"/>
    <s v="New York"/>
    <x v="0"/>
    <x v="1"/>
    <n v="50"/>
    <n v="1000"/>
    <n v="500000"/>
    <x v="1"/>
    <n v="150000"/>
    <n v="0.3"/>
    <x v="0"/>
  </r>
  <r>
    <n v="3"/>
    <s v="Foot Locker"/>
    <n v="1185732"/>
    <b v="0"/>
    <n v="43833"/>
    <x v="0"/>
    <s v="New York"/>
    <x v="0"/>
    <x v="2"/>
    <n v="40"/>
    <n v="1000"/>
    <n v="400000"/>
    <x v="1"/>
    <n v="140000"/>
    <n v="0.35"/>
    <x v="0"/>
  </r>
  <r>
    <n v="4"/>
    <s v="Foot Locker"/>
    <n v="1185732"/>
    <b v="0"/>
    <n v="43834"/>
    <x v="0"/>
    <s v="New York"/>
    <x v="0"/>
    <x v="3"/>
    <n v="45"/>
    <n v="850"/>
    <n v="382500"/>
    <x v="1"/>
    <n v="133875"/>
    <n v="0.35"/>
    <x v="0"/>
  </r>
  <r>
    <n v="5"/>
    <s v="Foot Locker"/>
    <n v="1185732"/>
    <b v="0"/>
    <n v="43835"/>
    <x v="0"/>
    <s v="New York"/>
    <x v="0"/>
    <x v="4"/>
    <n v="60"/>
    <n v="900"/>
    <n v="540000"/>
    <x v="0"/>
    <n v="162000"/>
    <n v="0.3"/>
    <x v="0"/>
  </r>
  <r>
    <n v="6"/>
    <s v="Foot Locker"/>
    <n v="1185732"/>
    <b v="0"/>
    <n v="43836"/>
    <x v="0"/>
    <s v="New York"/>
    <x v="0"/>
    <x v="5"/>
    <n v="50"/>
    <n v="1000"/>
    <n v="500000"/>
    <x v="1"/>
    <n v="125000"/>
    <n v="0.25"/>
    <x v="0"/>
  </r>
  <r>
    <n v="7"/>
    <s v="Foot Locker"/>
    <n v="1185732"/>
    <b v="0"/>
    <n v="43837"/>
    <x v="0"/>
    <s v="New York"/>
    <x v="0"/>
    <x v="0"/>
    <n v="50"/>
    <n v="1250"/>
    <n v="625000"/>
    <x v="0"/>
    <n v="312500"/>
    <n v="0.5"/>
    <x v="0"/>
  </r>
  <r>
    <n v="8"/>
    <s v="Foot Locker"/>
    <n v="1185732"/>
    <b v="0"/>
    <n v="43838"/>
    <x v="0"/>
    <s v="New York"/>
    <x v="0"/>
    <x v="1"/>
    <n v="50"/>
    <n v="900"/>
    <n v="450000"/>
    <x v="1"/>
    <n v="135000"/>
    <n v="0.3"/>
    <x v="1"/>
  </r>
  <r>
    <n v="9"/>
    <s v="Foot Locker"/>
    <n v="1185732"/>
    <b v="0"/>
    <n v="43851"/>
    <x v="0"/>
    <s v="New York"/>
    <x v="0"/>
    <x v="2"/>
    <n v="40"/>
    <n v="950"/>
    <n v="380000"/>
    <x v="1"/>
    <n v="133000"/>
    <n v="0.35"/>
    <x v="1"/>
  </r>
  <r>
    <n v="10"/>
    <s v="Foot Locker"/>
    <n v="1185732"/>
    <b v="0"/>
    <n v="43852"/>
    <x v="0"/>
    <s v="New York"/>
    <x v="0"/>
    <x v="3"/>
    <n v="45"/>
    <n v="825"/>
    <n v="371250"/>
    <x v="1"/>
    <n v="129937.5"/>
    <n v="0.35"/>
    <x v="1"/>
  </r>
  <r>
    <n v="11"/>
    <s v="Foot Locker"/>
    <n v="1185732"/>
    <b v="0"/>
    <n v="43908"/>
    <x v="0"/>
    <s v="New York"/>
    <x v="0"/>
    <x v="2"/>
    <n v="50"/>
    <n v="950"/>
    <n v="475000"/>
    <x v="1"/>
    <n v="166250"/>
    <n v="0.35"/>
    <x v="1"/>
  </r>
  <r>
    <n v="12"/>
    <s v="Foot Locker"/>
    <n v="1185732"/>
    <b v="0"/>
    <n v="43921"/>
    <x v="0"/>
    <s v="New York"/>
    <x v="0"/>
    <x v="3"/>
    <n v="50"/>
    <n v="925"/>
    <n v="462500"/>
    <x v="1"/>
    <n v="161875"/>
    <n v="0.35"/>
    <x v="1"/>
  </r>
  <r>
    <n v="13"/>
    <s v="Walmart"/>
    <n v="1185732"/>
    <b v="0"/>
    <n v="43938"/>
    <x v="0"/>
    <s v="New York"/>
    <x v="0"/>
    <x v="4"/>
    <n v="60"/>
    <n v="900"/>
    <n v="540000"/>
    <x v="0"/>
    <n v="162000"/>
    <n v="0.3"/>
    <x v="1"/>
  </r>
  <r>
    <n v="14"/>
    <s v="Walmart"/>
    <n v="1185732"/>
    <b v="0"/>
    <n v="43939"/>
    <x v="0"/>
    <s v="New York"/>
    <x v="0"/>
    <x v="5"/>
    <n v="65"/>
    <n v="1075"/>
    <n v="698750"/>
    <x v="0"/>
    <n v="174687.5"/>
    <n v="0.25"/>
    <x v="1"/>
  </r>
  <r>
    <n v="15"/>
    <s v="Walmart"/>
    <n v="1185732"/>
    <b v="0"/>
    <n v="43940"/>
    <x v="0"/>
    <s v="New York"/>
    <x v="0"/>
    <x v="0"/>
    <n v="60"/>
    <n v="1200"/>
    <n v="720000"/>
    <x v="0"/>
    <n v="360000"/>
    <n v="0.5"/>
    <x v="1"/>
  </r>
  <r>
    <n v="16"/>
    <s v="Walmart"/>
    <n v="1185732"/>
    <b v="0"/>
    <n v="43941"/>
    <x v="0"/>
    <s v="New York"/>
    <x v="0"/>
    <x v="1"/>
    <n v="55"/>
    <n v="1000"/>
    <n v="550000"/>
    <x v="0"/>
    <n v="165000"/>
    <n v="0.3"/>
    <x v="1"/>
  </r>
  <r>
    <n v="17"/>
    <s v="Walmart"/>
    <n v="1185732"/>
    <b v="0"/>
    <n v="43942"/>
    <x v="0"/>
    <s v="New York"/>
    <x v="0"/>
    <x v="2"/>
    <n v="50"/>
    <n v="925"/>
    <n v="462500"/>
    <x v="1"/>
    <n v="161875"/>
    <n v="0.35"/>
    <x v="1"/>
  </r>
  <r>
    <n v="18"/>
    <s v="Walmart"/>
    <n v="1185732"/>
    <b v="0"/>
    <n v="43943"/>
    <x v="0"/>
    <s v="New York"/>
    <x v="0"/>
    <x v="3"/>
    <n v="50"/>
    <n v="900"/>
    <n v="450000"/>
    <x v="1"/>
    <n v="157500"/>
    <n v="0.35"/>
    <x v="1"/>
  </r>
  <r>
    <n v="19"/>
    <s v="Walmart"/>
    <n v="1185732"/>
    <b v="0"/>
    <n v="43944"/>
    <x v="0"/>
    <s v="New York"/>
    <x v="0"/>
    <x v="4"/>
    <n v="60"/>
    <n v="900"/>
    <n v="540000"/>
    <x v="0"/>
    <n v="162000"/>
    <n v="0.3"/>
    <x v="1"/>
  </r>
  <r>
    <n v="20"/>
    <s v="Walmart"/>
    <n v="1185732"/>
    <b v="0"/>
    <n v="43945"/>
    <x v="0"/>
    <s v="New York"/>
    <x v="0"/>
    <x v="5"/>
    <n v="65"/>
    <n v="1000"/>
    <n v="650000"/>
    <x v="0"/>
    <n v="162500"/>
    <n v="0.25"/>
    <x v="1"/>
  </r>
  <r>
    <n v="21"/>
    <s v="Walmart"/>
    <n v="1197831"/>
    <b v="0"/>
    <n v="44035"/>
    <x v="1"/>
    <s v="Texas"/>
    <x v="1"/>
    <x v="4"/>
    <n v="40"/>
    <n v="550"/>
    <n v="220000"/>
    <x v="1"/>
    <n v="66000"/>
    <n v="0.3"/>
    <x v="1"/>
  </r>
  <r>
    <n v="22"/>
    <s v="Walmart"/>
    <n v="1197831"/>
    <b v="0"/>
    <n v="44036"/>
    <x v="1"/>
    <s v="Texas"/>
    <x v="1"/>
    <x v="5"/>
    <n v="35"/>
    <n v="700"/>
    <n v="245000"/>
    <x v="1"/>
    <n v="122500"/>
    <n v="0.5"/>
    <x v="1"/>
  </r>
  <r>
    <n v="23"/>
    <s v="Walmart"/>
    <n v="1197831"/>
    <b v="0"/>
    <n v="44037"/>
    <x v="1"/>
    <s v="Texas"/>
    <x v="1"/>
    <x v="0"/>
    <n v="25"/>
    <n v="850"/>
    <n v="212500"/>
    <x v="1"/>
    <n v="74375"/>
    <n v="0.35"/>
    <x v="1"/>
  </r>
  <r>
    <n v="24"/>
    <s v="Walmart"/>
    <n v="1197831"/>
    <b v="0"/>
    <n v="44038"/>
    <x v="1"/>
    <s v="Texas"/>
    <x v="1"/>
    <x v="1"/>
    <n v="35"/>
    <n v="850"/>
    <n v="297500"/>
    <x v="1"/>
    <n v="104125"/>
    <n v="0.35"/>
    <x v="1"/>
  </r>
  <r>
    <n v="25"/>
    <s v="Walmart"/>
    <n v="1197831"/>
    <b v="0"/>
    <n v="44039"/>
    <x v="1"/>
    <s v="Texas"/>
    <x v="1"/>
    <x v="2"/>
    <n v="35"/>
    <n v="675"/>
    <n v="236250"/>
    <x v="1"/>
    <n v="82687.5"/>
    <n v="0.35"/>
    <x v="1"/>
  </r>
  <r>
    <n v="26"/>
    <s v="Walmart"/>
    <n v="1197831"/>
    <b v="0"/>
    <n v="44040"/>
    <x v="1"/>
    <s v="Texas"/>
    <x v="1"/>
    <x v="3"/>
    <n v="35"/>
    <n v="625"/>
    <n v="218750"/>
    <x v="2"/>
    <n v="98437.5"/>
    <n v="0.45"/>
    <x v="1"/>
  </r>
  <r>
    <n v="27"/>
    <s v="Walmart"/>
    <n v="1197831"/>
    <b v="0"/>
    <n v="44041"/>
    <x v="1"/>
    <s v="Texas"/>
    <x v="1"/>
    <x v="4"/>
    <n v="40"/>
    <n v="500"/>
    <n v="200000"/>
    <x v="1"/>
    <n v="60000"/>
    <n v="0.3"/>
    <x v="1"/>
  </r>
  <r>
    <n v="28"/>
    <s v="Walmart"/>
    <n v="1197831"/>
    <b v="0"/>
    <n v="44042"/>
    <x v="1"/>
    <s v="Texas"/>
    <x v="1"/>
    <x v="5"/>
    <n v="35"/>
    <n v="700"/>
    <n v="245000"/>
    <x v="1"/>
    <n v="122500"/>
    <n v="0.5"/>
    <x v="1"/>
  </r>
  <r>
    <n v="29"/>
    <s v="Walmart"/>
    <n v="1197831"/>
    <b v="0"/>
    <n v="44043"/>
    <x v="1"/>
    <s v="Texas"/>
    <x v="1"/>
    <x v="0"/>
    <n v="30"/>
    <n v="875"/>
    <n v="262500"/>
    <x v="1"/>
    <n v="91875"/>
    <n v="0.35"/>
    <x v="1"/>
  </r>
  <r>
    <n v="30"/>
    <s v="Walmart"/>
    <n v="1197831"/>
    <b v="0"/>
    <n v="44044"/>
    <x v="1"/>
    <s v="Texas"/>
    <x v="1"/>
    <x v="1"/>
    <n v="40"/>
    <n v="875"/>
    <n v="350000"/>
    <x v="1"/>
    <n v="122500"/>
    <n v="0.35"/>
    <x v="1"/>
  </r>
  <r>
    <n v="31"/>
    <s v="Walmart"/>
    <n v="1197831"/>
    <b v="0"/>
    <n v="44045"/>
    <x v="1"/>
    <s v="Texas"/>
    <x v="1"/>
    <x v="2"/>
    <n v="35"/>
    <n v="700"/>
    <n v="245000"/>
    <x v="1"/>
    <n v="85750"/>
    <n v="0.35"/>
    <x v="1"/>
  </r>
  <r>
    <n v="32"/>
    <s v="Walmart"/>
    <n v="1197831"/>
    <b v="0"/>
    <n v="44046"/>
    <x v="1"/>
    <s v="Texas"/>
    <x v="1"/>
    <x v="3"/>
    <n v="40"/>
    <n v="600"/>
    <n v="240000"/>
    <x v="1"/>
    <n v="108000"/>
    <n v="0.45"/>
    <x v="1"/>
  </r>
  <r>
    <n v="33"/>
    <s v="Walmart"/>
    <n v="1197831"/>
    <b v="0"/>
    <n v="44047"/>
    <x v="1"/>
    <s v="Texas"/>
    <x v="1"/>
    <x v="4"/>
    <n v="45"/>
    <n v="500"/>
    <n v="225000"/>
    <x v="1"/>
    <n v="67500"/>
    <n v="0.3"/>
    <x v="1"/>
  </r>
  <r>
    <n v="34"/>
    <s v="Walmart"/>
    <n v="1197831"/>
    <b v="0"/>
    <n v="44048"/>
    <x v="1"/>
    <s v="Texas"/>
    <x v="1"/>
    <x v="5"/>
    <n v="40"/>
    <n v="650"/>
    <n v="260000"/>
    <x v="1"/>
    <n v="130000"/>
    <n v="0.5"/>
    <x v="1"/>
  </r>
  <r>
    <n v="35"/>
    <s v="Walmart"/>
    <n v="1197831"/>
    <b v="0"/>
    <n v="44049"/>
    <x v="1"/>
    <s v="Texas"/>
    <x v="1"/>
    <x v="0"/>
    <n v="30"/>
    <n v="900"/>
    <n v="270000"/>
    <x v="1"/>
    <n v="94500"/>
    <n v="0.35"/>
    <x v="1"/>
  </r>
  <r>
    <n v="36"/>
    <s v="Walmart"/>
    <n v="1197831"/>
    <b v="0"/>
    <n v="44050"/>
    <x v="1"/>
    <s v="Texas"/>
    <x v="1"/>
    <x v="1"/>
    <n v="40"/>
    <n v="900"/>
    <n v="360000"/>
    <x v="1"/>
    <n v="126000"/>
    <n v="0.35"/>
    <x v="1"/>
  </r>
  <r>
    <n v="37"/>
    <s v="Walmart"/>
    <n v="1128299"/>
    <b v="0"/>
    <n v="44140"/>
    <x v="2"/>
    <s v="California"/>
    <x v="2"/>
    <x v="4"/>
    <n v="55"/>
    <n v="575"/>
    <n v="316250"/>
    <x v="1"/>
    <n v="158125"/>
    <n v="0.5"/>
    <x v="1"/>
  </r>
  <r>
    <n v="38"/>
    <s v="Walmart"/>
    <n v="1128299"/>
    <b v="0"/>
    <n v="44141"/>
    <x v="2"/>
    <s v="California"/>
    <x v="2"/>
    <x v="5"/>
    <n v="50"/>
    <n v="775"/>
    <n v="387500"/>
    <x v="1"/>
    <n v="58125"/>
    <n v="0.15"/>
    <x v="1"/>
  </r>
  <r>
    <n v="39"/>
    <s v="Walmart"/>
    <n v="1128299"/>
    <b v="0"/>
    <n v="44142"/>
    <x v="2"/>
    <s v="California"/>
    <x v="2"/>
    <x v="0"/>
    <n v="40"/>
    <n v="825"/>
    <n v="330000"/>
    <x v="1"/>
    <n v="115500"/>
    <n v="0.35"/>
    <x v="1"/>
  </r>
  <r>
    <n v="40"/>
    <s v="Walmart"/>
    <n v="1128299"/>
    <b v="0"/>
    <n v="44143"/>
    <x v="2"/>
    <s v="California"/>
    <x v="2"/>
    <x v="1"/>
    <n v="50"/>
    <n v="725"/>
    <n v="362500"/>
    <x v="1"/>
    <n v="72500"/>
    <n v="0.2"/>
    <x v="1"/>
  </r>
  <r>
    <n v="41"/>
    <s v="Walmart"/>
    <n v="1128299"/>
    <b v="0"/>
    <n v="44144"/>
    <x v="2"/>
    <s v="California"/>
    <x v="2"/>
    <x v="2"/>
    <n v="50"/>
    <n v="725"/>
    <n v="362500"/>
    <x v="1"/>
    <n v="126875"/>
    <n v="0.35"/>
    <x v="1"/>
  </r>
  <r>
    <n v="42"/>
    <s v="Walmart"/>
    <n v="1128299"/>
    <b v="0"/>
    <n v="44145"/>
    <x v="2"/>
    <s v="California"/>
    <x v="2"/>
    <x v="3"/>
    <n v="50"/>
    <n v="575"/>
    <n v="287500"/>
    <x v="1"/>
    <n v="86250"/>
    <n v="0.3"/>
    <x v="1"/>
  </r>
  <r>
    <n v="43"/>
    <s v="Walmart"/>
    <n v="1128299"/>
    <b v="0"/>
    <n v="44146"/>
    <x v="2"/>
    <s v="California"/>
    <x v="2"/>
    <x v="4"/>
    <n v="55"/>
    <n v="500"/>
    <n v="275000"/>
    <x v="1"/>
    <n v="137500"/>
    <n v="0.5"/>
    <x v="1"/>
  </r>
  <r>
    <n v="44"/>
    <s v="Walmart"/>
    <n v="1128299"/>
    <b v="0"/>
    <n v="44147"/>
    <x v="2"/>
    <s v="California"/>
    <x v="2"/>
    <x v="5"/>
    <n v="50"/>
    <n v="700"/>
    <n v="350000"/>
    <x v="1"/>
    <n v="52500"/>
    <n v="0.15"/>
    <x v="1"/>
  </r>
  <r>
    <n v="45"/>
    <s v="Walmart"/>
    <n v="1128299"/>
    <b v="0"/>
    <n v="44148"/>
    <x v="2"/>
    <s v="California"/>
    <x v="2"/>
    <x v="0"/>
    <n v="50"/>
    <n v="850"/>
    <n v="425000"/>
    <x v="1"/>
    <n v="148750"/>
    <n v="0.35"/>
    <x v="1"/>
  </r>
  <r>
    <n v="46"/>
    <s v="Walmart"/>
    <n v="1128299"/>
    <b v="0"/>
    <n v="44149"/>
    <x v="2"/>
    <s v="California"/>
    <x v="2"/>
    <x v="1"/>
    <n v="60"/>
    <n v="700"/>
    <n v="420000"/>
    <x v="1"/>
    <n v="84000"/>
    <n v="0.2"/>
    <x v="1"/>
  </r>
  <r>
    <n v="47"/>
    <s v="Walmart"/>
    <n v="1128299"/>
    <b v="0"/>
    <n v="44150"/>
    <x v="2"/>
    <s v="California"/>
    <x v="2"/>
    <x v="2"/>
    <n v="60"/>
    <n v="700"/>
    <n v="420000"/>
    <x v="1"/>
    <n v="147000"/>
    <n v="0.35"/>
    <x v="1"/>
  </r>
  <r>
    <n v="48"/>
    <s v="Walmart"/>
    <n v="1128299"/>
    <b v="0"/>
    <n v="44187"/>
    <x v="2"/>
    <s v="California"/>
    <x v="2"/>
    <x v="3"/>
    <n v="60"/>
    <n v="600"/>
    <n v="360000"/>
    <x v="1"/>
    <n v="108000"/>
    <n v="0.3"/>
    <x v="1"/>
  </r>
  <r>
    <n v="49"/>
    <s v="Walmart"/>
    <n v="1128299"/>
    <b v="0"/>
    <n v="44188"/>
    <x v="2"/>
    <s v="California"/>
    <x v="2"/>
    <x v="4"/>
    <n v="65"/>
    <n v="500"/>
    <n v="325000"/>
    <x v="1"/>
    <n v="162500"/>
    <n v="0.5"/>
    <x v="1"/>
  </r>
  <r>
    <n v="50"/>
    <s v="Walmart"/>
    <n v="1128299"/>
    <b v="0"/>
    <n v="44189"/>
    <x v="2"/>
    <s v="California"/>
    <x v="2"/>
    <x v="5"/>
    <n v="60"/>
    <n v="700"/>
    <n v="420000"/>
    <x v="1"/>
    <n v="63000"/>
    <n v="0.15"/>
    <x v="1"/>
  </r>
  <r>
    <n v="51"/>
    <s v="Walmart"/>
    <n v="1189833"/>
    <b v="0"/>
    <n v="44266"/>
    <x v="2"/>
    <s v="California"/>
    <x v="3"/>
    <x v="4"/>
    <n v="50"/>
    <n v="500"/>
    <n v="250000"/>
    <x v="1"/>
    <n v="137500"/>
    <n v="0.55000000000000004"/>
    <x v="1"/>
  </r>
  <r>
    <n v="52"/>
    <s v="Walmart"/>
    <n v="1189833"/>
    <b v="0"/>
    <n v="44267"/>
    <x v="2"/>
    <s v="California"/>
    <x v="3"/>
    <x v="5"/>
    <n v="45"/>
    <n v="700"/>
    <n v="315000"/>
    <x v="1"/>
    <n v="63000"/>
    <n v="0.2"/>
    <x v="1"/>
  </r>
  <r>
    <n v="53"/>
    <s v="Walmart"/>
    <n v="1189833"/>
    <b v="0"/>
    <n v="44268"/>
    <x v="2"/>
    <s v="California"/>
    <x v="3"/>
    <x v="0"/>
    <n v="35"/>
    <n v="750"/>
    <n v="262500"/>
    <x v="1"/>
    <n v="105000"/>
    <n v="0.4"/>
    <x v="1"/>
  </r>
  <r>
    <n v="54"/>
    <s v="Walmart"/>
    <n v="1189833"/>
    <b v="0"/>
    <n v="44269"/>
    <x v="2"/>
    <s v="California"/>
    <x v="3"/>
    <x v="1"/>
    <n v="45"/>
    <n v="650"/>
    <n v="292500"/>
    <x v="1"/>
    <n v="73125"/>
    <n v="0.25"/>
    <x v="1"/>
  </r>
  <r>
    <n v="55"/>
    <s v="Walmart"/>
    <n v="1189833"/>
    <b v="0"/>
    <n v="44270"/>
    <x v="2"/>
    <s v="California"/>
    <x v="3"/>
    <x v="2"/>
    <n v="45"/>
    <n v="675"/>
    <n v="303750"/>
    <x v="1"/>
    <n v="121500"/>
    <n v="0.4"/>
    <x v="1"/>
  </r>
  <r>
    <n v="56"/>
    <s v="Walmart"/>
    <n v="1189833"/>
    <b v="0"/>
    <n v="44271"/>
    <x v="2"/>
    <s v="California"/>
    <x v="3"/>
    <x v="3"/>
    <n v="45"/>
    <n v="525"/>
    <n v="236250"/>
    <x v="1"/>
    <n v="82687.5"/>
    <n v="0.35"/>
    <x v="1"/>
  </r>
  <r>
    <n v="57"/>
    <s v="Walmart"/>
    <n v="1189833"/>
    <b v="0"/>
    <n v="44272"/>
    <x v="2"/>
    <s v="California"/>
    <x v="3"/>
    <x v="4"/>
    <n v="50"/>
    <n v="450"/>
    <n v="225000"/>
    <x v="1"/>
    <n v="123750"/>
    <n v="0.55000000000000004"/>
    <x v="1"/>
  </r>
  <r>
    <n v="58"/>
    <s v="Walmart"/>
    <n v="1189833"/>
    <b v="0"/>
    <n v="44273"/>
    <x v="2"/>
    <s v="California"/>
    <x v="3"/>
    <x v="5"/>
    <n v="45"/>
    <n v="650"/>
    <n v="292500"/>
    <x v="1"/>
    <n v="58500"/>
    <n v="0.2"/>
    <x v="1"/>
  </r>
  <r>
    <n v="59"/>
    <s v="Walmart"/>
    <n v="1189833"/>
    <b v="0"/>
    <n v="44274"/>
    <x v="2"/>
    <s v="California"/>
    <x v="3"/>
    <x v="0"/>
    <n v="35"/>
    <n v="800"/>
    <n v="280000"/>
    <x v="1"/>
    <n v="112000"/>
    <n v="0.4"/>
    <x v="1"/>
  </r>
  <r>
    <n v="60"/>
    <s v="Walmart"/>
    <n v="1189833"/>
    <b v="0"/>
    <n v="44275"/>
    <x v="2"/>
    <s v="California"/>
    <x v="3"/>
    <x v="1"/>
    <n v="45"/>
    <n v="650"/>
    <n v="292500"/>
    <x v="2"/>
    <n v="73125"/>
    <n v="0.25"/>
    <x v="1"/>
  </r>
  <r>
    <n v="61"/>
    <s v="Walmart"/>
    <n v="1185732"/>
    <b v="0"/>
    <n v="44351"/>
    <x v="3"/>
    <s v="Illinois"/>
    <x v="4"/>
    <x v="4"/>
    <n v="55"/>
    <n v="175"/>
    <n v="96250"/>
    <x v="3"/>
    <n v="33687.5"/>
    <n v="0.35"/>
    <x v="1"/>
  </r>
  <r>
    <n v="62"/>
    <s v="Walmart"/>
    <n v="1185732"/>
    <b v="0"/>
    <n v="44352"/>
    <x v="3"/>
    <s v="Illinois"/>
    <x v="4"/>
    <x v="5"/>
    <n v="45"/>
    <n v="275"/>
    <n v="123750"/>
    <x v="1"/>
    <n v="61875"/>
    <n v="0.5"/>
    <x v="1"/>
  </r>
  <r>
    <n v="63"/>
    <s v="Walmart"/>
    <n v="1185732"/>
    <b v="0"/>
    <n v="44353"/>
    <x v="3"/>
    <s v="Illinois"/>
    <x v="4"/>
    <x v="0"/>
    <n v="45"/>
    <n v="525"/>
    <n v="236250"/>
    <x v="2"/>
    <n v="94500"/>
    <n v="0.4"/>
    <x v="1"/>
  </r>
  <r>
    <n v="64"/>
    <s v="Walmart"/>
    <n v="1185732"/>
    <b v="0"/>
    <n v="44354"/>
    <x v="3"/>
    <s v="Illinois"/>
    <x v="4"/>
    <x v="1"/>
    <n v="45"/>
    <n v="175"/>
    <n v="78750"/>
    <x v="3"/>
    <n v="27562.5"/>
    <n v="0.35"/>
    <x v="1"/>
  </r>
  <r>
    <n v="65"/>
    <s v="Walmart"/>
    <n v="1185732"/>
    <b v="0"/>
    <n v="44355"/>
    <x v="3"/>
    <s v="Illinois"/>
    <x v="4"/>
    <x v="2"/>
    <n v="35"/>
    <n v="225"/>
    <n v="78750"/>
    <x v="3"/>
    <n v="27562.5"/>
    <n v="0.35"/>
    <x v="1"/>
  </r>
  <r>
    <n v="66"/>
    <s v="Walmart"/>
    <n v="1185732"/>
    <b v="0"/>
    <n v="44356"/>
    <x v="3"/>
    <s v="Illinois"/>
    <x v="4"/>
    <x v="3"/>
    <n v="40"/>
    <n v="100"/>
    <n v="40000"/>
    <x v="3"/>
    <n v="16000"/>
    <n v="0.4"/>
    <x v="1"/>
  </r>
  <r>
    <n v="67"/>
    <s v="Walmart"/>
    <n v="1185732"/>
    <b v="0"/>
    <n v="44357"/>
    <x v="3"/>
    <s v="Illinois"/>
    <x v="4"/>
    <x v="4"/>
    <n v="55"/>
    <n v="175"/>
    <n v="96250"/>
    <x v="3"/>
    <n v="33687.5"/>
    <n v="0.35"/>
    <x v="1"/>
  </r>
  <r>
    <n v="68"/>
    <s v="Walmart"/>
    <n v="1185732"/>
    <b v="0"/>
    <n v="44358"/>
    <x v="3"/>
    <s v="Illinois"/>
    <x v="4"/>
    <x v="5"/>
    <n v="45"/>
    <n v="275"/>
    <n v="123750"/>
    <x v="1"/>
    <n v="61875"/>
    <n v="0.5"/>
    <x v="1"/>
  </r>
  <r>
    <n v="69"/>
    <s v="Walmart"/>
    <n v="1185732"/>
    <b v="0"/>
    <n v="44359"/>
    <x v="3"/>
    <s v="Illinois"/>
    <x v="4"/>
    <x v="0"/>
    <n v="50"/>
    <n v="495"/>
    <n v="247500"/>
    <x v="2"/>
    <n v="99000"/>
    <n v="0.4"/>
    <x v="1"/>
  </r>
  <r>
    <n v="70"/>
    <s v="Walmart"/>
    <n v="1185732"/>
    <b v="0"/>
    <n v="44360"/>
    <x v="3"/>
    <s v="Illinois"/>
    <x v="4"/>
    <x v="1"/>
    <n v="50"/>
    <n v="200"/>
    <n v="100000"/>
    <x v="3"/>
    <n v="35000"/>
    <n v="0.35"/>
    <x v="1"/>
  </r>
  <r>
    <n v="71"/>
    <s v="Walmart"/>
    <n v="1197831"/>
    <b v="0"/>
    <n v="44423"/>
    <x v="1"/>
    <s v="Texas"/>
    <x v="5"/>
    <x v="4"/>
    <n v="40"/>
    <n v="375"/>
    <n v="150000"/>
    <x v="2"/>
    <n v="37500"/>
    <n v="0.25"/>
    <x v="1"/>
  </r>
  <r>
    <n v="72"/>
    <s v="Walmart"/>
    <n v="1197831"/>
    <b v="0"/>
    <n v="44424"/>
    <x v="1"/>
    <s v="Texas"/>
    <x v="5"/>
    <x v="5"/>
    <n v="35"/>
    <n v="525"/>
    <n v="183750"/>
    <x v="2"/>
    <n v="82687.5"/>
    <n v="0.45"/>
    <x v="1"/>
  </r>
  <r>
    <n v="73"/>
    <s v="Walmart"/>
    <n v="1197831"/>
    <b v="0"/>
    <n v="44425"/>
    <x v="1"/>
    <s v="Texas"/>
    <x v="5"/>
    <x v="0"/>
    <n v="25"/>
    <n v="675"/>
    <n v="168750"/>
    <x v="1"/>
    <n v="50625"/>
    <n v="0.3"/>
    <x v="1"/>
  </r>
  <r>
    <n v="74"/>
    <s v="Walmart"/>
    <n v="1197831"/>
    <b v="0"/>
    <n v="44426"/>
    <x v="1"/>
    <s v="Texas"/>
    <x v="5"/>
    <x v="1"/>
    <n v="35"/>
    <n v="650"/>
    <n v="227500"/>
    <x v="2"/>
    <n v="68250"/>
    <n v="0.3"/>
    <x v="1"/>
  </r>
  <r>
    <n v="75"/>
    <s v="Walmart"/>
    <n v="1197831"/>
    <b v="0"/>
    <n v="44427"/>
    <x v="1"/>
    <s v="Texas"/>
    <x v="5"/>
    <x v="2"/>
    <n v="35"/>
    <n v="475"/>
    <n v="166250"/>
    <x v="2"/>
    <n v="49875"/>
    <n v="0.3"/>
    <x v="1"/>
  </r>
  <r>
    <n v="76"/>
    <s v="Walmart"/>
    <n v="1197831"/>
    <b v="0"/>
    <n v="44428"/>
    <x v="1"/>
    <s v="Texas"/>
    <x v="5"/>
    <x v="3"/>
    <n v="35"/>
    <n v="425"/>
    <n v="148750"/>
    <x v="2"/>
    <n v="59500"/>
    <n v="0.4"/>
    <x v="1"/>
  </r>
  <r>
    <n v="77"/>
    <s v="Walmart"/>
    <n v="1197831"/>
    <b v="0"/>
    <n v="44429"/>
    <x v="1"/>
    <s v="Texas"/>
    <x v="5"/>
    <x v="4"/>
    <n v="40"/>
    <n v="300"/>
    <n v="120000"/>
    <x v="2"/>
    <n v="30000"/>
    <n v="0.25"/>
    <x v="1"/>
  </r>
  <r>
    <n v="78"/>
    <s v="Walmart"/>
    <n v="1185732"/>
    <b v="0"/>
    <n v="44495"/>
    <x v="0"/>
    <s v="Pennsylvania"/>
    <x v="6"/>
    <x v="4"/>
    <n v="55"/>
    <n v="125"/>
    <n v="68750"/>
    <x v="3"/>
    <n v="24062.5"/>
    <n v="0.35"/>
    <x v="1"/>
  </r>
  <r>
    <n v="79"/>
    <s v="Walmart"/>
    <n v="1185732"/>
    <b v="0"/>
    <n v="44496"/>
    <x v="0"/>
    <s v="Pennsylvania"/>
    <x v="6"/>
    <x v="5"/>
    <n v="45"/>
    <n v="225"/>
    <n v="101250"/>
    <x v="1"/>
    <n v="30375"/>
    <n v="0.3"/>
    <x v="1"/>
  </r>
  <r>
    <n v="80"/>
    <s v="Walmart"/>
    <n v="1185732"/>
    <b v="0"/>
    <n v="44497"/>
    <x v="0"/>
    <s v="Pennsylvania"/>
    <x v="6"/>
    <x v="0"/>
    <n v="45"/>
    <n v="475"/>
    <n v="213750"/>
    <x v="2"/>
    <n v="117562.5"/>
    <n v="0.55000000000000004"/>
    <x v="1"/>
  </r>
  <r>
    <n v="81"/>
    <s v="Walmart"/>
    <n v="1185732"/>
    <b v="0"/>
    <n v="44498"/>
    <x v="0"/>
    <s v="Pennsylvania"/>
    <x v="6"/>
    <x v="1"/>
    <n v="45"/>
    <n v="125"/>
    <n v="56250"/>
    <x v="3"/>
    <n v="19687.5"/>
    <n v="0.35"/>
    <x v="1"/>
  </r>
  <r>
    <n v="82"/>
    <s v="Walmart"/>
    <n v="1185732"/>
    <b v="0"/>
    <n v="44499"/>
    <x v="0"/>
    <s v="Pennsylvania"/>
    <x v="6"/>
    <x v="2"/>
    <n v="35"/>
    <n v="175"/>
    <n v="61250"/>
    <x v="3"/>
    <n v="24500"/>
    <n v="0.4"/>
    <x v="1"/>
  </r>
  <r>
    <n v="83"/>
    <s v="Walmart"/>
    <n v="1185732"/>
    <b v="0"/>
    <n v="44500"/>
    <x v="0"/>
    <s v="Pennsylvania"/>
    <x v="6"/>
    <x v="3"/>
    <n v="40"/>
    <n v="50"/>
    <n v="20000"/>
    <x v="1"/>
    <n v="8000"/>
    <n v="0.4"/>
    <x v="1"/>
  </r>
  <r>
    <n v="84"/>
    <s v="Walmart"/>
    <n v="1128299"/>
    <b v="0"/>
    <n v="43903"/>
    <x v="2"/>
    <s v="Nevada"/>
    <x v="7"/>
    <x v="4"/>
    <n v="70"/>
    <n v="400"/>
    <n v="280000"/>
    <x v="1"/>
    <n v="140000"/>
    <n v="0.5"/>
    <x v="0"/>
  </r>
  <r>
    <n v="85"/>
    <s v="Walmart"/>
    <n v="1128299"/>
    <b v="0"/>
    <n v="43904"/>
    <x v="2"/>
    <s v="Nevada"/>
    <x v="7"/>
    <x v="5"/>
    <n v="75"/>
    <n v="500"/>
    <n v="375000"/>
    <x v="2"/>
    <n v="56250"/>
    <n v="0.15"/>
    <x v="0"/>
  </r>
  <r>
    <n v="86"/>
    <s v="Walmart"/>
    <n v="1128299"/>
    <b v="0"/>
    <n v="43905"/>
    <x v="2"/>
    <s v="Nevada"/>
    <x v="7"/>
    <x v="0"/>
    <n v="30"/>
    <n v="425"/>
    <n v="127500"/>
    <x v="2"/>
    <n v="44625"/>
    <n v="0.35"/>
    <x v="0"/>
  </r>
  <r>
    <n v="87"/>
    <s v="Walmart"/>
    <n v="1128299"/>
    <b v="0"/>
    <n v="43906"/>
    <x v="2"/>
    <s v="Nevada"/>
    <x v="7"/>
    <x v="1"/>
    <n v="40"/>
    <n v="425"/>
    <n v="170000"/>
    <x v="2"/>
    <n v="34000"/>
    <n v="0.2"/>
    <x v="0"/>
  </r>
  <r>
    <n v="88"/>
    <s v="Walmart"/>
    <n v="1128299"/>
    <b v="0"/>
    <n v="43907"/>
    <x v="2"/>
    <s v="Nevada"/>
    <x v="7"/>
    <x v="2"/>
    <n v="40"/>
    <n v="425"/>
    <n v="170000"/>
    <x v="2"/>
    <n v="59500"/>
    <n v="0.35"/>
    <x v="0"/>
  </r>
  <r>
    <n v="89"/>
    <s v="Walmart"/>
    <n v="1128299"/>
    <b v="0"/>
    <n v="43908"/>
    <x v="2"/>
    <s v="Nevada"/>
    <x v="7"/>
    <x v="3"/>
    <n v="40"/>
    <n v="275"/>
    <n v="110000"/>
    <x v="2"/>
    <n v="33000"/>
    <n v="0.3"/>
    <x v="0"/>
  </r>
  <r>
    <n v="90"/>
    <s v="Walmart"/>
    <n v="1128299"/>
    <b v="0"/>
    <n v="43909"/>
    <x v="2"/>
    <s v="Colorado"/>
    <x v="8"/>
    <x v="4"/>
    <n v="45"/>
    <n v="225"/>
    <n v="101250"/>
    <x v="2"/>
    <n v="50625"/>
    <n v="0.5"/>
    <x v="0"/>
  </r>
  <r>
    <n v="91"/>
    <s v="Walmart"/>
    <n v="1128299"/>
    <b v="0"/>
    <n v="43910"/>
    <x v="2"/>
    <s v="Colorado"/>
    <x v="8"/>
    <x v="5"/>
    <n v="40"/>
    <n v="475"/>
    <n v="190000"/>
    <x v="2"/>
    <n v="28500"/>
    <n v="0.15"/>
    <x v="0"/>
  </r>
  <r>
    <n v="92"/>
    <s v="Walmart"/>
    <n v="1128299"/>
    <b v="0"/>
    <n v="43911"/>
    <x v="2"/>
    <s v="Colorado"/>
    <x v="8"/>
    <x v="0"/>
    <n v="30"/>
    <n v="525"/>
    <n v="157500"/>
    <x v="2"/>
    <n v="55125"/>
    <n v="0.35"/>
    <x v="0"/>
  </r>
  <r>
    <n v="93"/>
    <s v="Walmart"/>
    <n v="1128299"/>
    <b v="0"/>
    <n v="43912"/>
    <x v="2"/>
    <s v="Colorado"/>
    <x v="8"/>
    <x v="1"/>
    <n v="40"/>
    <n v="425"/>
    <n v="170000"/>
    <x v="2"/>
    <n v="34000"/>
    <n v="0.2"/>
    <x v="0"/>
  </r>
  <r>
    <n v="94"/>
    <s v="Walmart"/>
    <n v="1128299"/>
    <b v="0"/>
    <n v="43913"/>
    <x v="2"/>
    <s v="Colorado"/>
    <x v="8"/>
    <x v="2"/>
    <n v="40"/>
    <n v="425"/>
    <n v="170000"/>
    <x v="2"/>
    <n v="59500"/>
    <n v="0.35"/>
    <x v="0"/>
  </r>
  <r>
    <n v="95"/>
    <s v="Walmart"/>
    <n v="1128299"/>
    <b v="0"/>
    <n v="43914"/>
    <x v="2"/>
    <s v="Colorado"/>
    <x v="8"/>
    <x v="3"/>
    <n v="40"/>
    <n v="275"/>
    <n v="110000"/>
    <x v="2"/>
    <n v="33000"/>
    <n v="0.3"/>
    <x v="0"/>
  </r>
  <r>
    <n v="96"/>
    <s v="Walmart"/>
    <n v="1128299"/>
    <b v="0"/>
    <n v="43915"/>
    <x v="2"/>
    <s v="Colorado"/>
    <x v="8"/>
    <x v="4"/>
    <n v="45"/>
    <n v="200"/>
    <n v="90000"/>
    <x v="3"/>
    <n v="45000"/>
    <n v="0.5"/>
    <x v="0"/>
  </r>
  <r>
    <n v="97"/>
    <s v="Walmart"/>
    <n v="1128299"/>
    <b v="0"/>
    <n v="43916"/>
    <x v="2"/>
    <s v="Colorado"/>
    <x v="8"/>
    <x v="5"/>
    <n v="40"/>
    <n v="400"/>
    <n v="160000"/>
    <x v="1"/>
    <n v="24000"/>
    <n v="0.15"/>
    <x v="0"/>
  </r>
  <r>
    <n v="98"/>
    <s v="Walmart"/>
    <n v="1128299"/>
    <b v="0"/>
    <n v="43917"/>
    <x v="2"/>
    <s v="Colorado"/>
    <x v="8"/>
    <x v="0"/>
    <n v="40"/>
    <n v="550"/>
    <n v="220000"/>
    <x v="2"/>
    <n v="77000"/>
    <n v="0.35"/>
    <x v="0"/>
  </r>
  <r>
    <n v="99"/>
    <s v="Walmart"/>
    <n v="1128299"/>
    <b v="0"/>
    <n v="43918"/>
    <x v="2"/>
    <s v="Colorado"/>
    <x v="8"/>
    <x v="1"/>
    <n v="50"/>
    <n v="400"/>
    <n v="200000"/>
    <x v="1"/>
    <n v="40000"/>
    <n v="0.2"/>
    <x v="0"/>
  </r>
  <r>
    <n v="100"/>
    <s v="Walmart"/>
    <n v="1128299"/>
    <b v="0"/>
    <n v="43919"/>
    <x v="2"/>
    <s v="Colorado"/>
    <x v="8"/>
    <x v="2"/>
    <n v="55"/>
    <n v="400"/>
    <n v="220000"/>
    <x v="2"/>
    <n v="77000"/>
    <n v="0.35"/>
    <x v="0"/>
  </r>
</pivotCacheRecords>
</file>

<file path=xl/pivotTables/_rels/pivotTable1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10" applyNumberFormats="0" applyBorderFormats="0" applyFontFormats="0" applyPatternFormats="0" applyAlignmentFormats="0" applyWidthHeightFormats="1" dataCaption="Values" showMissing="0" updatedVersion="8" minRefreshableVersion="3" showDrill="1" preserveFormatting="0" itemPrintTitles="1" createdVersion="8" indent="0" outline="1" outlineData="1" multipleFieldFilters="0" chartFormat="20">
  <location ref="D21:E26" firstHeaderRow="1" firstDataRow="1" firstDataCol="1"/>
  <pivotFields count="16"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>
      <items count="10">
        <item h="1" x="4"/>
        <item h="1" x="5"/>
        <item h="1" x="8"/>
        <item h="1" x="1"/>
        <item x="7"/>
        <item x="3"/>
        <item x="0"/>
        <item x="6"/>
        <item x="2"/>
        <item t="default"/>
      </items>
    </pivotField>
    <pivotField showAll="0"/>
    <pivotField showAll="0"/>
    <pivotField showAll="0"/>
    <pivotField dataField="1" numFmtId="4" showAll="0"/>
    <pivotField showAll="0"/>
    <pivotField numFmtId="4"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11" baseField="0" baseItem="0"/>
  </dataFields>
  <pivotTableStyleInfo name="PivotStyleLight16" showColHeaders="1" showColStripes="0" showLastColumn="1" showRowHeaders="1" showRowStripes="0"/>
</pivotTableDefinition>
</file>

<file path=xl/pivotTables/pivotTable2.xml><?xml version="1.0" encoding="utf-8"?>
<pivotTableDefinition xmlns="http://schemas.openxmlformats.org/spreadsheetml/2006/main" name="PivotTable8" cacheId="10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25">
  <location ref="A31:B38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showAll="0">
      <items count="10">
        <item x="4"/>
        <item x="5"/>
        <item x="8"/>
        <item x="1"/>
        <item x="7"/>
        <item x="3"/>
        <item x="0"/>
        <item x="6"/>
        <item x="2"/>
        <item t="default"/>
      </items>
    </pivotField>
    <pivotField axis="axisRow" showAll="0">
      <items count="7">
        <item x="4"/>
        <item x="1"/>
        <item x="0"/>
        <item x="5"/>
        <item x="3"/>
        <item x="2"/>
        <item t="default"/>
      </items>
    </pivotField>
    <pivotField showAll="0"/>
    <pivotField showAll="0"/>
    <pivotField dataField="1" numFmtId="4" showAll="0"/>
    <pivotField showAll="0">
      <items count="5">
        <item x="0"/>
        <item x="3"/>
        <item x="2"/>
        <item x="1"/>
        <item t="default"/>
      </items>
    </pivotField>
    <pivotField numFmtId="4" showAll="0"/>
    <pivotField showAll="0"/>
    <pivotField showAll="0">
      <items count="3">
        <item x="0"/>
        <item x="1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" fld="11" baseField="0" baseItem="0" numFmtId="42"/>
  </dataFields>
  <formats count="1">
    <format dxfId="7">
      <pivotArea outline="0" collapsedLevelsAreSubtotals="1" fieldPosition="0"/>
    </format>
  </formats>
  <pivotTableStyleInfo name="PivotStyleLight16" showColHeaders="1" showColStripes="0" showLastColumn="1" showRowHeaders="1" showRowStripes="0"/>
</pivotTableDefinition>
</file>

<file path=xl/pivotTables/pivotTable3.xml><?xml version="1.0" encoding="utf-8"?>
<pivotTableDefinition xmlns="http://schemas.openxmlformats.org/spreadsheetml/2006/main" name="PivotTable9" cacheId="10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33">
  <location ref="A48:B53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showAll="0">
      <items count="10">
        <item x="4"/>
        <item x="5"/>
        <item x="8"/>
        <item x="1"/>
        <item x="7"/>
        <item x="3"/>
        <item x="0"/>
        <item x="6"/>
        <item x="2"/>
        <item t="default"/>
      </items>
    </pivotField>
    <pivotField showAll="0">
      <items count="7">
        <item x="4"/>
        <item x="1"/>
        <item x="0"/>
        <item x="5"/>
        <item x="3"/>
        <item x="2"/>
        <item t="default"/>
      </items>
    </pivotField>
    <pivotField showAll="0"/>
    <pivotField showAll="0"/>
    <pivotField dataField="1" numFmtId="4" showAll="0"/>
    <pivotField axis="axisRow" showAll="0">
      <items count="5">
        <item x="0"/>
        <item x="3"/>
        <item x="2"/>
        <item x="1"/>
        <item t="default"/>
      </items>
    </pivotField>
    <pivotField numFmtId="4" showAll="0"/>
    <pivotField showAll="0"/>
    <pivotField showAll="0">
      <items count="3">
        <item x="0"/>
        <item x="1"/>
        <item t="default"/>
      </items>
    </pivotField>
  </pivotFields>
  <rowFields count="1">
    <field x="1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11" baseField="0" baseItem="0" numFmtId="42"/>
  </dataFields>
  <formats count="1">
    <format dxfId="8">
      <pivotArea outline="0" collapsedLevelsAreSubtotals="1" fieldPosition="0"/>
    </format>
  </formats>
  <pivotTableStyleInfo name="PivotStyleLight16" showColHeaders="1" showColStripes="0" showLastColumn="1" showRowHeaders="1" showRowStripes="0"/>
</pivotTableDefinition>
</file>

<file path=xl/pivotTables/pivotTable4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12">
  <location ref="A3:B13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axis="axisRow" showAll="0">
      <items count="10">
        <item x="4"/>
        <item x="5"/>
        <item x="8"/>
        <item x="1"/>
        <item x="7"/>
        <item x="3"/>
        <item x="0"/>
        <item x="6"/>
        <item x="2"/>
        <item t="default"/>
      </items>
    </pivotField>
    <pivotField showAll="0"/>
    <pivotField showAll="0"/>
    <pivotField showAll="0"/>
    <pivotField dataField="1" numFmtId="4" showAll="0"/>
    <pivotField showAll="0">
      <items count="5">
        <item x="0"/>
        <item x="3"/>
        <item x="2"/>
        <item x="1"/>
        <item t="default"/>
      </items>
    </pivotField>
    <pivotField numFmtId="4" showAll="0"/>
    <pivotField showAll="0"/>
    <pivotField showAll="0">
      <items count="3">
        <item x="0"/>
        <item x="1"/>
        <item t="default"/>
      </items>
    </pivotField>
  </pivotFields>
  <rowFields count="1">
    <field x="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TOTAL SALES" fld="11" baseField="0" baseItem="0" numFmtId="42"/>
  </dataFields>
  <formats count="1">
    <format dxfId="9">
      <pivotArea outline="0" collapsedLevelsAreSubtotals="1" fieldPosition="0"/>
    </format>
  </formats>
  <pivotTableStyleInfo name="PivotStyleLight16" showColHeaders="1" showColStripes="0" showLastColumn="1" showRowHeaders="1" showRowStripes="0"/>
</pivotTableDefinition>
</file>

<file path=xl/pivotTables/pivotTable5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20">
  <location ref="A16:B21" firstHeaderRow="1" firstDataRow="1" firstDataCol="1"/>
  <pivotFields count="16"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1"/>
        <item x="2"/>
        <item t="default"/>
      </items>
    </pivotField>
    <pivotField showAll="0"/>
    <pivotField showAll="0">
      <items count="10">
        <item x="4"/>
        <item x="5"/>
        <item x="8"/>
        <item x="1"/>
        <item x="7"/>
        <item x="3"/>
        <item x="0"/>
        <item x="6"/>
        <item x="2"/>
        <item t="default"/>
      </items>
    </pivotField>
    <pivotField showAll="0"/>
    <pivotField showAll="0"/>
    <pivotField showAll="0"/>
    <pivotField dataField="1" numFmtId="4" showAll="0"/>
    <pivotField showAll="0">
      <items count="5">
        <item x="0"/>
        <item x="3"/>
        <item x="2"/>
        <item x="1"/>
        <item t="default"/>
      </items>
    </pivotField>
    <pivotField numFmtId="4" showAll="0"/>
    <pivotField showAll="0"/>
    <pivotField showAll="0">
      <items count="3">
        <item x="0"/>
        <item x="1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11" baseField="0" baseItem="0" numFmtId="42"/>
  </dataFields>
  <formats count="2">
    <format dxfId="10">
      <pivotArea dataOnly="0" labelOnly="1" outline="0" axis="axisValues" fieldPosition="0"/>
    </format>
    <format dxfId="11">
      <pivotArea outline="0" collapsedLevelsAreSubtotals="1" fieldPosition="0"/>
    </format>
  </formats>
  <pivotTableStyleInfo name="PivotStyleLight16" showColHeaders="1" showColStripes="0" showLastColumn="1" showRowHeaders="1" showRowStripes="0"/>
</pivotTableDefinition>
</file>

<file path=xl/pivotTables/pivotTable6.xml><?xml version="1.0" encoding="utf-8"?>
<pivotTableDefinition xmlns="http://schemas.openxmlformats.org/spreadsheetml/2006/main" name="PivotTable5" cacheId="10" applyNumberFormats="0" applyBorderFormats="0" applyFontFormats="0" applyPatternFormats="0" applyAlignmentFormats="0" applyWidthHeightFormats="1" dataCaption="Values" updatedVersion="8" minRefreshableVersion="3" showDrill="1" useAutoFormatting="1" itemPrintTitles="1" createdVersion="8" indent="0" outline="1" outlineData="1" multipleFieldFilters="0" chartFormat="32">
  <location ref="A23:B26" firstHeaderRow="1" firstDataRow="1" firstDataCol="1"/>
  <pivotFields count="16">
    <pivotField showAll="0"/>
    <pivotField showAll="0"/>
    <pivotField showAll="0"/>
    <pivotField showAll="0"/>
    <pivotField showAll="0"/>
    <pivotField showAll="0">
      <items count="5">
        <item x="3"/>
        <item x="0"/>
        <item x="1"/>
        <item x="2"/>
        <item t="default"/>
      </items>
    </pivotField>
    <pivotField showAll="0"/>
    <pivotField showAll="0">
      <items count="10">
        <item x="4"/>
        <item x="5"/>
        <item x="8"/>
        <item x="1"/>
        <item x="7"/>
        <item x="3"/>
        <item x="0"/>
        <item x="6"/>
        <item x="2"/>
        <item t="default"/>
      </items>
    </pivotField>
    <pivotField showAll="0">
      <items count="7">
        <item x="4"/>
        <item x="1"/>
        <item x="0"/>
        <item x="5"/>
        <item x="3"/>
        <item x="2"/>
        <item t="default"/>
      </items>
    </pivotField>
    <pivotField showAll="0"/>
    <pivotField showAll="0"/>
    <pivotField dataField="1" numFmtId="4" showAll="0"/>
    <pivotField showAll="0">
      <items count="5">
        <item x="0"/>
        <item x="3"/>
        <item x="2"/>
        <item x="1"/>
        <item t="default"/>
      </items>
    </pivotField>
    <pivotField numFmtId="4" showAll="0"/>
    <pivotField showAll="0"/>
    <pivotField axis="axisRow" showAll="0">
      <items count="3">
        <item x="0"/>
        <item x="1"/>
        <item t="default"/>
      </items>
    </pivotField>
  </pivotFields>
  <rowFields count="1">
    <field x="15"/>
  </rowFields>
  <rowItems count="3">
    <i>
      <x/>
    </i>
    <i>
      <x v="1"/>
    </i>
    <i t="grand">
      <x/>
    </i>
  </rowItems>
  <colItems count="1">
    <i/>
  </colItems>
  <dataFields count="1">
    <dataField name="Sum of TOTAL SALES" fld="11" baseField="0" baseItem="0" numFmtId="42"/>
  </dataFields>
  <formats count="1">
    <format dxfId="12">
      <pivotArea outline="0" collapsedLevelsAreSubtotals="1" fieldPosition="0"/>
    </format>
  </formats>
  <pivotTableStyleInfo name="PivotStyleLight16" showColHeaders="1" showColStripes="0" showLastColumn="1" showRowHeaders="1" showRowStripes="0"/>
</pivotTableDefinition>
</file>

<file path=xl/tables/table1.xml><?xml version="1.0" encoding="utf-8"?>
<table xmlns="http://schemas.openxmlformats.org/spreadsheetml/2006/main" xmlns:mc="http://schemas.openxmlformats.org/markup-compatibility/2006" displayName="Data_Sales_Adidas" id="1" headerRowCount="0" insertRow="0" insertRowShift="0" name="Data_Sales_Adidas" published="0" ref="A1:S5891">
  <tableColumns count="19">
    <tableColumn id="14" name="Column14" dataDxfId="0"/>
    <tableColumn id="1" name="Column1" dataDxfId="1"/>
    <tableColumn id="2" name="Column2"/>
    <tableColumn id="19" name="Column19"/>
    <tableColumn id="3" name="Column3"/>
    <tableColumn id="4" name="Column4" dataDxfId="2"/>
    <tableColumn id="5" name="Column5" dataDxfId="3"/>
    <tableColumn id="6" name="Column6" dataDxfId="4"/>
    <tableColumn id="7" name="Column7" dataDxfId="5"/>
    <tableColumn id="8" name="Column8"/>
    <tableColumn id="9" name="Column9"/>
    <tableColumn id="10" name="Column10"/>
    <tableColumn id="18" name="Column18"/>
    <tableColumn id="11" name="Column11"/>
    <tableColumn id="12" name="Column12"/>
    <tableColumn id="13" name="Column13" dataDxfId="6"/>
    <tableColumn id="17" name="Column17"/>
    <tableColumn id="15" name="Column15"/>
    <tableColumn id="16" name="Column16"/>
  </tableColumns>
  <tableStyleInfo showFirstColumn="0" showLastColumn="0" showRowStripes="1" showColumnStripes="0" name="Table Style 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ivotTable" Target="../pivotTables/pivotTable1.xml"/><Relationship Id="rId3" Type="http://schemas.openxmlformats.org/officeDocument/2006/relationships/pivotTable" Target="../pivotTables/pivotTable2.xml"/><Relationship Id="rId4" Type="http://schemas.openxmlformats.org/officeDocument/2006/relationships/pivotTable" Target="../pivotTables/pivotTable3.xml"/><Relationship Id="rId5" Type="http://schemas.openxmlformats.org/officeDocument/2006/relationships/pivotTable" Target="../pivotTables/pivotTable4.xml"/><Relationship Id="rId6" Type="http://schemas.openxmlformats.org/officeDocument/2006/relationships/pivotTable" Target="../pivotTables/pivotTable5.xml"/><Relationship Id="rId7" Type="http://schemas.openxmlformats.org/officeDocument/2006/relationships/pivotTable" Target="../pivotTables/pivotTable6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42"/>
  <sheetViews>
    <sheetView workbookViewId="0" topLeftCell="I87">
      <selection activeCell="S7" sqref="S7"/>
    </sheetView>
  </sheetViews>
  <sheetFormatPr defaultRowHeight="15.0" defaultColWidth="10"/>
  <cols>
    <col min="1" max="1" customWidth="1" width="7.0" style="0"/>
    <col min="2" max="2" customWidth="1" bestFit="1" width="20.855469" style="0"/>
    <col min="3" max="3" customWidth="1" width="35.0" style="0"/>
    <col min="4" max="4" customWidth="1" width="16.285156" style="0"/>
    <col min="5" max="5" customWidth="1" bestFit="1" width="15.285156" style="0"/>
    <col min="6" max="6" customWidth="1" bestFit="1" width="14.0" style="0"/>
    <col min="7" max="7" customWidth="1" width="20.710938" style="0"/>
    <col min="8" max="8" customWidth="1" width="29.570312" style="0"/>
    <col min="9" max="9" customWidth="1" width="37.570312" style="0"/>
    <col min="10" max="10" customWidth="1" width="12.5703125" style="0"/>
    <col min="11" max="11" customWidth="1" bestFit="1" width="16.855469" style="0"/>
    <col min="12" max="12" customWidth="1" width="21.855469" style="0"/>
    <col min="13" max="13" customWidth="1" width="23.425781" style="0"/>
    <col min="14" max="14" customWidth="1" width="17.425781" style="0"/>
    <col min="15" max="15" customWidth="1" width="20.855469" style="0"/>
    <col min="16" max="16" customWidth="1" bestFit="1" width="33.570312" style="0"/>
    <col min="17" max="17" customWidth="1" width="17.0" style="0"/>
    <col min="18" max="18" customWidth="1" width="49.710938" style="0"/>
    <col min="19" max="19" customWidth="1" width="29.710938" style="0"/>
  </cols>
  <sheetData>
    <row r="1" spans="8:8" ht="18.75">
      <c r="E1" s="1" t="s">
        <v>43</v>
      </c>
    </row>
    <row r="2" spans="8: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4" spans="8:8" ht="18.2" customHeight="1">
      <c r="A4" s="3" t="s">
        <v>29</v>
      </c>
      <c r="B4" s="3" t="s">
        <v>30</v>
      </c>
      <c r="C4" s="3" t="s">
        <v>31</v>
      </c>
      <c r="D4" s="3" t="s">
        <v>59</v>
      </c>
      <c r="E4" s="3" t="s">
        <v>42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58</v>
      </c>
      <c r="N4" s="3" t="s">
        <v>39</v>
      </c>
      <c r="O4" s="3" t="s">
        <v>40</v>
      </c>
      <c r="P4" s="3" t="s">
        <v>41</v>
      </c>
      <c r="Q4" s="3"/>
    </row>
    <row r="5" spans="8:8" ht="18.2" customHeight="1">
      <c r="A5" s="4">
        <v>1.0</v>
      </c>
      <c r="B5" s="4" t="s">
        <v>0</v>
      </c>
      <c r="C5" s="4">
        <v>1185732.0</v>
      </c>
      <c r="D5" s="4" t="b">
        <f>ISBLANK(J5)</f>
        <v>0</v>
      </c>
      <c r="E5" s="4">
        <v>43831.0</v>
      </c>
      <c r="F5" s="4" t="s">
        <v>1</v>
      </c>
      <c r="G5" s="4" t="s">
        <v>2</v>
      </c>
      <c r="H5" s="4" t="s">
        <v>2</v>
      </c>
      <c r="I5" s="4" t="s">
        <v>3</v>
      </c>
      <c r="J5" s="5">
        <v>50.0</v>
      </c>
      <c r="K5" s="5">
        <v>1200.0</v>
      </c>
      <c r="L5" s="6">
        <v>600000.0</v>
      </c>
      <c r="M5" s="6" t="str">
        <f>IF(L5&gt;500000,"HIGH",IF(L6&gt;200000,"MODERATE",IF(L5&gt;100000,"LOW","INVESTIGATE")))</f>
        <v>HIGH</v>
      </c>
      <c r="N5" s="6">
        <v>300000.0</v>
      </c>
      <c r="O5" s="4">
        <v>0.5</v>
      </c>
      <c r="P5" s="4" t="s">
        <v>4</v>
      </c>
      <c r="Q5" s="4"/>
    </row>
    <row r="6" spans="8:8" ht="18.2" customHeight="1">
      <c r="A6" s="4">
        <v>2.0</v>
      </c>
      <c r="B6" s="4" t="s">
        <v>0</v>
      </c>
      <c r="C6" s="4">
        <v>1185732.0</v>
      </c>
      <c r="D6" s="4" t="b">
        <f t="shared" si="0" ref="D6:D69">ISBLANK(J6)</f>
        <v>0</v>
      </c>
      <c r="E6" s="4">
        <v>43832.0</v>
      </c>
      <c r="F6" s="4" t="s">
        <v>1</v>
      </c>
      <c r="G6" s="4" t="s">
        <v>2</v>
      </c>
      <c r="H6" s="4" t="s">
        <v>2</v>
      </c>
      <c r="I6" s="4" t="s">
        <v>5</v>
      </c>
      <c r="J6" s="5">
        <v>50.0</v>
      </c>
      <c r="K6" s="5">
        <v>1000.0</v>
      </c>
      <c r="L6" s="6">
        <v>500000.0</v>
      </c>
      <c r="M6" s="6" t="str">
        <f t="shared" si="1" ref="M6:M69">IF(L6&gt;500000,"HIGH",IF(L7&gt;200000,"MODERATE",IF(L6&gt;100000,"LOW","INVESTIGATE")))</f>
        <v>MODERATE</v>
      </c>
      <c r="N6" s="6">
        <v>150000.0</v>
      </c>
      <c r="O6" s="4">
        <v>0.3</v>
      </c>
      <c r="P6" s="4" t="s">
        <v>4</v>
      </c>
      <c r="Q6" s="4"/>
    </row>
    <row r="7" spans="8:8" ht="18.2" customHeight="1">
      <c r="A7" s="4">
        <v>3.0</v>
      </c>
      <c r="B7" s="4" t="s">
        <v>0</v>
      </c>
      <c r="C7" s="4">
        <v>1185732.0</v>
      </c>
      <c r="D7" s="4" t="b">
        <f t="shared" si="0"/>
        <v>0</v>
      </c>
      <c r="E7" s="4">
        <v>43833.0</v>
      </c>
      <c r="F7" s="4" t="s">
        <v>1</v>
      </c>
      <c r="G7" s="4" t="s">
        <v>2</v>
      </c>
      <c r="H7" s="4" t="s">
        <v>2</v>
      </c>
      <c r="I7" s="4" t="s">
        <v>6</v>
      </c>
      <c r="J7" s="5">
        <v>40.0</v>
      </c>
      <c r="K7" s="5">
        <v>1000.0</v>
      </c>
      <c r="L7" s="6">
        <v>400000.0</v>
      </c>
      <c r="M7" s="6" t="str">
        <f t="shared" si="1"/>
        <v>MODERATE</v>
      </c>
      <c r="N7" s="6">
        <v>140000.0</v>
      </c>
      <c r="O7" s="4">
        <v>0.35</v>
      </c>
      <c r="P7" s="4" t="s">
        <v>4</v>
      </c>
      <c r="Q7" s="4"/>
      <c r="R7" s="7" t="s">
        <v>38</v>
      </c>
      <c r="S7" s="8">
        <f>SUM(L5:L104)</f>
        <v>2.8105E7</v>
      </c>
    </row>
    <row r="8" spans="8:8" ht="18.2" customHeight="1">
      <c r="A8" s="4">
        <v>4.0</v>
      </c>
      <c r="B8" s="4" t="s">
        <v>0</v>
      </c>
      <c r="C8" s="4">
        <v>1185732.0</v>
      </c>
      <c r="D8" s="4" t="b">
        <f t="shared" si="0"/>
        <v>0</v>
      </c>
      <c r="E8" s="4">
        <v>43834.0</v>
      </c>
      <c r="F8" s="4" t="s">
        <v>1</v>
      </c>
      <c r="G8" s="4" t="s">
        <v>2</v>
      </c>
      <c r="H8" s="4" t="s">
        <v>2</v>
      </c>
      <c r="I8" s="4" t="s">
        <v>7</v>
      </c>
      <c r="J8" s="5">
        <v>45.0</v>
      </c>
      <c r="K8" s="5">
        <v>850.0</v>
      </c>
      <c r="L8" s="6">
        <v>382500.0</v>
      </c>
      <c r="M8" s="6" t="str">
        <f t="shared" si="1"/>
        <v>MODERATE</v>
      </c>
      <c r="N8" s="6">
        <v>140000.0</v>
      </c>
      <c r="O8" s="4">
        <v>0.35</v>
      </c>
      <c r="P8" s="4" t="s">
        <v>4</v>
      </c>
      <c r="Q8" s="4"/>
    </row>
    <row r="9" spans="8:8" ht="18.2" customHeight="1">
      <c r="A9" s="4">
        <v>5.0</v>
      </c>
      <c r="B9" s="4" t="s">
        <v>0</v>
      </c>
      <c r="C9" s="4">
        <v>1185732.0</v>
      </c>
      <c r="D9" s="4" t="b">
        <f t="shared" si="0"/>
        <v>0</v>
      </c>
      <c r="E9" s="4">
        <v>43835.0</v>
      </c>
      <c r="F9" s="4" t="s">
        <v>1</v>
      </c>
      <c r="G9" s="4" t="s">
        <v>2</v>
      </c>
      <c r="H9" s="4" t="s">
        <v>2</v>
      </c>
      <c r="I9" s="4" t="s">
        <v>8</v>
      </c>
      <c r="J9" s="5">
        <v>60.0</v>
      </c>
      <c r="K9" s="5">
        <v>900.0</v>
      </c>
      <c r="L9" s="6">
        <v>540000.0</v>
      </c>
      <c r="M9" s="6" t="str">
        <f t="shared" si="1"/>
        <v>HIGH</v>
      </c>
      <c r="N9" s="6">
        <v>162000.0</v>
      </c>
      <c r="O9" s="4">
        <v>0.3</v>
      </c>
      <c r="P9" s="4" t="s">
        <v>4</v>
      </c>
      <c r="Q9" s="4"/>
      <c r="R9" s="9" t="s">
        <v>54</v>
      </c>
      <c r="U9" s="9"/>
    </row>
    <row r="10" spans="8:8" ht="18.2" customHeight="1">
      <c r="A10" s="4">
        <v>6.0</v>
      </c>
      <c r="B10" s="4" t="s">
        <v>0</v>
      </c>
      <c r="C10" s="4">
        <v>1185732.0</v>
      </c>
      <c r="D10" s="4" t="b">
        <f t="shared" si="0"/>
        <v>0</v>
      </c>
      <c r="E10" s="4">
        <v>43836.0</v>
      </c>
      <c r="F10" s="4" t="s">
        <v>1</v>
      </c>
      <c r="G10" s="4" t="s">
        <v>2</v>
      </c>
      <c r="H10" s="4" t="s">
        <v>2</v>
      </c>
      <c r="I10" s="4" t="s">
        <v>9</v>
      </c>
      <c r="J10" s="5">
        <v>50.0</v>
      </c>
      <c r="K10" s="5">
        <v>1000.0</v>
      </c>
      <c r="L10" s="6">
        <v>500000.0</v>
      </c>
      <c r="M10" s="6" t="str">
        <f t="shared" si="1"/>
        <v>MODERATE</v>
      </c>
      <c r="N10" s="6">
        <v>125000.0</v>
      </c>
      <c r="O10" s="4">
        <v>0.25</v>
      </c>
      <c r="P10" s="4" t="s">
        <v>4</v>
      </c>
      <c r="Q10" s="4"/>
      <c r="R10" s="10" t="s">
        <v>45</v>
      </c>
      <c r="S10" s="11">
        <f>SUMIF(H:H,H5,L:L)</f>
        <v>1.02975E7</v>
      </c>
      <c r="U10" s="4"/>
    </row>
    <row r="11" spans="8:8" ht="18.2" customHeight="1">
      <c r="A11" s="4">
        <v>7.0</v>
      </c>
      <c r="B11" s="4" t="s">
        <v>0</v>
      </c>
      <c r="C11" s="4">
        <v>1185732.0</v>
      </c>
      <c r="D11" s="4" t="b">
        <f t="shared" si="0"/>
        <v>0</v>
      </c>
      <c r="E11" s="4">
        <v>43837.0</v>
      </c>
      <c r="F11" s="4" t="s">
        <v>1</v>
      </c>
      <c r="G11" s="4" t="s">
        <v>2</v>
      </c>
      <c r="H11" s="4" t="s">
        <v>2</v>
      </c>
      <c r="I11" s="4" t="s">
        <v>3</v>
      </c>
      <c r="J11" s="5">
        <v>50.0</v>
      </c>
      <c r="K11" s="5">
        <v>1250.0</v>
      </c>
      <c r="L11" s="6">
        <v>625000.0</v>
      </c>
      <c r="M11" s="6" t="str">
        <f t="shared" si="1"/>
        <v>HIGH</v>
      </c>
      <c r="N11" s="6">
        <v>312500.0</v>
      </c>
      <c r="O11" s="4">
        <v>0.5</v>
      </c>
      <c r="P11" s="4" t="s">
        <v>4</v>
      </c>
      <c r="Q11" s="4"/>
      <c r="R11" s="10" t="s">
        <v>46</v>
      </c>
      <c r="S11" s="11">
        <f>SUMIF(H:H,H25,L:L)</f>
        <v>4087500.0</v>
      </c>
      <c r="U11" s="4"/>
    </row>
    <row r="12" spans="8:8" ht="18.2" customHeight="1">
      <c r="A12" s="4">
        <v>8.0</v>
      </c>
      <c r="B12" s="4" t="s">
        <v>0</v>
      </c>
      <c r="C12" s="4">
        <v>1185732.0</v>
      </c>
      <c r="D12" s="4" t="b">
        <f t="shared" si="0"/>
        <v>0</v>
      </c>
      <c r="E12" s="4">
        <v>43838.0</v>
      </c>
      <c r="F12" s="4" t="s">
        <v>1</v>
      </c>
      <c r="G12" s="4" t="s">
        <v>2</v>
      </c>
      <c r="H12" s="4" t="s">
        <v>2</v>
      </c>
      <c r="I12" s="4" t="s">
        <v>5</v>
      </c>
      <c r="J12" s="5">
        <v>50.0</v>
      </c>
      <c r="K12" s="5">
        <v>900.0</v>
      </c>
      <c r="L12" s="6">
        <v>450000.0</v>
      </c>
      <c r="M12" s="6" t="str">
        <f t="shared" si="1"/>
        <v>MODERATE</v>
      </c>
      <c r="N12" s="6">
        <v>135000.0</v>
      </c>
      <c r="O12" s="4">
        <v>0.3</v>
      </c>
      <c r="P12" s="4" t="s">
        <v>10</v>
      </c>
      <c r="Q12" s="4"/>
      <c r="R12" s="10" t="s">
        <v>47</v>
      </c>
      <c r="S12" s="11">
        <f>SUMIF(H:H,H41,L:L)</f>
        <v>5041250.0</v>
      </c>
      <c r="U12" s="4"/>
    </row>
    <row r="13" spans="8:8" ht="18.2" customHeight="1">
      <c r="A13" s="4">
        <v>9.0</v>
      </c>
      <c r="B13" s="4" t="s">
        <v>0</v>
      </c>
      <c r="C13" s="4">
        <v>1185732.0</v>
      </c>
      <c r="D13" s="4" t="b">
        <f t="shared" si="0"/>
        <v>0</v>
      </c>
      <c r="E13" s="4">
        <v>43851.0</v>
      </c>
      <c r="F13" s="4" t="s">
        <v>1</v>
      </c>
      <c r="G13" s="4" t="s">
        <v>2</v>
      </c>
      <c r="H13" s="4" t="s">
        <v>2</v>
      </c>
      <c r="I13" s="4" t="s">
        <v>6</v>
      </c>
      <c r="J13" s="5">
        <v>40.0</v>
      </c>
      <c r="K13" s="5">
        <v>950.0</v>
      </c>
      <c r="L13" s="6">
        <v>380000.0</v>
      </c>
      <c r="M13" s="6" t="str">
        <f t="shared" si="1"/>
        <v>MODERATE</v>
      </c>
      <c r="N13" s="6">
        <v>133000.0</v>
      </c>
      <c r="O13" s="4">
        <v>0.35</v>
      </c>
      <c r="P13" s="4" t="s">
        <v>10</v>
      </c>
      <c r="Q13" s="4"/>
      <c r="R13" s="10" t="s">
        <v>48</v>
      </c>
      <c r="S13" s="11">
        <f>SUMIF(H:H,H55,L:L)</f>
        <v>2750000.0</v>
      </c>
      <c r="U13" s="4"/>
    </row>
    <row r="14" spans="8:8" ht="18.2" customHeight="1">
      <c r="A14" s="4">
        <v>10.0</v>
      </c>
      <c r="B14" s="4" t="s">
        <v>0</v>
      </c>
      <c r="C14" s="4">
        <v>1185732.0</v>
      </c>
      <c r="D14" s="4" t="b">
        <f t="shared" si="0"/>
        <v>0</v>
      </c>
      <c r="E14" s="4">
        <v>43852.0</v>
      </c>
      <c r="F14" s="4" t="s">
        <v>1</v>
      </c>
      <c r="G14" s="4" t="s">
        <v>2</v>
      </c>
      <c r="H14" s="4" t="s">
        <v>2</v>
      </c>
      <c r="I14" s="4" t="s">
        <v>7</v>
      </c>
      <c r="J14" s="5">
        <v>45.0</v>
      </c>
      <c r="K14" s="5">
        <v>825.0</v>
      </c>
      <c r="L14" s="6">
        <v>371250.0</v>
      </c>
      <c r="M14" s="6" t="str">
        <f t="shared" si="1"/>
        <v>MODERATE</v>
      </c>
      <c r="N14" s="6">
        <v>129937.5</v>
      </c>
      <c r="O14" s="4">
        <v>0.35</v>
      </c>
      <c r="P14" s="4" t="s">
        <v>10</v>
      </c>
      <c r="Q14" s="4"/>
      <c r="R14" s="10" t="s">
        <v>49</v>
      </c>
      <c r="S14" s="11">
        <f>SUMIF(H:H,H65,L:L)</f>
        <v>1221250.0</v>
      </c>
      <c r="U14" s="4"/>
    </row>
    <row r="15" spans="8:8" ht="18.2" customHeight="1">
      <c r="A15" s="4">
        <v>11.0</v>
      </c>
      <c r="B15" s="4" t="s">
        <v>0</v>
      </c>
      <c r="C15" s="4">
        <v>1185732.0</v>
      </c>
      <c r="D15" s="4" t="b">
        <f t="shared" si="0"/>
        <v>0</v>
      </c>
      <c r="E15" s="4">
        <v>43908.0</v>
      </c>
      <c r="F15" s="4" t="s">
        <v>1</v>
      </c>
      <c r="G15" s="4" t="s">
        <v>2</v>
      </c>
      <c r="H15" s="4" t="s">
        <v>2</v>
      </c>
      <c r="I15" s="4" t="s">
        <v>6</v>
      </c>
      <c r="J15" s="5">
        <v>50.0</v>
      </c>
      <c r="K15" s="5">
        <v>950.0</v>
      </c>
      <c r="L15" s="6">
        <v>475000.0</v>
      </c>
      <c r="M15" s="6" t="str">
        <f t="shared" si="1"/>
        <v>MODERATE</v>
      </c>
      <c r="N15" s="6">
        <v>166250.0</v>
      </c>
      <c r="O15" s="4">
        <v>0.35</v>
      </c>
      <c r="P15" s="4" t="s">
        <v>10</v>
      </c>
      <c r="Q15" s="4"/>
      <c r="R15" s="10" t="s">
        <v>50</v>
      </c>
      <c r="S15" s="11">
        <f>SUMIF(H:H,H75,L:L)</f>
        <v>1165000.0</v>
      </c>
      <c r="U15" s="4"/>
    </row>
    <row r="16" spans="8:8" ht="18.2" customHeight="1">
      <c r="A16" s="4">
        <v>12.0</v>
      </c>
      <c r="B16" s="4" t="s">
        <v>0</v>
      </c>
      <c r="C16" s="4">
        <v>1185732.0</v>
      </c>
      <c r="D16" s="4" t="b">
        <f t="shared" si="0"/>
        <v>0</v>
      </c>
      <c r="E16" s="4">
        <v>43921.0</v>
      </c>
      <c r="F16" s="4" t="s">
        <v>1</v>
      </c>
      <c r="G16" s="4" t="s">
        <v>2</v>
      </c>
      <c r="H16" s="4" t="s">
        <v>2</v>
      </c>
      <c r="I16" s="4" t="s">
        <v>7</v>
      </c>
      <c r="J16" s="5">
        <v>50.0</v>
      </c>
      <c r="K16" s="5">
        <v>925.0</v>
      </c>
      <c r="L16" s="6">
        <v>462500.0</v>
      </c>
      <c r="M16" s="6" t="str">
        <f t="shared" si="1"/>
        <v>MODERATE</v>
      </c>
      <c r="N16" s="6">
        <v>161875.0</v>
      </c>
      <c r="O16" s="4">
        <v>0.35</v>
      </c>
      <c r="P16" s="4" t="s">
        <v>10</v>
      </c>
      <c r="Q16" s="4"/>
      <c r="R16" s="10" t="s">
        <v>51</v>
      </c>
      <c r="S16" s="11">
        <f>SUMIF(H:H,H82,L:L)</f>
        <v>521250.0</v>
      </c>
    </row>
    <row r="17" spans="8:8" ht="18.2" customHeight="1">
      <c r="A17" s="4">
        <v>13.0</v>
      </c>
      <c r="B17" s="4" t="s">
        <v>11</v>
      </c>
      <c r="C17" s="4">
        <v>1185732.0</v>
      </c>
      <c r="D17" s="4" t="b">
        <f t="shared" si="0"/>
        <v>0</v>
      </c>
      <c r="E17" s="4">
        <v>43938.0</v>
      </c>
      <c r="F17" s="4" t="s">
        <v>1</v>
      </c>
      <c r="G17" s="4" t="s">
        <v>2</v>
      </c>
      <c r="H17" s="4" t="s">
        <v>2</v>
      </c>
      <c r="I17" s="4" t="s">
        <v>8</v>
      </c>
      <c r="J17" s="5">
        <v>60.0</v>
      </c>
      <c r="K17" s="5">
        <v>900.0</v>
      </c>
      <c r="L17" s="6">
        <v>540000.0</v>
      </c>
      <c r="M17" s="6" t="str">
        <f t="shared" si="1"/>
        <v>HIGH</v>
      </c>
      <c r="N17" s="6">
        <v>162000.0</v>
      </c>
      <c r="O17" s="4">
        <v>0.3</v>
      </c>
      <c r="P17" s="4" t="s">
        <v>10</v>
      </c>
      <c r="Q17" s="4"/>
      <c r="R17" s="10" t="s">
        <v>52</v>
      </c>
      <c r="S17" s="11">
        <f>SUMIF(H:H,H88,L:L)</f>
        <v>1232500.0</v>
      </c>
    </row>
    <row r="18" spans="8:8" ht="18.2" customHeight="1">
      <c r="A18" s="4">
        <v>14.0</v>
      </c>
      <c r="B18" s="4" t="s">
        <v>11</v>
      </c>
      <c r="C18" s="4">
        <v>1185732.0</v>
      </c>
      <c r="D18" s="4" t="b">
        <f t="shared" si="0"/>
        <v>0</v>
      </c>
      <c r="E18" s="4">
        <v>43939.0</v>
      </c>
      <c r="F18" s="4" t="s">
        <v>1</v>
      </c>
      <c r="G18" s="4" t="s">
        <v>2</v>
      </c>
      <c r="H18" s="4" t="s">
        <v>2</v>
      </c>
      <c r="I18" s="4" t="s">
        <v>9</v>
      </c>
      <c r="J18" s="5">
        <v>65.0</v>
      </c>
      <c r="K18" s="5">
        <v>1075.0</v>
      </c>
      <c r="L18" s="6">
        <v>698750.0</v>
      </c>
      <c r="M18" s="6" t="str">
        <f t="shared" si="1"/>
        <v>HIGH</v>
      </c>
      <c r="N18" s="6">
        <v>174687.5</v>
      </c>
      <c r="O18" s="4">
        <v>0.25</v>
      </c>
      <c r="P18" s="4" t="s">
        <v>10</v>
      </c>
      <c r="Q18" s="4"/>
      <c r="R18" s="10" t="s">
        <v>53</v>
      </c>
      <c r="S18" s="11">
        <f>SUMIF(H:H,H94,L:L)</f>
        <v>1788750.0</v>
      </c>
    </row>
    <row r="19" spans="8:8" ht="18.2" customHeight="1">
      <c r="A19" s="4">
        <v>15.0</v>
      </c>
      <c r="B19" s="4" t="s">
        <v>11</v>
      </c>
      <c r="C19" s="4">
        <v>1185732.0</v>
      </c>
      <c r="D19" s="4" t="b">
        <f t="shared" si="0"/>
        <v>0</v>
      </c>
      <c r="E19" s="4">
        <v>43940.0</v>
      </c>
      <c r="F19" s="4" t="s">
        <v>1</v>
      </c>
      <c r="G19" s="4" t="s">
        <v>2</v>
      </c>
      <c r="H19" s="4" t="s">
        <v>2</v>
      </c>
      <c r="I19" s="4" t="s">
        <v>3</v>
      </c>
      <c r="J19" s="5">
        <v>60.0</v>
      </c>
      <c r="K19" s="5">
        <v>1200.0</v>
      </c>
      <c r="L19" s="6">
        <v>720000.0</v>
      </c>
      <c r="M19" s="6" t="str">
        <f t="shared" si="1"/>
        <v>HIGH</v>
      </c>
      <c r="N19" s="6">
        <v>360000.0</v>
      </c>
      <c r="O19" s="4">
        <v>0.5</v>
      </c>
      <c r="P19" s="4" t="s">
        <v>10</v>
      </c>
      <c r="Q19" s="4"/>
      <c r="R19" s="10"/>
    </row>
    <row r="20" spans="8:8" ht="18.2" customHeight="1">
      <c r="A20" s="4">
        <v>16.0</v>
      </c>
      <c r="B20" s="4" t="s">
        <v>11</v>
      </c>
      <c r="C20" s="4">
        <v>1185732.0</v>
      </c>
      <c r="D20" s="4" t="b">
        <f t="shared" si="0"/>
        <v>0</v>
      </c>
      <c r="E20" s="4">
        <v>43941.0</v>
      </c>
      <c r="F20" s="4" t="s">
        <v>1</v>
      </c>
      <c r="G20" s="4" t="s">
        <v>2</v>
      </c>
      <c r="H20" s="4" t="s">
        <v>2</v>
      </c>
      <c r="I20" s="4" t="s">
        <v>5</v>
      </c>
      <c r="J20" s="5">
        <v>55.0</v>
      </c>
      <c r="K20" s="5">
        <v>1000.0</v>
      </c>
      <c r="L20" s="6">
        <v>550000.0</v>
      </c>
      <c r="M20" s="6" t="str">
        <f t="shared" si="1"/>
        <v>HIGH</v>
      </c>
      <c r="N20" s="6">
        <v>165000.0</v>
      </c>
      <c r="O20" s="4">
        <v>0.3</v>
      </c>
      <c r="P20" s="4" t="s">
        <v>10</v>
      </c>
      <c r="Q20" s="4"/>
      <c r="R20" s="10"/>
    </row>
    <row r="21" spans="8:8" ht="18.2" customHeight="1">
      <c r="A21" s="4">
        <v>17.0</v>
      </c>
      <c r="B21" s="4" t="s">
        <v>11</v>
      </c>
      <c r="C21" s="4">
        <v>1185732.0</v>
      </c>
      <c r="D21" s="4" t="b">
        <f t="shared" si="0"/>
        <v>0</v>
      </c>
      <c r="E21" s="4">
        <v>43942.0</v>
      </c>
      <c r="F21" s="4" t="s">
        <v>1</v>
      </c>
      <c r="G21" s="4" t="s">
        <v>2</v>
      </c>
      <c r="H21" s="4" t="s">
        <v>2</v>
      </c>
      <c r="I21" s="4" t="s">
        <v>6</v>
      </c>
      <c r="J21" s="5">
        <v>50.0</v>
      </c>
      <c r="K21" s="5">
        <v>925.0</v>
      </c>
      <c r="L21" s="6">
        <v>462500.0</v>
      </c>
      <c r="M21" s="6" t="str">
        <f t="shared" si="1"/>
        <v>MODERATE</v>
      </c>
      <c r="N21" s="6">
        <v>161875.0</v>
      </c>
      <c r="O21" s="4">
        <v>0.35</v>
      </c>
      <c r="P21" s="4" t="s">
        <v>10</v>
      </c>
      <c r="Q21" s="4"/>
      <c r="R21" s="7"/>
      <c r="S21" s="10"/>
    </row>
    <row r="22" spans="8:8" ht="18.2" customHeight="1">
      <c r="A22" s="4">
        <v>18.0</v>
      </c>
      <c r="B22" s="4" t="s">
        <v>11</v>
      </c>
      <c r="C22" s="4">
        <v>1185732.0</v>
      </c>
      <c r="D22" s="4" t="b">
        <f t="shared" si="0"/>
        <v>0</v>
      </c>
      <c r="E22" s="4">
        <v>43943.0</v>
      </c>
      <c r="F22" s="4" t="s">
        <v>1</v>
      </c>
      <c r="G22" s="4" t="s">
        <v>2</v>
      </c>
      <c r="H22" s="4" t="s">
        <v>2</v>
      </c>
      <c r="I22" s="4" t="s">
        <v>7</v>
      </c>
      <c r="J22" s="5">
        <v>50.0</v>
      </c>
      <c r="K22" s="5">
        <v>900.0</v>
      </c>
      <c r="L22" s="6">
        <v>450000.0</v>
      </c>
      <c r="M22" s="6" t="str">
        <f t="shared" si="1"/>
        <v>MODERATE</v>
      </c>
      <c r="N22" s="6">
        <v>157500.0</v>
      </c>
      <c r="O22" s="4">
        <v>0.35</v>
      </c>
      <c r="P22" s="4" t="s">
        <v>10</v>
      </c>
      <c r="Q22" s="4"/>
      <c r="R22" s="12"/>
      <c r="S22" s="10"/>
    </row>
    <row r="23" spans="8:8" ht="18.2" customHeight="1">
      <c r="A23" s="4">
        <v>19.0</v>
      </c>
      <c r="B23" s="4" t="s">
        <v>11</v>
      </c>
      <c r="C23" s="4">
        <v>1185732.0</v>
      </c>
      <c r="D23" s="4" t="b">
        <f t="shared" si="0"/>
        <v>0</v>
      </c>
      <c r="E23" s="4">
        <v>43944.0</v>
      </c>
      <c r="F23" s="4" t="s">
        <v>1</v>
      </c>
      <c r="G23" s="4" t="s">
        <v>2</v>
      </c>
      <c r="H23" s="4" t="s">
        <v>2</v>
      </c>
      <c r="I23" s="4" t="s">
        <v>8</v>
      </c>
      <c r="J23" s="5">
        <v>60.0</v>
      </c>
      <c r="K23" s="5">
        <v>900.0</v>
      </c>
      <c r="L23" s="6">
        <v>540000.0</v>
      </c>
      <c r="M23" s="6" t="str">
        <f t="shared" si="1"/>
        <v>HIGH</v>
      </c>
      <c r="N23" s="6">
        <v>162000.0</v>
      </c>
      <c r="O23" s="4">
        <v>0.3</v>
      </c>
      <c r="P23" s="4" t="s">
        <v>10</v>
      </c>
      <c r="Q23" s="4"/>
      <c r="R23" s="12" t="s">
        <v>55</v>
      </c>
      <c r="S23" s="13">
        <f>MAX(L5:L104)</f>
        <v>720000.0</v>
      </c>
    </row>
    <row r="24" spans="8:8" ht="18.2" customHeight="1">
      <c r="A24" s="4">
        <v>20.0</v>
      </c>
      <c r="B24" s="4" t="s">
        <v>11</v>
      </c>
      <c r="C24" s="4">
        <v>1185732.0</v>
      </c>
      <c r="D24" s="4" t="b">
        <f t="shared" si="0"/>
        <v>0</v>
      </c>
      <c r="E24" s="4">
        <v>43945.0</v>
      </c>
      <c r="F24" s="4" t="s">
        <v>1</v>
      </c>
      <c r="G24" s="4" t="s">
        <v>2</v>
      </c>
      <c r="H24" s="4" t="s">
        <v>2</v>
      </c>
      <c r="I24" s="4" t="s">
        <v>9</v>
      </c>
      <c r="J24" s="5">
        <v>65.0</v>
      </c>
      <c r="K24" s="5">
        <v>1000.0</v>
      </c>
      <c r="L24" s="6">
        <v>650000.0</v>
      </c>
      <c r="M24" s="6" t="str">
        <f t="shared" si="1"/>
        <v>HIGH</v>
      </c>
      <c r="N24" s="6">
        <v>162500.0</v>
      </c>
      <c r="O24" s="4">
        <v>0.25</v>
      </c>
      <c r="P24" s="4" t="s">
        <v>10</v>
      </c>
      <c r="Q24" s="4"/>
      <c r="R24" s="12" t="s">
        <v>56</v>
      </c>
      <c r="S24" s="13">
        <f>MIN(L5:L104)</f>
        <v>20000.0</v>
      </c>
    </row>
    <row r="25" spans="8:8" ht="18.2" customHeight="1">
      <c r="A25" s="4">
        <v>21.0</v>
      </c>
      <c r="B25" s="4" t="s">
        <v>11</v>
      </c>
      <c r="C25" s="4">
        <v>1197831.0</v>
      </c>
      <c r="D25" s="4" t="b">
        <f t="shared" si="0"/>
        <v>0</v>
      </c>
      <c r="E25" s="4">
        <v>44035.0</v>
      </c>
      <c r="F25" s="4" t="s">
        <v>12</v>
      </c>
      <c r="G25" s="4" t="s">
        <v>13</v>
      </c>
      <c r="H25" s="4" t="s">
        <v>14</v>
      </c>
      <c r="I25" s="4" t="s">
        <v>8</v>
      </c>
      <c r="J25" s="5">
        <v>40.0</v>
      </c>
      <c r="K25" s="5">
        <v>550.0</v>
      </c>
      <c r="L25" s="6">
        <v>220000.0</v>
      </c>
      <c r="M25" s="6" t="str">
        <f t="shared" si="1"/>
        <v>MODERATE</v>
      </c>
      <c r="N25" s="6">
        <v>66000.0</v>
      </c>
      <c r="O25" s="4">
        <v>0.3</v>
      </c>
      <c r="P25" s="4" t="s">
        <v>10</v>
      </c>
      <c r="Q25" s="4"/>
      <c r="S25" s="10"/>
    </row>
    <row r="26" spans="8:8" ht="18.2" customHeight="1">
      <c r="A26" s="4">
        <v>22.0</v>
      </c>
      <c r="B26" s="4" t="s">
        <v>11</v>
      </c>
      <c r="C26" s="4">
        <v>1197831.0</v>
      </c>
      <c r="D26" s="4" t="b">
        <f t="shared" si="0"/>
        <v>0</v>
      </c>
      <c r="E26" s="4">
        <v>44036.0</v>
      </c>
      <c r="F26" s="4" t="s">
        <v>12</v>
      </c>
      <c r="G26" s="4" t="s">
        <v>13</v>
      </c>
      <c r="H26" s="4" t="s">
        <v>14</v>
      </c>
      <c r="I26" s="4" t="s">
        <v>9</v>
      </c>
      <c r="J26" s="5">
        <v>35.0</v>
      </c>
      <c r="K26" s="5">
        <v>700.0</v>
      </c>
      <c r="L26" s="6">
        <v>245000.0</v>
      </c>
      <c r="M26" s="6" t="str">
        <f t="shared" si="1"/>
        <v>MODERATE</v>
      </c>
      <c r="N26" s="6">
        <v>122500.0</v>
      </c>
      <c r="O26" s="4">
        <v>0.5</v>
      </c>
      <c r="P26" s="4" t="s">
        <v>10</v>
      </c>
      <c r="Q26" s="4"/>
      <c r="R26" s="7" t="s">
        <v>57</v>
      </c>
      <c r="S26" s="13">
        <f>AVERAGE(L5:L104)</f>
        <v>281050.0</v>
      </c>
    </row>
    <row r="27" spans="8:8" ht="18.2" customHeight="1">
      <c r="A27" s="4">
        <v>23.0</v>
      </c>
      <c r="B27" s="4" t="s">
        <v>11</v>
      </c>
      <c r="C27" s="4">
        <v>1197831.0</v>
      </c>
      <c r="D27" s="4" t="b">
        <f t="shared" si="0"/>
        <v>0</v>
      </c>
      <c r="E27" s="4">
        <v>44037.0</v>
      </c>
      <c r="F27" s="4" t="s">
        <v>12</v>
      </c>
      <c r="G27" s="4" t="s">
        <v>13</v>
      </c>
      <c r="H27" s="4" t="s">
        <v>14</v>
      </c>
      <c r="I27" s="4" t="s">
        <v>3</v>
      </c>
      <c r="J27" s="5">
        <v>25.0</v>
      </c>
      <c r="K27" s="5">
        <v>850.0</v>
      </c>
      <c r="L27" s="6">
        <v>212500.0</v>
      </c>
      <c r="M27" s="6" t="str">
        <f t="shared" si="1"/>
        <v>MODERATE</v>
      </c>
      <c r="N27" s="6">
        <v>74375.0</v>
      </c>
      <c r="O27" s="4">
        <v>0.35</v>
      </c>
      <c r="P27" s="4" t="s">
        <v>10</v>
      </c>
      <c r="Q27" s="4"/>
      <c r="R27" s="7" t="s">
        <v>60</v>
      </c>
      <c r="S27" s="10">
        <f>_xlfn.AVERAGEIF(L:L,"&lt;200000")</f>
        <v>119637.09677419355</v>
      </c>
    </row>
    <row r="28" spans="8:8" ht="18.2" customHeight="1">
      <c r="A28" s="4">
        <v>24.0</v>
      </c>
      <c r="B28" s="4" t="s">
        <v>11</v>
      </c>
      <c r="C28" s="4">
        <v>1197831.0</v>
      </c>
      <c r="D28" s="4" t="b">
        <f t="shared" si="0"/>
        <v>0</v>
      </c>
      <c r="E28" s="4">
        <v>44038.0</v>
      </c>
      <c r="F28" s="4" t="s">
        <v>12</v>
      </c>
      <c r="G28" s="4" t="s">
        <v>13</v>
      </c>
      <c r="H28" s="4" t="s">
        <v>14</v>
      </c>
      <c r="I28" s="4" t="s">
        <v>5</v>
      </c>
      <c r="J28" s="5">
        <v>35.0</v>
      </c>
      <c r="K28" s="5">
        <v>850.0</v>
      </c>
      <c r="L28" s="6">
        <v>297500.0</v>
      </c>
      <c r="M28" s="6" t="str">
        <f t="shared" si="1"/>
        <v>MODERATE</v>
      </c>
      <c r="N28" s="6">
        <v>104125.0</v>
      </c>
      <c r="O28" s="4">
        <v>0.35</v>
      </c>
      <c r="P28" s="4" t="s">
        <v>10</v>
      </c>
      <c r="Q28" s="4"/>
      <c r="R28" s="7"/>
      <c r="S28" s="10"/>
    </row>
    <row r="29" spans="8:8" ht="18.2" customHeight="1">
      <c r="A29" s="4">
        <v>25.0</v>
      </c>
      <c r="B29" s="4" t="s">
        <v>11</v>
      </c>
      <c r="C29" s="4">
        <v>1197831.0</v>
      </c>
      <c r="D29" s="4" t="b">
        <f t="shared" si="0"/>
        <v>0</v>
      </c>
      <c r="E29" s="4">
        <v>44039.0</v>
      </c>
      <c r="F29" s="4" t="s">
        <v>12</v>
      </c>
      <c r="G29" s="4" t="s">
        <v>13</v>
      </c>
      <c r="H29" s="4" t="s">
        <v>14</v>
      </c>
      <c r="I29" s="4" t="s">
        <v>6</v>
      </c>
      <c r="J29" s="5">
        <v>35.0</v>
      </c>
      <c r="K29" s="5">
        <v>675.0</v>
      </c>
      <c r="L29" s="6">
        <v>236250.0</v>
      </c>
      <c r="M29" s="6" t="str">
        <f t="shared" si="1"/>
        <v>MODERATE</v>
      </c>
      <c r="N29" s="6">
        <v>82687.5</v>
      </c>
      <c r="O29" s="4">
        <v>0.35</v>
      </c>
      <c r="P29" s="4" t="s">
        <v>10</v>
      </c>
      <c r="Q29" s="4"/>
      <c r="R29" s="7" t="s">
        <v>41</v>
      </c>
    </row>
    <row r="30" spans="8:8" ht="18.2" customHeight="1">
      <c r="A30" s="4">
        <v>26.0</v>
      </c>
      <c r="B30" s="4" t="s">
        <v>11</v>
      </c>
      <c r="C30" s="4">
        <v>1197831.0</v>
      </c>
      <c r="D30" s="4" t="b">
        <f t="shared" si="0"/>
        <v>0</v>
      </c>
      <c r="E30" s="4">
        <v>44040.0</v>
      </c>
      <c r="F30" s="4" t="s">
        <v>12</v>
      </c>
      <c r="G30" s="4" t="s">
        <v>13</v>
      </c>
      <c r="H30" s="4" t="s">
        <v>14</v>
      </c>
      <c r="I30" s="4" t="s">
        <v>7</v>
      </c>
      <c r="J30" s="5">
        <v>35.0</v>
      </c>
      <c r="K30" s="5">
        <v>625.0</v>
      </c>
      <c r="L30" s="6">
        <v>218750.0</v>
      </c>
      <c r="M30" s="6" t="str">
        <f t="shared" si="1"/>
        <v>LOW</v>
      </c>
      <c r="N30" s="6">
        <v>98437.5</v>
      </c>
      <c r="O30" s="4">
        <v>0.45</v>
      </c>
      <c r="P30" s="4" t="s">
        <v>10</v>
      </c>
      <c r="Q30" s="4"/>
      <c r="R30" s="7" t="s">
        <v>4</v>
      </c>
      <c r="S30">
        <f>COUNTIF(P:P,P5)</f>
        <v>24.0</v>
      </c>
    </row>
    <row r="31" spans="8:8" ht="18.2" customHeight="1">
      <c r="A31" s="4">
        <v>27.0</v>
      </c>
      <c r="B31" s="4" t="s">
        <v>11</v>
      </c>
      <c r="C31" s="4">
        <v>1197831.0</v>
      </c>
      <c r="D31" s="4" t="b">
        <f t="shared" si="0"/>
        <v>0</v>
      </c>
      <c r="E31" s="4">
        <v>44041.0</v>
      </c>
      <c r="F31" s="4" t="s">
        <v>12</v>
      </c>
      <c r="G31" s="4" t="s">
        <v>13</v>
      </c>
      <c r="H31" s="4" t="s">
        <v>14</v>
      </c>
      <c r="I31" s="4" t="s">
        <v>8</v>
      </c>
      <c r="J31" s="5">
        <v>40.0</v>
      </c>
      <c r="K31" s="5">
        <v>500.0</v>
      </c>
      <c r="L31" s="6">
        <v>200000.0</v>
      </c>
      <c r="M31" s="6" t="str">
        <f t="shared" si="1"/>
        <v>MODERATE</v>
      </c>
      <c r="N31" s="6">
        <v>60000.0</v>
      </c>
      <c r="O31" s="4">
        <v>0.3</v>
      </c>
      <c r="P31" s="4" t="s">
        <v>10</v>
      </c>
      <c r="Q31" s="4"/>
      <c r="R31" s="7" t="s">
        <v>61</v>
      </c>
      <c r="S31">
        <f>COUNTIF(P:P,P13)</f>
        <v>76.0</v>
      </c>
    </row>
    <row r="32" spans="8:8" ht="18.2" customHeight="1">
      <c r="A32" s="4">
        <v>28.0</v>
      </c>
      <c r="B32" s="4" t="s">
        <v>11</v>
      </c>
      <c r="C32" s="4">
        <v>1197831.0</v>
      </c>
      <c r="D32" s="4" t="b">
        <f t="shared" si="0"/>
        <v>0</v>
      </c>
      <c r="E32" s="4">
        <v>44042.0</v>
      </c>
      <c r="F32" s="4" t="s">
        <v>12</v>
      </c>
      <c r="G32" s="4" t="s">
        <v>13</v>
      </c>
      <c r="H32" s="4" t="s">
        <v>14</v>
      </c>
      <c r="I32" s="4" t="s">
        <v>9</v>
      </c>
      <c r="J32" s="5">
        <v>35.0</v>
      </c>
      <c r="K32" s="5">
        <v>700.0</v>
      </c>
      <c r="L32" s="6">
        <v>245000.0</v>
      </c>
      <c r="M32" s="6" t="str">
        <f t="shared" si="1"/>
        <v>MODERATE</v>
      </c>
      <c r="N32" s="6">
        <v>122500.0</v>
      </c>
      <c r="O32" s="4">
        <v>0.5</v>
      </c>
      <c r="P32" s="4" t="s">
        <v>10</v>
      </c>
      <c r="Q32" s="4"/>
      <c r="R32" s="7"/>
    </row>
    <row r="33" spans="8:8" ht="18.2" customHeight="1">
      <c r="A33" s="4">
        <v>29.0</v>
      </c>
      <c r="B33" s="4" t="s">
        <v>11</v>
      </c>
      <c r="C33" s="4">
        <v>1197831.0</v>
      </c>
      <c r="D33" s="4" t="b">
        <f t="shared" si="0"/>
        <v>0</v>
      </c>
      <c r="E33" s="4">
        <v>44043.0</v>
      </c>
      <c r="F33" s="4" t="s">
        <v>12</v>
      </c>
      <c r="G33" s="4" t="s">
        <v>13</v>
      </c>
      <c r="H33" s="4" t="s">
        <v>14</v>
      </c>
      <c r="I33" s="4" t="s">
        <v>3</v>
      </c>
      <c r="J33" s="5">
        <v>30.0</v>
      </c>
      <c r="K33" s="5">
        <v>875.0</v>
      </c>
      <c r="L33" s="6">
        <v>262500.0</v>
      </c>
      <c r="M33" s="6" t="str">
        <f t="shared" si="1"/>
        <v>MODERATE</v>
      </c>
      <c r="N33" s="6">
        <v>91875.0</v>
      </c>
      <c r="O33" s="4">
        <v>0.35</v>
      </c>
      <c r="P33" s="4" t="s">
        <v>10</v>
      </c>
      <c r="Q33" s="4"/>
      <c r="R33" s="7" t="s">
        <v>62</v>
      </c>
      <c r="S33" t="str">
        <f>IF(S30&gt;S31,"In-store","outlet")</f>
        <v>outlet</v>
      </c>
    </row>
    <row r="34" spans="8:8" ht="18.2" customHeight="1">
      <c r="A34" s="4">
        <v>30.0</v>
      </c>
      <c r="B34" s="4" t="s">
        <v>11</v>
      </c>
      <c r="C34" s="4">
        <v>1197831.0</v>
      </c>
      <c r="D34" s="4" t="b">
        <f t="shared" si="0"/>
        <v>0</v>
      </c>
      <c r="E34" s="4">
        <v>44044.0</v>
      </c>
      <c r="F34" s="4" t="s">
        <v>12</v>
      </c>
      <c r="G34" s="4" t="s">
        <v>13</v>
      </c>
      <c r="H34" s="4" t="s">
        <v>14</v>
      </c>
      <c r="I34" s="4" t="s">
        <v>5</v>
      </c>
      <c r="J34" s="5">
        <v>40.0</v>
      </c>
      <c r="K34" s="5">
        <v>875.0</v>
      </c>
      <c r="L34" s="6">
        <v>350000.0</v>
      </c>
      <c r="M34" s="6" t="str">
        <f t="shared" si="1"/>
        <v>MODERATE</v>
      </c>
      <c r="N34" s="6">
        <v>122500.0</v>
      </c>
      <c r="O34" s="4">
        <v>0.35</v>
      </c>
      <c r="P34" s="4" t="s">
        <v>10</v>
      </c>
      <c r="Q34" s="4"/>
      <c r="R34" s="7"/>
    </row>
    <row r="35" spans="8:8" ht="18.2" customHeight="1">
      <c r="A35" s="4">
        <v>31.0</v>
      </c>
      <c r="B35" s="4" t="s">
        <v>11</v>
      </c>
      <c r="C35" s="4">
        <v>1197831.0</v>
      </c>
      <c r="D35" s="4" t="b">
        <f t="shared" si="0"/>
        <v>0</v>
      </c>
      <c r="E35" s="4">
        <v>44045.0</v>
      </c>
      <c r="F35" s="4" t="s">
        <v>12</v>
      </c>
      <c r="G35" s="4" t="s">
        <v>13</v>
      </c>
      <c r="H35" s="4" t="s">
        <v>14</v>
      </c>
      <c r="I35" s="4" t="s">
        <v>6</v>
      </c>
      <c r="J35" s="5">
        <v>35.0</v>
      </c>
      <c r="K35" s="5">
        <v>700.0</v>
      </c>
      <c r="L35" s="6">
        <v>245000.0</v>
      </c>
      <c r="M35" s="6" t="str">
        <f t="shared" si="1"/>
        <v>MODERATE</v>
      </c>
      <c r="N35" s="6">
        <v>85750.0</v>
      </c>
      <c r="O35" s="4">
        <v>0.35</v>
      </c>
      <c r="P35" s="4" t="s">
        <v>10</v>
      </c>
      <c r="Q35" s="4"/>
      <c r="R35" t="s">
        <v>63</v>
      </c>
    </row>
    <row r="36" spans="8:8" ht="18.2" customHeight="1">
      <c r="A36" s="4">
        <v>32.0</v>
      </c>
      <c r="B36" s="4" t="s">
        <v>11</v>
      </c>
      <c r="C36" s="4">
        <v>1197831.0</v>
      </c>
      <c r="D36" s="4" t="b">
        <f t="shared" si="0"/>
        <v>0</v>
      </c>
      <c r="E36" s="4">
        <v>44046.0</v>
      </c>
      <c r="F36" s="4" t="s">
        <v>12</v>
      </c>
      <c r="G36" s="4" t="s">
        <v>13</v>
      </c>
      <c r="H36" s="4" t="s">
        <v>14</v>
      </c>
      <c r="I36" s="4" t="s">
        <v>7</v>
      </c>
      <c r="J36" s="5">
        <v>40.0</v>
      </c>
      <c r="K36" s="5">
        <v>600.0</v>
      </c>
      <c r="L36" s="6">
        <v>240000.0</v>
      </c>
      <c r="M36" s="6" t="str">
        <f t="shared" si="1"/>
        <v>MODERATE</v>
      </c>
      <c r="N36" s="6">
        <v>108000.0</v>
      </c>
      <c r="O36" s="4">
        <v>0.45</v>
      </c>
      <c r="P36" s="4" t="s">
        <v>10</v>
      </c>
      <c r="Q36" s="4"/>
      <c r="R36" t="s">
        <v>64</v>
      </c>
      <c r="S36">
        <f>SUMIF(F:F,F5,L:L)</f>
        <v>1.081875E7</v>
      </c>
    </row>
    <row r="37" spans="8:8" ht="18.2" customHeight="1">
      <c r="A37" s="4">
        <v>33.0</v>
      </c>
      <c r="B37" s="4" t="s">
        <v>11</v>
      </c>
      <c r="C37" s="4">
        <v>1197831.0</v>
      </c>
      <c r="D37" s="4" t="b">
        <f t="shared" si="0"/>
        <v>0</v>
      </c>
      <c r="E37" s="4">
        <v>44047.0</v>
      </c>
      <c r="F37" s="4" t="s">
        <v>12</v>
      </c>
      <c r="G37" s="4" t="s">
        <v>13</v>
      </c>
      <c r="H37" s="4" t="s">
        <v>14</v>
      </c>
      <c r="I37" s="4" t="s">
        <v>8</v>
      </c>
      <c r="J37" s="5">
        <v>45.0</v>
      </c>
      <c r="K37" s="5">
        <v>500.0</v>
      </c>
      <c r="L37" s="6">
        <v>225000.0</v>
      </c>
      <c r="M37" s="6" t="str">
        <f t="shared" si="1"/>
        <v>MODERATE</v>
      </c>
      <c r="N37" s="6">
        <v>67500.0</v>
      </c>
      <c r="O37" s="4">
        <v>0.3</v>
      </c>
      <c r="P37" s="4" t="s">
        <v>10</v>
      </c>
      <c r="Q37" s="4"/>
      <c r="R37" t="s">
        <v>65</v>
      </c>
      <c r="S37">
        <f>SUMIF(F:F,F26,L:L)</f>
        <v>5252500.0</v>
      </c>
    </row>
    <row r="38" spans="8:8" ht="18.2" customHeight="1">
      <c r="A38" s="4">
        <v>34.0</v>
      </c>
      <c r="B38" s="4" t="s">
        <v>11</v>
      </c>
      <c r="C38" s="4">
        <v>1197831.0</v>
      </c>
      <c r="D38" s="4" t="b">
        <f t="shared" si="0"/>
        <v>0</v>
      </c>
      <c r="E38" s="4">
        <v>44048.0</v>
      </c>
      <c r="F38" s="4" t="s">
        <v>12</v>
      </c>
      <c r="G38" s="4" t="s">
        <v>13</v>
      </c>
      <c r="H38" s="4" t="s">
        <v>14</v>
      </c>
      <c r="I38" s="4" t="s">
        <v>9</v>
      </c>
      <c r="J38" s="5">
        <v>40.0</v>
      </c>
      <c r="K38" s="5">
        <v>650.0</v>
      </c>
      <c r="L38" s="6">
        <v>260000.0</v>
      </c>
      <c r="M38" s="6" t="str">
        <f t="shared" si="1"/>
        <v>MODERATE</v>
      </c>
      <c r="N38" s="6">
        <v>130000.0</v>
      </c>
      <c r="O38" s="4">
        <v>0.5</v>
      </c>
      <c r="P38" s="4" t="s">
        <v>10</v>
      </c>
      <c r="Q38" s="4"/>
      <c r="R38" t="s">
        <v>66</v>
      </c>
      <c r="S38">
        <f>SUMIF(F:F,F41,L:L)</f>
        <v>1.08125E7</v>
      </c>
    </row>
    <row r="39" spans="8:8" ht="18.2" customHeight="1">
      <c r="A39" s="4">
        <v>35.0</v>
      </c>
      <c r="B39" s="4" t="s">
        <v>11</v>
      </c>
      <c r="C39" s="4">
        <v>1197831.0</v>
      </c>
      <c r="D39" s="4" t="b">
        <f t="shared" si="0"/>
        <v>0</v>
      </c>
      <c r="E39" s="4">
        <v>44049.0</v>
      </c>
      <c r="F39" s="4" t="s">
        <v>12</v>
      </c>
      <c r="G39" s="4" t="s">
        <v>13</v>
      </c>
      <c r="H39" s="4" t="s">
        <v>14</v>
      </c>
      <c r="I39" s="4" t="s">
        <v>3</v>
      </c>
      <c r="J39" s="5">
        <v>30.0</v>
      </c>
      <c r="K39" s="5">
        <v>900.0</v>
      </c>
      <c r="L39" s="6">
        <v>270000.0</v>
      </c>
      <c r="M39" s="6" t="str">
        <f t="shared" si="1"/>
        <v>MODERATE</v>
      </c>
      <c r="N39" s="6">
        <v>94500.0</v>
      </c>
      <c r="O39" s="4">
        <v>0.35</v>
      </c>
      <c r="P39" s="4" t="s">
        <v>10</v>
      </c>
      <c r="Q39" s="4"/>
      <c r="R39" t="s">
        <v>67</v>
      </c>
      <c r="S39">
        <f>SUMIF(F:F,F65,L:L)</f>
        <v>1221250.0</v>
      </c>
    </row>
    <row r="40" spans="8:8" ht="18.2" customHeight="1">
      <c r="A40" s="4">
        <v>36.0</v>
      </c>
      <c r="B40" s="4" t="s">
        <v>11</v>
      </c>
      <c r="C40" s="4">
        <v>1197831.0</v>
      </c>
      <c r="D40" s="4" t="b">
        <f t="shared" si="0"/>
        <v>0</v>
      </c>
      <c r="E40" s="4">
        <v>44050.0</v>
      </c>
      <c r="F40" s="4" t="s">
        <v>12</v>
      </c>
      <c r="G40" s="4" t="s">
        <v>13</v>
      </c>
      <c r="H40" s="4" t="s">
        <v>14</v>
      </c>
      <c r="I40" s="4" t="s">
        <v>5</v>
      </c>
      <c r="J40" s="5">
        <v>40.0</v>
      </c>
      <c r="K40" s="5">
        <v>900.0</v>
      </c>
      <c r="L40" s="6">
        <v>360000.0</v>
      </c>
      <c r="M40" s="6" t="str">
        <f t="shared" si="1"/>
        <v>MODERATE</v>
      </c>
      <c r="N40" s="6">
        <v>126000.0</v>
      </c>
      <c r="O40" s="4">
        <v>0.35</v>
      </c>
      <c r="P40" s="4" t="s">
        <v>10</v>
      </c>
      <c r="Q40" s="4"/>
    </row>
    <row r="41" spans="8:8" ht="18.2" customHeight="1">
      <c r="A41" s="4">
        <v>37.0</v>
      </c>
      <c r="B41" s="4" t="s">
        <v>11</v>
      </c>
      <c r="C41" s="4">
        <v>1128299.0</v>
      </c>
      <c r="D41" s="4" t="b">
        <f t="shared" si="0"/>
        <v>0</v>
      </c>
      <c r="E41" s="4">
        <v>44140.0</v>
      </c>
      <c r="F41" s="4" t="s">
        <v>15</v>
      </c>
      <c r="G41" s="4" t="s">
        <v>16</v>
      </c>
      <c r="H41" s="4" t="s">
        <v>17</v>
      </c>
      <c r="I41" s="4" t="s">
        <v>8</v>
      </c>
      <c r="J41" s="5">
        <v>55.0</v>
      </c>
      <c r="K41" s="5">
        <v>575.0</v>
      </c>
      <c r="L41" s="6">
        <v>316250.0</v>
      </c>
      <c r="M41" s="6" t="str">
        <f t="shared" si="1"/>
        <v>MODERATE</v>
      </c>
      <c r="N41" s="6">
        <v>158125.0</v>
      </c>
      <c r="O41" s="4">
        <v>0.5</v>
      </c>
      <c r="P41" s="4" t="s">
        <v>10</v>
      </c>
      <c r="Q41" s="4"/>
    </row>
    <row r="42" spans="8:8" ht="18.2" customHeight="1">
      <c r="A42" s="4">
        <v>38.0</v>
      </c>
      <c r="B42" s="4" t="s">
        <v>11</v>
      </c>
      <c r="C42" s="4">
        <v>1128299.0</v>
      </c>
      <c r="D42" s="4" t="b">
        <f t="shared" si="0"/>
        <v>0</v>
      </c>
      <c r="E42" s="4">
        <v>44141.0</v>
      </c>
      <c r="F42" s="4" t="s">
        <v>15</v>
      </c>
      <c r="G42" s="4" t="s">
        <v>16</v>
      </c>
      <c r="H42" s="4" t="s">
        <v>17</v>
      </c>
      <c r="I42" s="4" t="s">
        <v>9</v>
      </c>
      <c r="J42" s="5">
        <v>50.0</v>
      </c>
      <c r="K42" s="5">
        <v>775.0</v>
      </c>
      <c r="L42" s="6">
        <v>387500.0</v>
      </c>
      <c r="M42" s="6" t="str">
        <f t="shared" si="1"/>
        <v>MODERATE</v>
      </c>
      <c r="N42" s="6">
        <v>58125.0</v>
      </c>
      <c r="O42" s="4">
        <v>0.15</v>
      </c>
      <c r="P42" s="4" t="s">
        <v>10</v>
      </c>
      <c r="Q42" s="4"/>
    </row>
    <row r="43" spans="8:8" ht="18.2" customHeight="1">
      <c r="A43" s="4">
        <v>39.0</v>
      </c>
      <c r="B43" s="4" t="s">
        <v>11</v>
      </c>
      <c r="C43" s="4">
        <v>1128299.0</v>
      </c>
      <c r="D43" s="4" t="b">
        <f t="shared" si="0"/>
        <v>0</v>
      </c>
      <c r="E43" s="4">
        <v>44142.0</v>
      </c>
      <c r="F43" s="4" t="s">
        <v>15</v>
      </c>
      <c r="G43" s="4" t="s">
        <v>16</v>
      </c>
      <c r="H43" s="4" t="s">
        <v>17</v>
      </c>
      <c r="I43" s="4" t="s">
        <v>3</v>
      </c>
      <c r="J43" s="5">
        <v>40.0</v>
      </c>
      <c r="K43" s="5">
        <v>825.0</v>
      </c>
      <c r="L43" s="6">
        <v>330000.0</v>
      </c>
      <c r="M43" s="6" t="str">
        <f t="shared" si="1"/>
        <v>MODERATE</v>
      </c>
      <c r="N43" s="6">
        <v>115500.0</v>
      </c>
      <c r="O43" s="4">
        <v>0.35</v>
      </c>
      <c r="P43" s="4" t="s">
        <v>10</v>
      </c>
      <c r="Q43" s="4"/>
    </row>
    <row r="44" spans="8:8" ht="18.2" customHeight="1">
      <c r="A44" s="4">
        <v>40.0</v>
      </c>
      <c r="B44" s="4" t="s">
        <v>11</v>
      </c>
      <c r="C44" s="4">
        <v>1128299.0</v>
      </c>
      <c r="D44" s="4" t="b">
        <f t="shared" si="0"/>
        <v>0</v>
      </c>
      <c r="E44" s="4">
        <v>44143.0</v>
      </c>
      <c r="F44" s="4" t="s">
        <v>15</v>
      </c>
      <c r="G44" s="4" t="s">
        <v>16</v>
      </c>
      <c r="H44" s="4" t="s">
        <v>17</v>
      </c>
      <c r="I44" s="4" t="s">
        <v>5</v>
      </c>
      <c r="J44" s="5">
        <v>50.0</v>
      </c>
      <c r="K44" s="5">
        <v>725.0</v>
      </c>
      <c r="L44" s="6">
        <v>362500.0</v>
      </c>
      <c r="M44" s="6" t="str">
        <f t="shared" si="1"/>
        <v>MODERATE</v>
      </c>
      <c r="N44" s="6">
        <v>72500.0</v>
      </c>
      <c r="O44" s="4">
        <v>0.2</v>
      </c>
      <c r="P44" s="4" t="s">
        <v>10</v>
      </c>
      <c r="Q44" s="4"/>
    </row>
    <row r="45" spans="8:8" ht="18.2" customHeight="1">
      <c r="A45" s="4">
        <v>41.0</v>
      </c>
      <c r="B45" s="4" t="s">
        <v>11</v>
      </c>
      <c r="C45" s="4">
        <v>1128299.0</v>
      </c>
      <c r="D45" s="4" t="b">
        <f t="shared" si="0"/>
        <v>0</v>
      </c>
      <c r="E45" s="4">
        <v>44144.0</v>
      </c>
      <c r="F45" s="4" t="s">
        <v>15</v>
      </c>
      <c r="G45" s="4" t="s">
        <v>16</v>
      </c>
      <c r="H45" s="4" t="s">
        <v>17</v>
      </c>
      <c r="I45" s="4" t="s">
        <v>6</v>
      </c>
      <c r="J45" s="5">
        <v>50.0</v>
      </c>
      <c r="K45" s="5">
        <v>725.0</v>
      </c>
      <c r="L45" s="6">
        <v>362500.0</v>
      </c>
      <c r="M45" s="6" t="str">
        <f t="shared" si="1"/>
        <v>MODERATE</v>
      </c>
      <c r="N45" s="6">
        <v>126875.0</v>
      </c>
      <c r="O45" s="4">
        <v>0.35</v>
      </c>
      <c r="P45" s="4" t="s">
        <v>10</v>
      </c>
      <c r="Q45" s="4"/>
    </row>
    <row r="46" spans="8:8" ht="18.2" customHeight="1">
      <c r="A46" s="4">
        <v>42.0</v>
      </c>
      <c r="B46" s="4" t="s">
        <v>11</v>
      </c>
      <c r="C46" s="4">
        <v>1128299.0</v>
      </c>
      <c r="D46" s="4" t="b">
        <f t="shared" si="0"/>
        <v>0</v>
      </c>
      <c r="E46" s="4">
        <v>44145.0</v>
      </c>
      <c r="F46" s="4" t="s">
        <v>15</v>
      </c>
      <c r="G46" s="4" t="s">
        <v>16</v>
      </c>
      <c r="H46" s="4" t="s">
        <v>17</v>
      </c>
      <c r="I46" s="4" t="s">
        <v>7</v>
      </c>
      <c r="J46" s="5">
        <v>50.0</v>
      </c>
      <c r="K46" s="5">
        <v>575.0</v>
      </c>
      <c r="L46" s="6">
        <v>287500.0</v>
      </c>
      <c r="M46" s="6" t="str">
        <f t="shared" si="1"/>
        <v>MODERATE</v>
      </c>
      <c r="N46" s="6">
        <v>86250.0</v>
      </c>
      <c r="O46" s="4">
        <v>0.3</v>
      </c>
      <c r="P46" s="4" t="s">
        <v>10</v>
      </c>
      <c r="Q46" s="4"/>
    </row>
    <row r="47" spans="8:8" ht="18.2" customHeight="1">
      <c r="A47" s="4">
        <v>43.0</v>
      </c>
      <c r="B47" s="4" t="s">
        <v>11</v>
      </c>
      <c r="C47" s="4">
        <v>1128299.0</v>
      </c>
      <c r="D47" s="4" t="b">
        <f t="shared" si="0"/>
        <v>0</v>
      </c>
      <c r="E47" s="4">
        <v>44146.0</v>
      </c>
      <c r="F47" s="4" t="s">
        <v>15</v>
      </c>
      <c r="G47" s="4" t="s">
        <v>16</v>
      </c>
      <c r="H47" s="4" t="s">
        <v>17</v>
      </c>
      <c r="I47" s="4" t="s">
        <v>8</v>
      </c>
      <c r="J47" s="5">
        <v>55.0</v>
      </c>
      <c r="K47" s="5">
        <v>500.0</v>
      </c>
      <c r="L47" s="6">
        <v>275000.0</v>
      </c>
      <c r="M47" s="6" t="str">
        <f t="shared" si="1"/>
        <v>MODERATE</v>
      </c>
      <c r="N47" s="6">
        <v>137500.0</v>
      </c>
      <c r="O47" s="4">
        <v>0.5</v>
      </c>
      <c r="P47" s="4" t="s">
        <v>10</v>
      </c>
      <c r="Q47" s="4"/>
    </row>
    <row r="48" spans="8:8" ht="18.2" customHeight="1">
      <c r="A48" s="4">
        <v>44.0</v>
      </c>
      <c r="B48" s="4" t="s">
        <v>11</v>
      </c>
      <c r="C48" s="4">
        <v>1128299.0</v>
      </c>
      <c r="D48" s="4" t="b">
        <f t="shared" si="0"/>
        <v>0</v>
      </c>
      <c r="E48" s="4">
        <v>44147.0</v>
      </c>
      <c r="F48" s="4" t="s">
        <v>15</v>
      </c>
      <c r="G48" s="4" t="s">
        <v>16</v>
      </c>
      <c r="H48" s="4" t="s">
        <v>17</v>
      </c>
      <c r="I48" s="4" t="s">
        <v>9</v>
      </c>
      <c r="J48" s="5">
        <v>50.0</v>
      </c>
      <c r="K48" s="5">
        <v>700.0</v>
      </c>
      <c r="L48" s="6">
        <v>350000.0</v>
      </c>
      <c r="M48" s="6" t="str">
        <f t="shared" si="1"/>
        <v>MODERATE</v>
      </c>
      <c r="N48" s="6">
        <v>52500.0</v>
      </c>
      <c r="O48" s="4">
        <v>0.15</v>
      </c>
      <c r="P48" s="4" t="s">
        <v>10</v>
      </c>
      <c r="Q48" s="4"/>
    </row>
    <row r="49" spans="8:8" ht="18.2" customHeight="1">
      <c r="A49" s="4">
        <v>45.0</v>
      </c>
      <c r="B49" s="4" t="s">
        <v>11</v>
      </c>
      <c r="C49" s="4">
        <v>1128299.0</v>
      </c>
      <c r="D49" s="4" t="b">
        <f t="shared" si="0"/>
        <v>0</v>
      </c>
      <c r="E49" s="4">
        <v>44148.0</v>
      </c>
      <c r="F49" s="4" t="s">
        <v>15</v>
      </c>
      <c r="G49" s="4" t="s">
        <v>16</v>
      </c>
      <c r="H49" s="4" t="s">
        <v>17</v>
      </c>
      <c r="I49" s="4" t="s">
        <v>3</v>
      </c>
      <c r="J49" s="5">
        <v>50.0</v>
      </c>
      <c r="K49" s="5">
        <v>850.0</v>
      </c>
      <c r="L49" s="6">
        <v>425000.0</v>
      </c>
      <c r="M49" s="6" t="str">
        <f t="shared" si="1"/>
        <v>MODERATE</v>
      </c>
      <c r="N49" s="6">
        <v>148750.0</v>
      </c>
      <c r="O49" s="4">
        <v>0.35</v>
      </c>
      <c r="P49" s="4" t="s">
        <v>10</v>
      </c>
      <c r="Q49" s="4"/>
    </row>
    <row r="50" spans="8:8" ht="18.2" customHeight="1">
      <c r="A50" s="4">
        <v>46.0</v>
      </c>
      <c r="B50" s="4" t="s">
        <v>11</v>
      </c>
      <c r="C50" s="4">
        <v>1128299.0</v>
      </c>
      <c r="D50" s="4" t="b">
        <f t="shared" si="0"/>
        <v>0</v>
      </c>
      <c r="E50" s="4">
        <v>44149.0</v>
      </c>
      <c r="F50" s="4" t="s">
        <v>15</v>
      </c>
      <c r="G50" s="4" t="s">
        <v>16</v>
      </c>
      <c r="H50" s="4" t="s">
        <v>17</v>
      </c>
      <c r="I50" s="4" t="s">
        <v>5</v>
      </c>
      <c r="J50" s="5">
        <v>60.0</v>
      </c>
      <c r="K50" s="5">
        <v>700.0</v>
      </c>
      <c r="L50" s="6">
        <v>420000.0</v>
      </c>
      <c r="M50" s="6" t="str">
        <f t="shared" si="1"/>
        <v>MODERATE</v>
      </c>
      <c r="N50" s="6">
        <v>84000.0</v>
      </c>
      <c r="O50" s="4">
        <v>0.2</v>
      </c>
      <c r="P50" s="4" t="s">
        <v>10</v>
      </c>
      <c r="Q50" s="4"/>
    </row>
    <row r="51" spans="8:8" ht="18.2" customHeight="1">
      <c r="A51" s="4">
        <v>47.0</v>
      </c>
      <c r="B51" s="4" t="s">
        <v>11</v>
      </c>
      <c r="C51" s="4">
        <v>1128299.0</v>
      </c>
      <c r="D51" s="4" t="b">
        <f t="shared" si="0"/>
        <v>0</v>
      </c>
      <c r="E51" s="4">
        <v>44150.0</v>
      </c>
      <c r="F51" s="4" t="s">
        <v>15</v>
      </c>
      <c r="G51" s="4" t="s">
        <v>16</v>
      </c>
      <c r="H51" s="4" t="s">
        <v>17</v>
      </c>
      <c r="I51" s="4" t="s">
        <v>6</v>
      </c>
      <c r="J51" s="5">
        <v>60.0</v>
      </c>
      <c r="K51" s="5">
        <v>700.0</v>
      </c>
      <c r="L51" s="6">
        <v>420000.0</v>
      </c>
      <c r="M51" s="6" t="str">
        <f t="shared" si="1"/>
        <v>MODERATE</v>
      </c>
      <c r="N51" s="6">
        <v>147000.0</v>
      </c>
      <c r="O51" s="4">
        <v>0.35</v>
      </c>
      <c r="P51" s="4" t="s">
        <v>10</v>
      </c>
      <c r="Q51" s="4"/>
    </row>
    <row r="52" spans="8:8" ht="18.2" customHeight="1">
      <c r="A52" s="4">
        <v>48.0</v>
      </c>
      <c r="B52" s="4" t="s">
        <v>11</v>
      </c>
      <c r="C52" s="4">
        <v>1128299.0</v>
      </c>
      <c r="D52" s="4" t="b">
        <f t="shared" si="0"/>
        <v>0</v>
      </c>
      <c r="E52" s="4">
        <v>44187.0</v>
      </c>
      <c r="F52" s="4" t="s">
        <v>15</v>
      </c>
      <c r="G52" s="4" t="s">
        <v>16</v>
      </c>
      <c r="H52" s="4" t="s">
        <v>17</v>
      </c>
      <c r="I52" s="4" t="s">
        <v>7</v>
      </c>
      <c r="J52" s="5">
        <v>60.0</v>
      </c>
      <c r="K52" s="5">
        <v>600.0</v>
      </c>
      <c r="L52" s="6">
        <v>360000.0</v>
      </c>
      <c r="M52" s="6" t="str">
        <f t="shared" si="1"/>
        <v>MODERATE</v>
      </c>
      <c r="N52" s="6">
        <v>108000.0</v>
      </c>
      <c r="O52" s="4">
        <v>0.3</v>
      </c>
      <c r="P52" s="4" t="s">
        <v>10</v>
      </c>
      <c r="Q52" s="4"/>
    </row>
    <row r="53" spans="8:8" ht="18.2" customHeight="1">
      <c r="A53" s="4">
        <v>49.0</v>
      </c>
      <c r="B53" s="4" t="s">
        <v>11</v>
      </c>
      <c r="C53" s="4">
        <v>1128299.0</v>
      </c>
      <c r="D53" s="4" t="b">
        <f t="shared" si="0"/>
        <v>0</v>
      </c>
      <c r="E53" s="4">
        <v>44188.0</v>
      </c>
      <c r="F53" s="4" t="s">
        <v>15</v>
      </c>
      <c r="G53" s="4" t="s">
        <v>16</v>
      </c>
      <c r="H53" s="4" t="s">
        <v>17</v>
      </c>
      <c r="I53" s="4" t="s">
        <v>8</v>
      </c>
      <c r="J53" s="5">
        <v>65.0</v>
      </c>
      <c r="K53" s="5">
        <v>500.0</v>
      </c>
      <c r="L53" s="6">
        <v>325000.0</v>
      </c>
      <c r="M53" s="6" t="str">
        <f t="shared" si="1"/>
        <v>MODERATE</v>
      </c>
      <c r="N53" s="6">
        <v>162500.0</v>
      </c>
      <c r="O53" s="4">
        <v>0.5</v>
      </c>
      <c r="P53" s="4" t="s">
        <v>10</v>
      </c>
      <c r="Q53" s="4"/>
    </row>
    <row r="54" spans="8:8" ht="18.2" customHeight="1">
      <c r="A54" s="4">
        <v>50.0</v>
      </c>
      <c r="B54" s="4" t="s">
        <v>11</v>
      </c>
      <c r="C54" s="4">
        <v>1128299.0</v>
      </c>
      <c r="D54" s="4" t="b">
        <f t="shared" si="0"/>
        <v>0</v>
      </c>
      <c r="E54" s="4">
        <v>44189.0</v>
      </c>
      <c r="F54" s="4" t="s">
        <v>15</v>
      </c>
      <c r="G54" s="4" t="s">
        <v>16</v>
      </c>
      <c r="H54" s="4" t="s">
        <v>17</v>
      </c>
      <c r="I54" s="4" t="s">
        <v>9</v>
      </c>
      <c r="J54" s="5">
        <v>60.0</v>
      </c>
      <c r="K54" s="5">
        <v>700.0</v>
      </c>
      <c r="L54" s="6">
        <v>420000.0</v>
      </c>
      <c r="M54" s="6" t="str">
        <f t="shared" si="1"/>
        <v>MODERATE</v>
      </c>
      <c r="N54" s="6">
        <v>63000.0</v>
      </c>
      <c r="O54" s="4">
        <v>0.15</v>
      </c>
      <c r="P54" s="4" t="s">
        <v>10</v>
      </c>
      <c r="Q54" s="4"/>
    </row>
    <row r="55" spans="8:8" ht="18.2" customHeight="1">
      <c r="A55" s="4">
        <v>51.0</v>
      </c>
      <c r="B55" s="4" t="s">
        <v>11</v>
      </c>
      <c r="C55" s="4">
        <v>1189833.0</v>
      </c>
      <c r="D55" s="4" t="b">
        <f t="shared" si="0"/>
        <v>0</v>
      </c>
      <c r="E55" s="4">
        <v>44266.0</v>
      </c>
      <c r="F55" s="4" t="s">
        <v>15</v>
      </c>
      <c r="G55" s="4" t="s">
        <v>16</v>
      </c>
      <c r="H55" s="4" t="s">
        <v>18</v>
      </c>
      <c r="I55" s="4" t="s">
        <v>8</v>
      </c>
      <c r="J55" s="5">
        <v>50.0</v>
      </c>
      <c r="K55" s="5">
        <v>500.0</v>
      </c>
      <c r="L55" s="6">
        <v>250000.0</v>
      </c>
      <c r="M55" s="6" t="str">
        <f t="shared" si="1"/>
        <v>MODERATE</v>
      </c>
      <c r="N55" s="6">
        <v>137500.0</v>
      </c>
      <c r="O55" s="4">
        <v>0.55</v>
      </c>
      <c r="P55" s="4" t="s">
        <v>10</v>
      </c>
      <c r="Q55" s="4"/>
    </row>
    <row r="56" spans="8:8" ht="18.2" customHeight="1">
      <c r="A56" s="4">
        <v>52.0</v>
      </c>
      <c r="B56" s="4" t="s">
        <v>11</v>
      </c>
      <c r="C56" s="4">
        <v>1189833.0</v>
      </c>
      <c r="D56" s="4" t="b">
        <f t="shared" si="0"/>
        <v>0</v>
      </c>
      <c r="E56" s="4">
        <v>44267.0</v>
      </c>
      <c r="F56" s="4" t="s">
        <v>15</v>
      </c>
      <c r="G56" s="4" t="s">
        <v>16</v>
      </c>
      <c r="H56" s="4" t="s">
        <v>18</v>
      </c>
      <c r="I56" s="4" t="s">
        <v>9</v>
      </c>
      <c r="J56" s="5">
        <v>45.0</v>
      </c>
      <c r="K56" s="5">
        <v>700.0</v>
      </c>
      <c r="L56" s="6">
        <v>315000.0</v>
      </c>
      <c r="M56" s="6" t="str">
        <f t="shared" si="1"/>
        <v>MODERATE</v>
      </c>
      <c r="N56" s="6">
        <v>63000.0</v>
      </c>
      <c r="O56" s="4">
        <v>0.2</v>
      </c>
      <c r="P56" s="4" t="s">
        <v>10</v>
      </c>
      <c r="Q56" s="4"/>
    </row>
    <row r="57" spans="8:8" ht="18.2" customHeight="1">
      <c r="A57" s="4">
        <v>53.0</v>
      </c>
      <c r="B57" s="4" t="s">
        <v>11</v>
      </c>
      <c r="C57" s="4">
        <v>1189833.0</v>
      </c>
      <c r="D57" s="4" t="b">
        <f t="shared" si="0"/>
        <v>0</v>
      </c>
      <c r="E57" s="4">
        <v>44268.0</v>
      </c>
      <c r="F57" s="4" t="s">
        <v>15</v>
      </c>
      <c r="G57" s="4" t="s">
        <v>16</v>
      </c>
      <c r="H57" s="4" t="s">
        <v>18</v>
      </c>
      <c r="I57" s="4" t="s">
        <v>3</v>
      </c>
      <c r="J57" s="5">
        <v>35.0</v>
      </c>
      <c r="K57" s="5">
        <v>750.0</v>
      </c>
      <c r="L57" s="6">
        <v>262500.0</v>
      </c>
      <c r="M57" s="6" t="str">
        <f t="shared" si="1"/>
        <v>MODERATE</v>
      </c>
      <c r="N57" s="6">
        <v>105000.0</v>
      </c>
      <c r="O57" s="4">
        <v>0.4</v>
      </c>
      <c r="P57" s="4" t="s">
        <v>10</v>
      </c>
      <c r="Q57" s="4"/>
    </row>
    <row r="58" spans="8:8" ht="18.2" customHeight="1">
      <c r="A58" s="4">
        <v>54.0</v>
      </c>
      <c r="B58" s="4" t="s">
        <v>11</v>
      </c>
      <c r="C58" s="4">
        <v>1189833.0</v>
      </c>
      <c r="D58" s="4" t="b">
        <f t="shared" si="0"/>
        <v>0</v>
      </c>
      <c r="E58" s="4">
        <v>44269.0</v>
      </c>
      <c r="F58" s="4" t="s">
        <v>15</v>
      </c>
      <c r="G58" s="4" t="s">
        <v>16</v>
      </c>
      <c r="H58" s="4" t="s">
        <v>18</v>
      </c>
      <c r="I58" s="4" t="s">
        <v>5</v>
      </c>
      <c r="J58" s="5">
        <v>45.0</v>
      </c>
      <c r="K58" s="5">
        <v>650.0</v>
      </c>
      <c r="L58" s="6">
        <v>292500.0</v>
      </c>
      <c r="M58" s="6" t="str">
        <f t="shared" si="1"/>
        <v>MODERATE</v>
      </c>
      <c r="N58" s="6">
        <v>73125.0</v>
      </c>
      <c r="O58" s="4">
        <v>0.25</v>
      </c>
      <c r="P58" s="4" t="s">
        <v>10</v>
      </c>
      <c r="Q58" s="4"/>
    </row>
    <row r="59" spans="8:8" ht="18.2" customHeight="1">
      <c r="A59" s="4">
        <v>55.0</v>
      </c>
      <c r="B59" s="4" t="s">
        <v>11</v>
      </c>
      <c r="C59" s="4">
        <v>1189833.0</v>
      </c>
      <c r="D59" s="4" t="b">
        <f t="shared" si="0"/>
        <v>0</v>
      </c>
      <c r="E59" s="4">
        <v>44270.0</v>
      </c>
      <c r="F59" s="4" t="s">
        <v>15</v>
      </c>
      <c r="G59" s="4" t="s">
        <v>16</v>
      </c>
      <c r="H59" s="4" t="s">
        <v>18</v>
      </c>
      <c r="I59" s="4" t="s">
        <v>6</v>
      </c>
      <c r="J59" s="5">
        <v>45.0</v>
      </c>
      <c r="K59" s="5">
        <v>675.0</v>
      </c>
      <c r="L59" s="6">
        <v>303750.0</v>
      </c>
      <c r="M59" s="6" t="str">
        <f t="shared" si="1"/>
        <v>MODERATE</v>
      </c>
      <c r="N59" s="6">
        <v>121500.0</v>
      </c>
      <c r="O59" s="4">
        <v>0.4</v>
      </c>
      <c r="P59" s="4" t="s">
        <v>10</v>
      </c>
      <c r="Q59" s="4"/>
    </row>
    <row r="60" spans="8:8" ht="18.2" customHeight="1">
      <c r="A60" s="4">
        <v>56.0</v>
      </c>
      <c r="B60" s="4" t="s">
        <v>11</v>
      </c>
      <c r="C60" s="4">
        <v>1189833.0</v>
      </c>
      <c r="D60" s="4" t="b">
        <f t="shared" si="0"/>
        <v>0</v>
      </c>
      <c r="E60" s="4">
        <v>44271.0</v>
      </c>
      <c r="F60" s="4" t="s">
        <v>15</v>
      </c>
      <c r="G60" s="4" t="s">
        <v>16</v>
      </c>
      <c r="H60" s="4" t="s">
        <v>18</v>
      </c>
      <c r="I60" s="4" t="s">
        <v>7</v>
      </c>
      <c r="J60" s="5">
        <v>45.0</v>
      </c>
      <c r="K60" s="5">
        <v>525.0</v>
      </c>
      <c r="L60" s="6">
        <v>236250.0</v>
      </c>
      <c r="M60" s="6" t="str">
        <f t="shared" si="1"/>
        <v>MODERATE</v>
      </c>
      <c r="N60" s="6">
        <v>82687.5</v>
      </c>
      <c r="O60" s="4">
        <v>0.35</v>
      </c>
      <c r="P60" s="4" t="s">
        <v>10</v>
      </c>
      <c r="Q60" s="4"/>
    </row>
    <row r="61" spans="8:8" ht="18.2" customHeight="1">
      <c r="A61" s="4">
        <v>57.0</v>
      </c>
      <c r="B61" s="4" t="s">
        <v>11</v>
      </c>
      <c r="C61" s="4">
        <v>1189833.0</v>
      </c>
      <c r="D61" s="4" t="b">
        <f t="shared" si="0"/>
        <v>0</v>
      </c>
      <c r="E61" s="4">
        <v>44272.0</v>
      </c>
      <c r="F61" s="4" t="s">
        <v>15</v>
      </c>
      <c r="G61" s="4" t="s">
        <v>16</v>
      </c>
      <c r="H61" s="4" t="s">
        <v>18</v>
      </c>
      <c r="I61" s="4" t="s">
        <v>8</v>
      </c>
      <c r="J61" s="5">
        <v>50.0</v>
      </c>
      <c r="K61" s="5">
        <v>450.0</v>
      </c>
      <c r="L61" s="6">
        <v>225000.0</v>
      </c>
      <c r="M61" s="6" t="str">
        <f t="shared" si="1"/>
        <v>MODERATE</v>
      </c>
      <c r="N61" s="6">
        <v>123750.0</v>
      </c>
      <c r="O61" s="4">
        <v>0.55</v>
      </c>
      <c r="P61" s="4" t="s">
        <v>10</v>
      </c>
      <c r="Q61" s="4"/>
    </row>
    <row r="62" spans="8:8" ht="18.2" customHeight="1">
      <c r="A62" s="4">
        <v>58.0</v>
      </c>
      <c r="B62" s="4" t="s">
        <v>11</v>
      </c>
      <c r="C62" s="4">
        <v>1189833.0</v>
      </c>
      <c r="D62" s="4" t="b">
        <f t="shared" si="0"/>
        <v>0</v>
      </c>
      <c r="E62" s="4">
        <v>44273.0</v>
      </c>
      <c r="F62" s="4" t="s">
        <v>15</v>
      </c>
      <c r="G62" s="4" t="s">
        <v>16</v>
      </c>
      <c r="H62" s="4" t="s">
        <v>18</v>
      </c>
      <c r="I62" s="4" t="s">
        <v>9</v>
      </c>
      <c r="J62" s="5">
        <v>45.0</v>
      </c>
      <c r="K62" s="5">
        <v>650.0</v>
      </c>
      <c r="L62" s="6">
        <v>292500.0</v>
      </c>
      <c r="M62" s="6" t="str">
        <f t="shared" si="1"/>
        <v>MODERATE</v>
      </c>
      <c r="N62" s="6">
        <v>58500.0</v>
      </c>
      <c r="O62" s="4">
        <v>0.2</v>
      </c>
      <c r="P62" s="4" t="s">
        <v>10</v>
      </c>
      <c r="Q62" s="4"/>
    </row>
    <row r="63" spans="8:8" ht="18.2" customHeight="1">
      <c r="A63" s="4">
        <v>59.0</v>
      </c>
      <c r="B63" s="4" t="s">
        <v>11</v>
      </c>
      <c r="C63" s="4">
        <v>1189833.0</v>
      </c>
      <c r="D63" s="4" t="b">
        <f t="shared" si="0"/>
        <v>0</v>
      </c>
      <c r="E63" s="4">
        <v>44274.0</v>
      </c>
      <c r="F63" s="4" t="s">
        <v>15</v>
      </c>
      <c r="G63" s="4" t="s">
        <v>16</v>
      </c>
      <c r="H63" s="4" t="s">
        <v>18</v>
      </c>
      <c r="I63" s="4" t="s">
        <v>3</v>
      </c>
      <c r="J63" s="5">
        <v>35.0</v>
      </c>
      <c r="K63" s="5">
        <v>800.0</v>
      </c>
      <c r="L63" s="6">
        <v>280000.0</v>
      </c>
      <c r="M63" s="6" t="str">
        <f t="shared" si="1"/>
        <v>MODERATE</v>
      </c>
      <c r="N63" s="6">
        <v>112000.0</v>
      </c>
      <c r="O63" s="4">
        <v>0.4</v>
      </c>
      <c r="P63" s="4" t="s">
        <v>10</v>
      </c>
      <c r="Q63" s="4"/>
    </row>
    <row r="64" spans="8:8" ht="18.2" customHeight="1">
      <c r="A64" s="4">
        <v>60.0</v>
      </c>
      <c r="B64" s="4" t="s">
        <v>11</v>
      </c>
      <c r="C64" s="4">
        <v>1189833.0</v>
      </c>
      <c r="D64" s="4" t="b">
        <f t="shared" si="0"/>
        <v>0</v>
      </c>
      <c r="E64" s="4">
        <v>44275.0</v>
      </c>
      <c r="F64" s="4" t="s">
        <v>15</v>
      </c>
      <c r="G64" s="4" t="s">
        <v>16</v>
      </c>
      <c r="H64" s="4" t="s">
        <v>18</v>
      </c>
      <c r="I64" s="4" t="s">
        <v>5</v>
      </c>
      <c r="J64" s="5">
        <v>45.0</v>
      </c>
      <c r="K64" s="5">
        <v>650.0</v>
      </c>
      <c r="L64" s="6">
        <v>292500.0</v>
      </c>
      <c r="M64" s="6" t="str">
        <f t="shared" si="1"/>
        <v>LOW</v>
      </c>
      <c r="N64" s="6">
        <v>73125.0</v>
      </c>
      <c r="O64" s="4">
        <v>0.25</v>
      </c>
      <c r="P64" s="4" t="s">
        <v>10</v>
      </c>
      <c r="Q64" s="4"/>
    </row>
    <row r="65" spans="8:8" ht="18.2" customHeight="1">
      <c r="A65" s="4">
        <v>61.0</v>
      </c>
      <c r="B65" s="4" t="s">
        <v>11</v>
      </c>
      <c r="C65" s="4">
        <v>1185732.0</v>
      </c>
      <c r="D65" s="4" t="b">
        <f t="shared" si="0"/>
        <v>0</v>
      </c>
      <c r="E65" s="4">
        <v>44351.0</v>
      </c>
      <c r="F65" s="4" t="s">
        <v>19</v>
      </c>
      <c r="G65" s="4" t="s">
        <v>20</v>
      </c>
      <c r="H65" s="4" t="s">
        <v>21</v>
      </c>
      <c r="I65" s="4" t="s">
        <v>8</v>
      </c>
      <c r="J65" s="5">
        <v>55.0</v>
      </c>
      <c r="K65" s="5">
        <v>175.0</v>
      </c>
      <c r="L65" s="6">
        <v>96250.0</v>
      </c>
      <c r="M65" s="6" t="str">
        <f t="shared" si="1"/>
        <v>INVESTIGATE</v>
      </c>
      <c r="N65" s="6">
        <v>33687.5</v>
      </c>
      <c r="O65" s="4">
        <v>0.35</v>
      </c>
      <c r="P65" s="4" t="s">
        <v>10</v>
      </c>
      <c r="Q65" s="4"/>
    </row>
    <row r="66" spans="8:8" ht="18.2" customHeight="1">
      <c r="A66" s="4">
        <v>62.0</v>
      </c>
      <c r="B66" s="4" t="s">
        <v>11</v>
      </c>
      <c r="C66" s="4">
        <v>1185732.0</v>
      </c>
      <c r="D66" s="4" t="b">
        <f t="shared" si="0"/>
        <v>0</v>
      </c>
      <c r="E66" s="4">
        <v>44352.0</v>
      </c>
      <c r="F66" s="4" t="s">
        <v>19</v>
      </c>
      <c r="G66" s="4" t="s">
        <v>20</v>
      </c>
      <c r="H66" s="4" t="s">
        <v>21</v>
      </c>
      <c r="I66" s="4" t="s">
        <v>9</v>
      </c>
      <c r="J66" s="5">
        <v>45.0</v>
      </c>
      <c r="K66" s="5">
        <v>275.0</v>
      </c>
      <c r="L66" s="6">
        <v>123750.0</v>
      </c>
      <c r="M66" s="6" t="str">
        <f t="shared" si="1"/>
        <v>MODERATE</v>
      </c>
      <c r="N66" s="6">
        <v>61875.0</v>
      </c>
      <c r="O66" s="4">
        <v>0.5</v>
      </c>
      <c r="P66" s="4" t="s">
        <v>10</v>
      </c>
      <c r="Q66" s="4"/>
    </row>
    <row r="67" spans="8:8" ht="18.2" customHeight="1">
      <c r="A67" s="4">
        <v>63.0</v>
      </c>
      <c r="B67" s="4" t="s">
        <v>11</v>
      </c>
      <c r="C67" s="4">
        <v>1185732.0</v>
      </c>
      <c r="D67" s="4" t="b">
        <f t="shared" si="0"/>
        <v>0</v>
      </c>
      <c r="E67" s="4">
        <v>44353.0</v>
      </c>
      <c r="F67" s="4" t="s">
        <v>19</v>
      </c>
      <c r="G67" s="4" t="s">
        <v>20</v>
      </c>
      <c r="H67" s="4" t="s">
        <v>21</v>
      </c>
      <c r="I67" s="4" t="s">
        <v>3</v>
      </c>
      <c r="J67" s="5">
        <v>45.0</v>
      </c>
      <c r="K67" s="5">
        <v>525.0</v>
      </c>
      <c r="L67" s="6">
        <v>236250.0</v>
      </c>
      <c r="M67" s="6" t="str">
        <f t="shared" si="1"/>
        <v>LOW</v>
      </c>
      <c r="N67" s="6">
        <v>94500.0</v>
      </c>
      <c r="O67" s="4">
        <v>0.4</v>
      </c>
      <c r="P67" s="4" t="s">
        <v>10</v>
      </c>
      <c r="Q67" s="4"/>
    </row>
    <row r="68" spans="8:8" ht="18.2" customHeight="1">
      <c r="A68" s="4">
        <v>64.0</v>
      </c>
      <c r="B68" s="4" t="s">
        <v>11</v>
      </c>
      <c r="C68" s="4">
        <v>1185732.0</v>
      </c>
      <c r="D68" s="4" t="b">
        <f t="shared" si="0"/>
        <v>0</v>
      </c>
      <c r="E68" s="4">
        <v>44354.0</v>
      </c>
      <c r="F68" s="4" t="s">
        <v>19</v>
      </c>
      <c r="G68" s="4" t="s">
        <v>20</v>
      </c>
      <c r="H68" s="4" t="s">
        <v>21</v>
      </c>
      <c r="I68" s="4" t="s">
        <v>5</v>
      </c>
      <c r="J68" s="5">
        <v>45.0</v>
      </c>
      <c r="K68" s="5">
        <v>175.0</v>
      </c>
      <c r="L68" s="6">
        <v>78750.0</v>
      </c>
      <c r="M68" s="6" t="str">
        <f t="shared" si="1"/>
        <v>INVESTIGATE</v>
      </c>
      <c r="N68" s="6">
        <v>27562.5</v>
      </c>
      <c r="O68" s="4">
        <v>0.35</v>
      </c>
      <c r="P68" s="4" t="s">
        <v>10</v>
      </c>
      <c r="Q68" s="4"/>
    </row>
    <row r="69" spans="8:8" ht="18.2" customHeight="1">
      <c r="A69" s="4">
        <v>65.0</v>
      </c>
      <c r="B69" s="4" t="s">
        <v>11</v>
      </c>
      <c r="C69" s="4">
        <v>1185732.0</v>
      </c>
      <c r="D69" s="4" t="b">
        <f t="shared" si="0"/>
        <v>0</v>
      </c>
      <c r="E69" s="4">
        <v>44355.0</v>
      </c>
      <c r="F69" s="4" t="s">
        <v>19</v>
      </c>
      <c r="G69" s="4" t="s">
        <v>20</v>
      </c>
      <c r="H69" s="4" t="s">
        <v>21</v>
      </c>
      <c r="I69" s="4" t="s">
        <v>6</v>
      </c>
      <c r="J69" s="5">
        <v>35.0</v>
      </c>
      <c r="K69" s="5">
        <v>225.0</v>
      </c>
      <c r="L69" s="6">
        <v>78750.0</v>
      </c>
      <c r="M69" s="6" t="str">
        <f t="shared" si="1"/>
        <v>INVESTIGATE</v>
      </c>
      <c r="N69" s="6">
        <v>27562.5</v>
      </c>
      <c r="O69" s="4">
        <v>0.35</v>
      </c>
      <c r="P69" s="4" t="s">
        <v>10</v>
      </c>
      <c r="Q69" s="4"/>
    </row>
    <row r="70" spans="8:8" ht="18.2" customHeight="1">
      <c r="A70" s="4">
        <v>66.0</v>
      </c>
      <c r="B70" s="4" t="s">
        <v>11</v>
      </c>
      <c r="C70" s="4">
        <v>1185732.0</v>
      </c>
      <c r="D70" s="4" t="b">
        <f t="shared" si="2" ref="D70:D104">ISBLANK(J70)</f>
        <v>0</v>
      </c>
      <c r="E70" s="4">
        <v>44356.0</v>
      </c>
      <c r="F70" s="4" t="s">
        <v>19</v>
      </c>
      <c r="G70" s="4" t="s">
        <v>20</v>
      </c>
      <c r="H70" s="4" t="s">
        <v>21</v>
      </c>
      <c r="I70" s="4" t="s">
        <v>7</v>
      </c>
      <c r="J70" s="5">
        <v>40.0</v>
      </c>
      <c r="K70" s="5">
        <v>100.0</v>
      </c>
      <c r="L70" s="6">
        <v>40000.0</v>
      </c>
      <c r="M70" s="6" t="str">
        <f t="shared" si="3" ref="M70:M104">IF(L70&gt;500000,"HIGH",IF(L71&gt;200000,"MODERATE",IF(L70&gt;100000,"LOW","INVESTIGATE")))</f>
        <v>INVESTIGATE</v>
      </c>
      <c r="N70" s="6">
        <v>16000.0</v>
      </c>
      <c r="O70" s="4">
        <v>0.4</v>
      </c>
      <c r="P70" s="4" t="s">
        <v>10</v>
      </c>
      <c r="Q70" s="4"/>
    </row>
    <row r="71" spans="8:8" ht="18.2" customHeight="1">
      <c r="A71" s="4">
        <v>67.0</v>
      </c>
      <c r="B71" s="4" t="s">
        <v>11</v>
      </c>
      <c r="C71" s="4">
        <v>1185732.0</v>
      </c>
      <c r="D71" s="4" t="b">
        <f t="shared" si="2"/>
        <v>0</v>
      </c>
      <c r="E71" s="4">
        <v>44357.0</v>
      </c>
      <c r="F71" s="4" t="s">
        <v>19</v>
      </c>
      <c r="G71" s="4" t="s">
        <v>20</v>
      </c>
      <c r="H71" s="4" t="s">
        <v>21</v>
      </c>
      <c r="I71" s="4" t="s">
        <v>8</v>
      </c>
      <c r="J71" s="5">
        <v>55.0</v>
      </c>
      <c r="K71" s="5">
        <v>175.0</v>
      </c>
      <c r="L71" s="6">
        <v>96250.0</v>
      </c>
      <c r="M71" s="6" t="str">
        <f t="shared" si="3"/>
        <v>INVESTIGATE</v>
      </c>
      <c r="N71" s="6">
        <v>33687.5</v>
      </c>
      <c r="O71" s="4">
        <v>0.35</v>
      </c>
      <c r="P71" s="4" t="s">
        <v>10</v>
      </c>
      <c r="Q71" s="4"/>
    </row>
    <row r="72" spans="8:8" ht="18.2" customHeight="1">
      <c r="A72" s="4">
        <v>68.0</v>
      </c>
      <c r="B72" s="4" t="s">
        <v>11</v>
      </c>
      <c r="C72" s="4">
        <v>1185732.0</v>
      </c>
      <c r="D72" s="4" t="b">
        <f t="shared" si="2"/>
        <v>0</v>
      </c>
      <c r="E72" s="4">
        <v>44358.0</v>
      </c>
      <c r="F72" s="4" t="s">
        <v>19</v>
      </c>
      <c r="G72" s="4" t="s">
        <v>20</v>
      </c>
      <c r="H72" s="4" t="s">
        <v>21</v>
      </c>
      <c r="I72" s="4" t="s">
        <v>9</v>
      </c>
      <c r="J72" s="5">
        <v>45.0</v>
      </c>
      <c r="K72" s="5">
        <v>275.0</v>
      </c>
      <c r="L72" s="6">
        <v>123750.0</v>
      </c>
      <c r="M72" s="6" t="str">
        <f t="shared" si="3"/>
        <v>MODERATE</v>
      </c>
      <c r="N72" s="6">
        <v>61875.0</v>
      </c>
      <c r="O72" s="4">
        <v>0.5</v>
      </c>
      <c r="P72" s="4" t="s">
        <v>10</v>
      </c>
      <c r="Q72" s="4"/>
    </row>
    <row r="73" spans="8:8" ht="18.2" customHeight="1">
      <c r="A73" s="4">
        <v>69.0</v>
      </c>
      <c r="B73" s="4" t="s">
        <v>11</v>
      </c>
      <c r="C73" s="4">
        <v>1185732.0</v>
      </c>
      <c r="D73" s="4" t="b">
        <f t="shared" si="2"/>
        <v>0</v>
      </c>
      <c r="E73" s="4">
        <v>44359.0</v>
      </c>
      <c r="F73" s="4" t="s">
        <v>19</v>
      </c>
      <c r="G73" s="4" t="s">
        <v>20</v>
      </c>
      <c r="H73" s="4" t="s">
        <v>21</v>
      </c>
      <c r="I73" s="4" t="s">
        <v>3</v>
      </c>
      <c r="J73" s="5">
        <v>50.0</v>
      </c>
      <c r="K73" s="5">
        <v>495.0</v>
      </c>
      <c r="L73" s="6">
        <v>247500.0</v>
      </c>
      <c r="M73" s="6" t="str">
        <f t="shared" si="3"/>
        <v>LOW</v>
      </c>
      <c r="N73" s="6">
        <v>99000.0</v>
      </c>
      <c r="O73" s="4">
        <v>0.4</v>
      </c>
      <c r="P73" s="4" t="s">
        <v>10</v>
      </c>
      <c r="Q73" s="4"/>
    </row>
    <row r="74" spans="8:8" ht="18.2" customHeight="1">
      <c r="A74" s="4">
        <v>70.0</v>
      </c>
      <c r="B74" s="4" t="s">
        <v>11</v>
      </c>
      <c r="C74" s="4">
        <v>1185732.0</v>
      </c>
      <c r="D74" s="4" t="b">
        <f t="shared" si="2"/>
        <v>0</v>
      </c>
      <c r="E74" s="4">
        <v>44360.0</v>
      </c>
      <c r="F74" s="4" t="s">
        <v>19</v>
      </c>
      <c r="G74" s="4" t="s">
        <v>20</v>
      </c>
      <c r="H74" s="4" t="s">
        <v>21</v>
      </c>
      <c r="I74" s="4" t="s">
        <v>5</v>
      </c>
      <c r="J74" s="5">
        <v>50.0</v>
      </c>
      <c r="K74" s="5">
        <v>200.0</v>
      </c>
      <c r="L74" s="6">
        <v>100000.0</v>
      </c>
      <c r="M74" s="6" t="str">
        <f t="shared" si="3"/>
        <v>INVESTIGATE</v>
      </c>
      <c r="N74" s="6">
        <v>35000.0</v>
      </c>
      <c r="O74" s="4">
        <v>0.35</v>
      </c>
      <c r="P74" s="4" t="s">
        <v>10</v>
      </c>
      <c r="Q74" s="4"/>
    </row>
    <row r="75" spans="8:8" ht="18.2" customHeight="1">
      <c r="A75" s="4">
        <v>71.0</v>
      </c>
      <c r="B75" s="4" t="s">
        <v>11</v>
      </c>
      <c r="C75" s="4">
        <v>1197831.0</v>
      </c>
      <c r="D75" s="4" t="b">
        <f t="shared" si="2"/>
        <v>0</v>
      </c>
      <c r="E75" s="4">
        <v>44423.0</v>
      </c>
      <c r="F75" s="4" t="s">
        <v>12</v>
      </c>
      <c r="G75" s="4" t="s">
        <v>13</v>
      </c>
      <c r="H75" s="4" t="s">
        <v>22</v>
      </c>
      <c r="I75" s="4" t="s">
        <v>8</v>
      </c>
      <c r="J75" s="5">
        <v>40.0</v>
      </c>
      <c r="K75" s="5">
        <v>375.0</v>
      </c>
      <c r="L75" s="6">
        <v>150000.0</v>
      </c>
      <c r="M75" s="6" t="str">
        <f t="shared" si="3"/>
        <v>LOW</v>
      </c>
      <c r="N75" s="6">
        <v>37500.0</v>
      </c>
      <c r="O75" s="4">
        <v>0.25</v>
      </c>
      <c r="P75" s="4" t="s">
        <v>10</v>
      </c>
      <c r="Q75" s="4"/>
    </row>
    <row r="76" spans="8:8" ht="18.2" customHeight="1">
      <c r="A76" s="4">
        <v>72.0</v>
      </c>
      <c r="B76" s="4" t="s">
        <v>11</v>
      </c>
      <c r="C76" s="4">
        <v>1197831.0</v>
      </c>
      <c r="D76" s="4" t="b">
        <f t="shared" si="2"/>
        <v>0</v>
      </c>
      <c r="E76" s="4">
        <v>44424.0</v>
      </c>
      <c r="F76" s="4" t="s">
        <v>12</v>
      </c>
      <c r="G76" s="4" t="s">
        <v>13</v>
      </c>
      <c r="H76" s="4" t="s">
        <v>22</v>
      </c>
      <c r="I76" s="4" t="s">
        <v>9</v>
      </c>
      <c r="J76" s="5">
        <v>35.0</v>
      </c>
      <c r="K76" s="5">
        <v>525.0</v>
      </c>
      <c r="L76" s="6">
        <v>183750.0</v>
      </c>
      <c r="M76" s="6" t="str">
        <f t="shared" si="3"/>
        <v>LOW</v>
      </c>
      <c r="N76" s="6">
        <v>82687.5</v>
      </c>
      <c r="O76" s="4">
        <v>0.45</v>
      </c>
      <c r="P76" s="4" t="s">
        <v>10</v>
      </c>
      <c r="Q76" s="4"/>
    </row>
    <row r="77" spans="8:8" ht="18.2" customHeight="1">
      <c r="A77" s="4">
        <v>73.0</v>
      </c>
      <c r="B77" s="4" t="s">
        <v>11</v>
      </c>
      <c r="C77" s="4">
        <v>1197831.0</v>
      </c>
      <c r="D77" s="4" t="b">
        <f t="shared" si="2"/>
        <v>0</v>
      </c>
      <c r="E77" s="4">
        <v>44425.0</v>
      </c>
      <c r="F77" s="4" t="s">
        <v>12</v>
      </c>
      <c r="G77" s="4" t="s">
        <v>13</v>
      </c>
      <c r="H77" s="4" t="s">
        <v>22</v>
      </c>
      <c r="I77" s="4" t="s">
        <v>3</v>
      </c>
      <c r="J77" s="5">
        <v>25.0</v>
      </c>
      <c r="K77" s="5">
        <v>675.0</v>
      </c>
      <c r="L77" s="6">
        <v>168750.0</v>
      </c>
      <c r="M77" s="6" t="str">
        <f t="shared" si="3"/>
        <v>MODERATE</v>
      </c>
      <c r="N77" s="6">
        <v>50625.0</v>
      </c>
      <c r="O77" s="4">
        <v>0.3</v>
      </c>
      <c r="P77" s="4" t="s">
        <v>10</v>
      </c>
      <c r="Q77" s="4"/>
    </row>
    <row r="78" spans="8:8" ht="18.2" customHeight="1">
      <c r="A78" s="4">
        <v>74.0</v>
      </c>
      <c r="B78" s="4" t="s">
        <v>11</v>
      </c>
      <c r="C78" s="4">
        <v>1197831.0</v>
      </c>
      <c r="D78" s="4" t="b">
        <f t="shared" si="2"/>
        <v>0</v>
      </c>
      <c r="E78" s="4">
        <v>44426.0</v>
      </c>
      <c r="F78" s="4" t="s">
        <v>12</v>
      </c>
      <c r="G78" s="4" t="s">
        <v>13</v>
      </c>
      <c r="H78" s="4" t="s">
        <v>22</v>
      </c>
      <c r="I78" s="4" t="s">
        <v>5</v>
      </c>
      <c r="J78" s="5">
        <v>35.0</v>
      </c>
      <c r="K78" s="5">
        <v>650.0</v>
      </c>
      <c r="L78" s="6">
        <v>227500.0</v>
      </c>
      <c r="M78" s="6" t="str">
        <f t="shared" si="3"/>
        <v>LOW</v>
      </c>
      <c r="N78" s="6">
        <v>68250.0</v>
      </c>
      <c r="O78" s="4">
        <v>0.3</v>
      </c>
      <c r="P78" s="4" t="s">
        <v>10</v>
      </c>
      <c r="Q78" s="4"/>
    </row>
    <row r="79" spans="8:8" ht="18.2" customHeight="1">
      <c r="A79" s="4">
        <v>75.0</v>
      </c>
      <c r="B79" s="4" t="s">
        <v>11</v>
      </c>
      <c r="C79" s="4">
        <v>1197831.0</v>
      </c>
      <c r="D79" s="4" t="b">
        <f t="shared" si="2"/>
        <v>0</v>
      </c>
      <c r="E79" s="4">
        <v>44427.0</v>
      </c>
      <c r="F79" s="4" t="s">
        <v>12</v>
      </c>
      <c r="G79" s="4" t="s">
        <v>13</v>
      </c>
      <c r="H79" s="4" t="s">
        <v>22</v>
      </c>
      <c r="I79" s="4" t="s">
        <v>6</v>
      </c>
      <c r="J79" s="5">
        <v>35.0</v>
      </c>
      <c r="K79" s="5">
        <v>475.0</v>
      </c>
      <c r="L79" s="6">
        <v>166250.0</v>
      </c>
      <c r="M79" s="6" t="str">
        <f t="shared" si="3"/>
        <v>LOW</v>
      </c>
      <c r="N79" s="6">
        <v>49875.0</v>
      </c>
      <c r="O79" s="4">
        <v>0.3</v>
      </c>
      <c r="P79" s="4" t="s">
        <v>10</v>
      </c>
      <c r="Q79" s="4"/>
    </row>
    <row r="80" spans="8:8" ht="18.2" customHeight="1">
      <c r="A80" s="4">
        <v>76.0</v>
      </c>
      <c r="B80" s="4" t="s">
        <v>11</v>
      </c>
      <c r="C80" s="4">
        <v>1197831.0</v>
      </c>
      <c r="D80" s="4" t="b">
        <f t="shared" si="2"/>
        <v>0</v>
      </c>
      <c r="E80" s="4">
        <v>44428.0</v>
      </c>
      <c r="F80" s="4" t="s">
        <v>12</v>
      </c>
      <c r="G80" s="4" t="s">
        <v>13</v>
      </c>
      <c r="H80" s="4" t="s">
        <v>22</v>
      </c>
      <c r="I80" s="4" t="s">
        <v>7</v>
      </c>
      <c r="J80" s="5">
        <v>35.0</v>
      </c>
      <c r="K80" s="5">
        <v>425.0</v>
      </c>
      <c r="L80" s="6">
        <v>148750.0</v>
      </c>
      <c r="M80" s="6" t="str">
        <f t="shared" si="3"/>
        <v>LOW</v>
      </c>
      <c r="N80" s="6">
        <v>59500.0</v>
      </c>
      <c r="O80" s="4">
        <v>0.4</v>
      </c>
      <c r="P80" s="4" t="s">
        <v>10</v>
      </c>
      <c r="Q80" s="4"/>
    </row>
    <row r="81" spans="8:8" ht="18.2" customHeight="1">
      <c r="A81" s="4">
        <v>77.0</v>
      </c>
      <c r="B81" s="4" t="s">
        <v>11</v>
      </c>
      <c r="C81" s="4">
        <v>1197831.0</v>
      </c>
      <c r="D81" s="4" t="b">
        <f t="shared" si="2"/>
        <v>0</v>
      </c>
      <c r="E81" s="4">
        <v>44429.0</v>
      </c>
      <c r="F81" s="4" t="s">
        <v>12</v>
      </c>
      <c r="G81" s="4" t="s">
        <v>13</v>
      </c>
      <c r="H81" s="4" t="s">
        <v>22</v>
      </c>
      <c r="I81" s="4" t="s">
        <v>8</v>
      </c>
      <c r="J81" s="5">
        <v>40.0</v>
      </c>
      <c r="K81" s="5">
        <v>300.0</v>
      </c>
      <c r="L81" s="6">
        <v>120000.0</v>
      </c>
      <c r="M81" s="6" t="str">
        <f t="shared" si="3"/>
        <v>LOW</v>
      </c>
      <c r="N81" s="6">
        <v>30000.0</v>
      </c>
      <c r="O81" s="4">
        <v>0.25</v>
      </c>
      <c r="P81" s="4" t="s">
        <v>10</v>
      </c>
      <c r="Q81" s="4"/>
    </row>
    <row r="82" spans="8:8" ht="18.2" customHeight="1">
      <c r="A82" s="4">
        <v>78.0</v>
      </c>
      <c r="B82" s="4" t="s">
        <v>11</v>
      </c>
      <c r="C82" s="4">
        <v>1185732.0</v>
      </c>
      <c r="D82" s="4" t="b">
        <f t="shared" si="2"/>
        <v>0</v>
      </c>
      <c r="E82" s="4">
        <v>44495.0</v>
      </c>
      <c r="F82" s="4" t="s">
        <v>1</v>
      </c>
      <c r="G82" s="4" t="s">
        <v>23</v>
      </c>
      <c r="H82" s="4" t="s">
        <v>24</v>
      </c>
      <c r="I82" s="4" t="s">
        <v>8</v>
      </c>
      <c r="J82" s="5">
        <v>55.0</v>
      </c>
      <c r="K82" s="5">
        <v>125.0</v>
      </c>
      <c r="L82" s="6">
        <v>68750.0</v>
      </c>
      <c r="M82" s="6" t="str">
        <f t="shared" si="3"/>
        <v>INVESTIGATE</v>
      </c>
      <c r="N82" s="6">
        <v>24062.5</v>
      </c>
      <c r="O82" s="4">
        <v>0.35</v>
      </c>
      <c r="P82" s="4" t="s">
        <v>10</v>
      </c>
      <c r="Q82" s="4"/>
    </row>
    <row r="83" spans="8:8" ht="18.2" customHeight="1">
      <c r="A83" s="4">
        <v>79.0</v>
      </c>
      <c r="B83" s="4" t="s">
        <v>11</v>
      </c>
      <c r="C83" s="4">
        <v>1185732.0</v>
      </c>
      <c r="D83" s="4" t="b">
        <f t="shared" si="2"/>
        <v>0</v>
      </c>
      <c r="E83" s="4">
        <v>44496.0</v>
      </c>
      <c r="F83" s="4" t="s">
        <v>1</v>
      </c>
      <c r="G83" s="4" t="s">
        <v>23</v>
      </c>
      <c r="H83" s="4" t="s">
        <v>24</v>
      </c>
      <c r="I83" s="4" t="s">
        <v>9</v>
      </c>
      <c r="J83" s="5">
        <v>45.0</v>
      </c>
      <c r="K83" s="5">
        <v>225.0</v>
      </c>
      <c r="L83" s="6">
        <v>101250.0</v>
      </c>
      <c r="M83" s="6" t="str">
        <f t="shared" si="3"/>
        <v>MODERATE</v>
      </c>
      <c r="N83" s="6">
        <v>30375.0</v>
      </c>
      <c r="O83" s="4">
        <v>0.3</v>
      </c>
      <c r="P83" s="4" t="s">
        <v>10</v>
      </c>
      <c r="Q83" s="4"/>
    </row>
    <row r="84" spans="8:8" ht="18.2" customHeight="1">
      <c r="A84" s="4">
        <v>80.0</v>
      </c>
      <c r="B84" s="4" t="s">
        <v>11</v>
      </c>
      <c r="C84" s="4">
        <v>1185732.0</v>
      </c>
      <c r="D84" s="4" t="b">
        <f t="shared" si="2"/>
        <v>0</v>
      </c>
      <c r="E84" s="4">
        <v>44497.0</v>
      </c>
      <c r="F84" s="4" t="s">
        <v>1</v>
      </c>
      <c r="G84" s="4" t="s">
        <v>23</v>
      </c>
      <c r="H84" s="4" t="s">
        <v>24</v>
      </c>
      <c r="I84" s="4" t="s">
        <v>3</v>
      </c>
      <c r="J84" s="5">
        <v>45.0</v>
      </c>
      <c r="K84" s="5">
        <v>475.0</v>
      </c>
      <c r="L84" s="6">
        <v>213750.0</v>
      </c>
      <c r="M84" s="6" t="str">
        <f t="shared" si="3"/>
        <v>LOW</v>
      </c>
      <c r="N84" s="6">
        <v>117562.5</v>
      </c>
      <c r="O84" s="4">
        <v>0.55</v>
      </c>
      <c r="P84" s="4" t="s">
        <v>10</v>
      </c>
      <c r="Q84" s="4"/>
    </row>
    <row r="85" spans="8:8" ht="18.2" customHeight="1">
      <c r="A85" s="4">
        <v>81.0</v>
      </c>
      <c r="B85" s="4" t="s">
        <v>11</v>
      </c>
      <c r="C85" s="4">
        <v>1185732.0</v>
      </c>
      <c r="D85" s="4" t="b">
        <f t="shared" si="2"/>
        <v>0</v>
      </c>
      <c r="E85" s="4">
        <v>44498.0</v>
      </c>
      <c r="F85" s="4" t="s">
        <v>1</v>
      </c>
      <c r="G85" s="4" t="s">
        <v>23</v>
      </c>
      <c r="H85" s="4" t="s">
        <v>24</v>
      </c>
      <c r="I85" s="4" t="s">
        <v>5</v>
      </c>
      <c r="J85" s="5">
        <v>45.0</v>
      </c>
      <c r="K85" s="5">
        <v>125.0</v>
      </c>
      <c r="L85" s="6">
        <v>56250.0</v>
      </c>
      <c r="M85" s="6" t="str">
        <f t="shared" si="3"/>
        <v>INVESTIGATE</v>
      </c>
      <c r="N85" s="6">
        <v>19687.5</v>
      </c>
      <c r="O85" s="4">
        <v>0.35</v>
      </c>
      <c r="P85" s="4" t="s">
        <v>10</v>
      </c>
      <c r="Q85" s="4"/>
    </row>
    <row r="86" spans="8:8" ht="18.2" customHeight="1">
      <c r="A86" s="4">
        <v>82.0</v>
      </c>
      <c r="B86" s="4" t="s">
        <v>11</v>
      </c>
      <c r="C86" s="4">
        <v>1185732.0</v>
      </c>
      <c r="D86" s="4" t="b">
        <f t="shared" si="2"/>
        <v>0</v>
      </c>
      <c r="E86" s="4">
        <v>44499.0</v>
      </c>
      <c r="F86" s="4" t="s">
        <v>1</v>
      </c>
      <c r="G86" s="4" t="s">
        <v>23</v>
      </c>
      <c r="H86" s="4" t="s">
        <v>24</v>
      </c>
      <c r="I86" s="4" t="s">
        <v>6</v>
      </c>
      <c r="J86" s="5">
        <v>35.0</v>
      </c>
      <c r="K86" s="5">
        <v>175.0</v>
      </c>
      <c r="L86" s="6">
        <v>61250.0</v>
      </c>
      <c r="M86" s="6" t="str">
        <f t="shared" si="3"/>
        <v>INVESTIGATE</v>
      </c>
      <c r="N86" s="6">
        <v>24500.0</v>
      </c>
      <c r="O86" s="4">
        <v>0.4</v>
      </c>
      <c r="P86" s="4" t="s">
        <v>10</v>
      </c>
      <c r="Q86" s="4"/>
    </row>
    <row r="87" spans="8:8" ht="18.2" customHeight="1">
      <c r="A87" s="4">
        <v>83.0</v>
      </c>
      <c r="B87" s="4" t="s">
        <v>11</v>
      </c>
      <c r="C87" s="4">
        <v>1185732.0</v>
      </c>
      <c r="D87" s="4" t="b">
        <f t="shared" si="2"/>
        <v>0</v>
      </c>
      <c r="E87" s="4">
        <v>44500.0</v>
      </c>
      <c r="F87" s="4" t="s">
        <v>1</v>
      </c>
      <c r="G87" s="4" t="s">
        <v>23</v>
      </c>
      <c r="H87" s="4" t="s">
        <v>24</v>
      </c>
      <c r="I87" s="4" t="s">
        <v>7</v>
      </c>
      <c r="J87" s="5">
        <v>40.0</v>
      </c>
      <c r="K87" s="5">
        <v>50.0</v>
      </c>
      <c r="L87" s="6">
        <v>20000.0</v>
      </c>
      <c r="M87" s="6" t="str">
        <f t="shared" si="3"/>
        <v>MODERATE</v>
      </c>
      <c r="N87" s="6">
        <v>8000.0</v>
      </c>
      <c r="O87" s="4">
        <v>0.4</v>
      </c>
      <c r="P87" s="4" t="s">
        <v>10</v>
      </c>
      <c r="Q87" s="4"/>
    </row>
    <row r="88" spans="8:8" ht="18.2" customHeight="1">
      <c r="A88" s="4">
        <v>84.0</v>
      </c>
      <c r="B88" s="4" t="s">
        <v>11</v>
      </c>
      <c r="C88" s="4">
        <v>1128299.0</v>
      </c>
      <c r="D88" s="4" t="b">
        <f t="shared" si="2"/>
        <v>0</v>
      </c>
      <c r="E88" s="4">
        <v>43903.0</v>
      </c>
      <c r="F88" s="4" t="s">
        <v>15</v>
      </c>
      <c r="G88" s="4" t="s">
        <v>25</v>
      </c>
      <c r="H88" s="4" t="s">
        <v>26</v>
      </c>
      <c r="I88" s="4" t="s">
        <v>8</v>
      </c>
      <c r="J88" s="5">
        <v>70.0</v>
      </c>
      <c r="K88" s="5">
        <v>400.0</v>
      </c>
      <c r="L88" s="6">
        <v>280000.0</v>
      </c>
      <c r="M88" s="6" t="str">
        <f t="shared" si="3"/>
        <v>MODERATE</v>
      </c>
      <c r="N88" s="6">
        <v>140000.0</v>
      </c>
      <c r="O88" s="4">
        <v>0.5</v>
      </c>
      <c r="P88" s="4" t="s">
        <v>4</v>
      </c>
      <c r="Q88" s="4"/>
    </row>
    <row r="89" spans="8:8" ht="18.2" customHeight="1">
      <c r="A89" s="4">
        <v>85.0</v>
      </c>
      <c r="B89" s="4" t="s">
        <v>11</v>
      </c>
      <c r="C89" s="4">
        <v>1128299.0</v>
      </c>
      <c r="D89" s="4" t="b">
        <f t="shared" si="2"/>
        <v>0</v>
      </c>
      <c r="E89" s="4">
        <v>43904.0</v>
      </c>
      <c r="F89" s="4" t="s">
        <v>15</v>
      </c>
      <c r="G89" s="4" t="s">
        <v>25</v>
      </c>
      <c r="H89" s="4" t="s">
        <v>26</v>
      </c>
      <c r="I89" s="4" t="s">
        <v>9</v>
      </c>
      <c r="J89" s="5">
        <v>75.0</v>
      </c>
      <c r="K89" s="5">
        <v>500.0</v>
      </c>
      <c r="L89" s="6">
        <v>375000.0</v>
      </c>
      <c r="M89" s="6" t="str">
        <f t="shared" si="3"/>
        <v>LOW</v>
      </c>
      <c r="N89" s="6">
        <v>56250.0</v>
      </c>
      <c r="O89" s="4">
        <v>0.15</v>
      </c>
      <c r="P89" s="4" t="s">
        <v>4</v>
      </c>
      <c r="Q89" s="4"/>
    </row>
    <row r="90" spans="8:8" ht="18.2" customHeight="1">
      <c r="A90" s="4">
        <v>86.0</v>
      </c>
      <c r="B90" s="4" t="s">
        <v>11</v>
      </c>
      <c r="C90" s="4">
        <v>1128299.0</v>
      </c>
      <c r="D90" s="4" t="b">
        <f t="shared" si="2"/>
        <v>0</v>
      </c>
      <c r="E90" s="4">
        <v>43905.0</v>
      </c>
      <c r="F90" s="4" t="s">
        <v>15</v>
      </c>
      <c r="G90" s="4" t="s">
        <v>25</v>
      </c>
      <c r="H90" s="4" t="s">
        <v>26</v>
      </c>
      <c r="I90" s="4" t="s">
        <v>3</v>
      </c>
      <c r="J90" s="5">
        <v>30.0</v>
      </c>
      <c r="K90" s="5">
        <v>425.0</v>
      </c>
      <c r="L90" s="6">
        <v>127500.0</v>
      </c>
      <c r="M90" s="6" t="str">
        <f t="shared" si="3"/>
        <v>LOW</v>
      </c>
      <c r="N90" s="6">
        <v>44625.0</v>
      </c>
      <c r="O90" s="4">
        <v>0.35</v>
      </c>
      <c r="P90" s="4" t="s">
        <v>4</v>
      </c>
      <c r="Q90" s="4"/>
    </row>
    <row r="91" spans="8:8" ht="18.2" customHeight="1">
      <c r="A91" s="4">
        <v>87.0</v>
      </c>
      <c r="B91" s="4" t="s">
        <v>11</v>
      </c>
      <c r="C91" s="4">
        <v>1128299.0</v>
      </c>
      <c r="D91" s="4" t="b">
        <f t="shared" si="2"/>
        <v>0</v>
      </c>
      <c r="E91" s="4">
        <v>43906.0</v>
      </c>
      <c r="F91" s="4" t="s">
        <v>15</v>
      </c>
      <c r="G91" s="4" t="s">
        <v>25</v>
      </c>
      <c r="H91" s="4" t="s">
        <v>26</v>
      </c>
      <c r="I91" s="4" t="s">
        <v>5</v>
      </c>
      <c r="J91" s="5">
        <v>40.0</v>
      </c>
      <c r="K91" s="5">
        <v>425.0</v>
      </c>
      <c r="L91" s="6">
        <v>170000.0</v>
      </c>
      <c r="M91" s="6" t="str">
        <f t="shared" si="3"/>
        <v>LOW</v>
      </c>
      <c r="N91" s="6">
        <v>34000.0</v>
      </c>
      <c r="O91" s="4">
        <v>0.2</v>
      </c>
      <c r="P91" s="4" t="s">
        <v>4</v>
      </c>
      <c r="Q91" s="4"/>
    </row>
    <row r="92" spans="8:8" ht="18.2" customHeight="1">
      <c r="A92" s="4">
        <v>88.0</v>
      </c>
      <c r="B92" s="4" t="s">
        <v>11</v>
      </c>
      <c r="C92" s="4">
        <v>1128299.0</v>
      </c>
      <c r="D92" s="4" t="b">
        <f t="shared" si="2"/>
        <v>0</v>
      </c>
      <c r="E92" s="4">
        <v>43907.0</v>
      </c>
      <c r="F92" s="4" t="s">
        <v>15</v>
      </c>
      <c r="G92" s="4" t="s">
        <v>25</v>
      </c>
      <c r="H92" s="4" t="s">
        <v>26</v>
      </c>
      <c r="I92" s="4" t="s">
        <v>6</v>
      </c>
      <c r="J92" s="5">
        <v>40.0</v>
      </c>
      <c r="K92" s="5">
        <v>425.0</v>
      </c>
      <c r="L92" s="6">
        <v>170000.0</v>
      </c>
      <c r="M92" s="6" t="str">
        <f t="shared" si="3"/>
        <v>LOW</v>
      </c>
      <c r="N92" s="6">
        <v>59500.0</v>
      </c>
      <c r="O92" s="4">
        <v>0.35</v>
      </c>
      <c r="P92" s="4" t="s">
        <v>4</v>
      </c>
      <c r="Q92" s="4"/>
    </row>
    <row r="93" spans="8:8" ht="18.2" customHeight="1">
      <c r="A93" s="4">
        <v>89.0</v>
      </c>
      <c r="B93" s="4" t="s">
        <v>11</v>
      </c>
      <c r="C93" s="4">
        <v>1128299.0</v>
      </c>
      <c r="D93" s="4" t="b">
        <f t="shared" si="2"/>
        <v>0</v>
      </c>
      <c r="E93" s="4">
        <v>43908.0</v>
      </c>
      <c r="F93" s="4" t="s">
        <v>15</v>
      </c>
      <c r="G93" s="4" t="s">
        <v>25</v>
      </c>
      <c r="H93" s="4" t="s">
        <v>26</v>
      </c>
      <c r="I93" s="4" t="s">
        <v>7</v>
      </c>
      <c r="J93" s="5">
        <v>40.0</v>
      </c>
      <c r="K93" s="5">
        <v>275.0</v>
      </c>
      <c r="L93" s="6">
        <v>110000.0</v>
      </c>
      <c r="M93" s="6" t="str">
        <f t="shared" si="3"/>
        <v>LOW</v>
      </c>
      <c r="N93" s="6">
        <v>33000.0</v>
      </c>
      <c r="O93" s="4">
        <v>0.3</v>
      </c>
      <c r="P93" s="4" t="s">
        <v>4</v>
      </c>
      <c r="Q93" s="4"/>
    </row>
    <row r="94" spans="8:8" ht="18.2" customHeight="1">
      <c r="A94" s="4">
        <v>90.0</v>
      </c>
      <c r="B94" s="4" t="s">
        <v>11</v>
      </c>
      <c r="C94" s="4">
        <v>1128299.0</v>
      </c>
      <c r="D94" s="4" t="b">
        <f t="shared" si="2"/>
        <v>0</v>
      </c>
      <c r="E94" s="4">
        <v>43909.0</v>
      </c>
      <c r="F94" s="4" t="s">
        <v>15</v>
      </c>
      <c r="G94" s="4" t="s">
        <v>27</v>
      </c>
      <c r="H94" s="4" t="s">
        <v>28</v>
      </c>
      <c r="I94" s="4" t="s">
        <v>8</v>
      </c>
      <c r="J94" s="5">
        <v>45.0</v>
      </c>
      <c r="K94" s="5">
        <v>225.0</v>
      </c>
      <c r="L94" s="6">
        <v>101250.0</v>
      </c>
      <c r="M94" s="6" t="str">
        <f t="shared" si="3"/>
        <v>LOW</v>
      </c>
      <c r="N94" s="6">
        <v>50625.0</v>
      </c>
      <c r="O94" s="4">
        <v>0.5</v>
      </c>
      <c r="P94" s="4" t="s">
        <v>4</v>
      </c>
      <c r="Q94" s="4"/>
    </row>
    <row r="95" spans="8:8" ht="18.2" customHeight="1">
      <c r="A95" s="4">
        <v>91.0</v>
      </c>
      <c r="B95" s="4" t="s">
        <v>11</v>
      </c>
      <c r="C95" s="4">
        <v>1128299.0</v>
      </c>
      <c r="D95" s="4" t="b">
        <f t="shared" si="2"/>
        <v>0</v>
      </c>
      <c r="E95" s="4">
        <v>43910.0</v>
      </c>
      <c r="F95" s="4" t="s">
        <v>15</v>
      </c>
      <c r="G95" s="4" t="s">
        <v>27</v>
      </c>
      <c r="H95" s="4" t="s">
        <v>28</v>
      </c>
      <c r="I95" s="4" t="s">
        <v>9</v>
      </c>
      <c r="J95" s="5">
        <v>40.0</v>
      </c>
      <c r="K95" s="5">
        <v>475.0</v>
      </c>
      <c r="L95" s="6">
        <v>190000.0</v>
      </c>
      <c r="M95" s="6" t="str">
        <f t="shared" si="3"/>
        <v>LOW</v>
      </c>
      <c r="N95" s="6">
        <v>28500.0</v>
      </c>
      <c r="O95" s="4">
        <v>0.15</v>
      </c>
      <c r="P95" s="4" t="s">
        <v>4</v>
      </c>
      <c r="Q95" s="4"/>
    </row>
    <row r="96" spans="8:8" ht="18.2" customHeight="1">
      <c r="A96" s="4">
        <v>92.0</v>
      </c>
      <c r="B96" s="4" t="s">
        <v>11</v>
      </c>
      <c r="C96" s="4">
        <v>1128299.0</v>
      </c>
      <c r="D96" s="4" t="b">
        <f t="shared" si="2"/>
        <v>0</v>
      </c>
      <c r="E96" s="4">
        <v>43911.0</v>
      </c>
      <c r="F96" s="4" t="s">
        <v>15</v>
      </c>
      <c r="G96" s="4" t="s">
        <v>27</v>
      </c>
      <c r="H96" s="4" t="s">
        <v>28</v>
      </c>
      <c r="I96" s="4" t="s">
        <v>3</v>
      </c>
      <c r="J96" s="5">
        <v>30.0</v>
      </c>
      <c r="K96" s="5">
        <v>525.0</v>
      </c>
      <c r="L96" s="6">
        <v>157500.0</v>
      </c>
      <c r="M96" s="6" t="str">
        <f t="shared" si="3"/>
        <v>LOW</v>
      </c>
      <c r="N96" s="6">
        <v>55125.0</v>
      </c>
      <c r="O96" s="4">
        <v>0.35</v>
      </c>
      <c r="P96" s="4" t="s">
        <v>4</v>
      </c>
      <c r="Q96" s="4"/>
    </row>
    <row r="97" spans="8:8" ht="18.2" customHeight="1">
      <c r="A97" s="4">
        <v>93.0</v>
      </c>
      <c r="B97" s="4" t="s">
        <v>11</v>
      </c>
      <c r="C97" s="4">
        <v>1128299.0</v>
      </c>
      <c r="D97" s="4" t="b">
        <f t="shared" si="2"/>
        <v>0</v>
      </c>
      <c r="E97" s="4">
        <v>43912.0</v>
      </c>
      <c r="F97" s="4" t="s">
        <v>15</v>
      </c>
      <c r="G97" s="4" t="s">
        <v>27</v>
      </c>
      <c r="H97" s="4" t="s">
        <v>28</v>
      </c>
      <c r="I97" s="4" t="s">
        <v>5</v>
      </c>
      <c r="J97" s="5">
        <v>40.0</v>
      </c>
      <c r="K97" s="5">
        <v>425.0</v>
      </c>
      <c r="L97" s="6">
        <v>170000.0</v>
      </c>
      <c r="M97" s="6" t="str">
        <f t="shared" si="3"/>
        <v>LOW</v>
      </c>
      <c r="N97" s="6">
        <v>34000.0</v>
      </c>
      <c r="O97" s="4">
        <v>0.2</v>
      </c>
      <c r="P97" s="4" t="s">
        <v>4</v>
      </c>
      <c r="Q97" s="4"/>
    </row>
    <row r="98" spans="8:8" ht="18.2" customHeight="1">
      <c r="A98" s="4">
        <v>94.0</v>
      </c>
      <c r="B98" s="4" t="s">
        <v>11</v>
      </c>
      <c r="C98" s="4">
        <v>1128299.0</v>
      </c>
      <c r="D98" s="4" t="b">
        <f t="shared" si="2"/>
        <v>0</v>
      </c>
      <c r="E98" s="4">
        <v>43913.0</v>
      </c>
      <c r="F98" s="4" t="s">
        <v>15</v>
      </c>
      <c r="G98" s="4" t="s">
        <v>27</v>
      </c>
      <c r="H98" s="4" t="s">
        <v>28</v>
      </c>
      <c r="I98" s="4" t="s">
        <v>6</v>
      </c>
      <c r="J98" s="5">
        <v>40.0</v>
      </c>
      <c r="K98" s="5">
        <v>425.0</v>
      </c>
      <c r="L98" s="6">
        <v>170000.0</v>
      </c>
      <c r="M98" s="6" t="str">
        <f t="shared" si="3"/>
        <v>LOW</v>
      </c>
      <c r="N98" s="6">
        <v>59500.0</v>
      </c>
      <c r="O98" s="4">
        <v>0.35</v>
      </c>
      <c r="P98" s="4" t="s">
        <v>4</v>
      </c>
      <c r="Q98" s="4"/>
    </row>
    <row r="99" spans="8:8" ht="18.2" customHeight="1">
      <c r="A99" s="4">
        <v>95.0</v>
      </c>
      <c r="B99" s="4" t="s">
        <v>11</v>
      </c>
      <c r="C99" s="4">
        <v>1128299.0</v>
      </c>
      <c r="D99" s="4" t="b">
        <f t="shared" si="2"/>
        <v>0</v>
      </c>
      <c r="E99" s="4">
        <v>43914.0</v>
      </c>
      <c r="F99" s="4" t="s">
        <v>15</v>
      </c>
      <c r="G99" s="4" t="s">
        <v>27</v>
      </c>
      <c r="H99" s="4" t="s">
        <v>28</v>
      </c>
      <c r="I99" s="4" t="s">
        <v>7</v>
      </c>
      <c r="J99" s="5">
        <v>40.0</v>
      </c>
      <c r="K99" s="5">
        <v>275.0</v>
      </c>
      <c r="L99" s="6">
        <v>110000.0</v>
      </c>
      <c r="M99" s="6" t="str">
        <f t="shared" si="3"/>
        <v>LOW</v>
      </c>
      <c r="N99" s="6">
        <v>33000.0</v>
      </c>
      <c r="O99" s="4">
        <v>0.3</v>
      </c>
      <c r="P99" s="4" t="s">
        <v>4</v>
      </c>
      <c r="Q99" s="4"/>
    </row>
    <row r="100" spans="8:8" ht="18.2" customHeight="1">
      <c r="A100" s="4">
        <v>96.0</v>
      </c>
      <c r="B100" s="4" t="s">
        <v>11</v>
      </c>
      <c r="C100" s="4">
        <v>1128299.0</v>
      </c>
      <c r="D100" s="4" t="b">
        <f t="shared" si="2"/>
        <v>0</v>
      </c>
      <c r="E100" s="4">
        <v>43915.0</v>
      </c>
      <c r="F100" s="4" t="s">
        <v>15</v>
      </c>
      <c r="G100" s="4" t="s">
        <v>27</v>
      </c>
      <c r="H100" s="4" t="s">
        <v>28</v>
      </c>
      <c r="I100" s="4" t="s">
        <v>8</v>
      </c>
      <c r="J100" s="5">
        <v>45.0</v>
      </c>
      <c r="K100" s="5">
        <v>200.0</v>
      </c>
      <c r="L100" s="6">
        <v>90000.0</v>
      </c>
      <c r="M100" s="6" t="str">
        <f t="shared" si="3"/>
        <v>INVESTIGATE</v>
      </c>
      <c r="N100" s="6">
        <v>45000.0</v>
      </c>
      <c r="O100" s="4">
        <v>0.5</v>
      </c>
      <c r="P100" s="4" t="s">
        <v>4</v>
      </c>
      <c r="Q100" s="4"/>
    </row>
    <row r="101" spans="8:8" ht="18.2" customHeight="1">
      <c r="A101" s="4">
        <v>97.0</v>
      </c>
      <c r="B101" s="4" t="s">
        <v>11</v>
      </c>
      <c r="C101" s="4">
        <v>1128299.0</v>
      </c>
      <c r="D101" s="4" t="b">
        <f t="shared" si="2"/>
        <v>0</v>
      </c>
      <c r="E101" s="4">
        <v>43916.0</v>
      </c>
      <c r="F101" s="4" t="s">
        <v>15</v>
      </c>
      <c r="G101" s="4" t="s">
        <v>27</v>
      </c>
      <c r="H101" s="4" t="s">
        <v>28</v>
      </c>
      <c r="I101" s="4" t="s">
        <v>9</v>
      </c>
      <c r="J101" s="5">
        <v>40.0</v>
      </c>
      <c r="K101" s="5">
        <v>400.0</v>
      </c>
      <c r="L101" s="6">
        <v>160000.0</v>
      </c>
      <c r="M101" s="6" t="str">
        <f t="shared" si="3"/>
        <v>MODERATE</v>
      </c>
      <c r="N101" s="6">
        <v>24000.0</v>
      </c>
      <c r="O101" s="4">
        <v>0.15</v>
      </c>
      <c r="P101" s="4" t="s">
        <v>4</v>
      </c>
      <c r="Q101" s="4"/>
    </row>
    <row r="102" spans="8:8" ht="18.2" customHeight="1">
      <c r="A102" s="4">
        <v>98.0</v>
      </c>
      <c r="B102" s="4" t="s">
        <v>11</v>
      </c>
      <c r="C102" s="4">
        <v>1128299.0</v>
      </c>
      <c r="D102" s="4" t="b">
        <f t="shared" si="2"/>
        <v>0</v>
      </c>
      <c r="E102" s="4">
        <v>43917.0</v>
      </c>
      <c r="F102" s="4" t="s">
        <v>15</v>
      </c>
      <c r="G102" s="4" t="s">
        <v>27</v>
      </c>
      <c r="H102" s="4" t="s">
        <v>28</v>
      </c>
      <c r="I102" s="4" t="s">
        <v>3</v>
      </c>
      <c r="J102" s="5">
        <v>40.0</v>
      </c>
      <c r="K102" s="5">
        <v>550.0</v>
      </c>
      <c r="L102" s="6">
        <v>220000.0</v>
      </c>
      <c r="M102" s="6" t="str">
        <f t="shared" si="3"/>
        <v>LOW</v>
      </c>
      <c r="N102" s="6">
        <v>77000.0</v>
      </c>
      <c r="O102" s="4">
        <v>0.35</v>
      </c>
      <c r="P102" s="4" t="s">
        <v>4</v>
      </c>
      <c r="Q102" s="4"/>
    </row>
    <row r="103" spans="8:8" ht="18.2" customHeight="1">
      <c r="A103" s="4">
        <v>99.0</v>
      </c>
      <c r="B103" s="4" t="s">
        <v>11</v>
      </c>
      <c r="C103" s="4">
        <v>1128299.0</v>
      </c>
      <c r="D103" s="4" t="b">
        <f t="shared" si="2"/>
        <v>0</v>
      </c>
      <c r="E103" s="4">
        <v>43918.0</v>
      </c>
      <c r="F103" s="4" t="s">
        <v>15</v>
      </c>
      <c r="G103" s="4" t="s">
        <v>27</v>
      </c>
      <c r="H103" s="4" t="s">
        <v>28</v>
      </c>
      <c r="I103" s="4" t="s">
        <v>5</v>
      </c>
      <c r="J103" s="5">
        <v>50.0</v>
      </c>
      <c r="K103" s="5">
        <v>400.0</v>
      </c>
      <c r="L103" s="6">
        <v>200000.0</v>
      </c>
      <c r="M103" s="6" t="str">
        <f t="shared" si="3"/>
        <v>MODERATE</v>
      </c>
      <c r="N103" s="6">
        <v>40000.0</v>
      </c>
      <c r="O103" s="4">
        <v>0.2</v>
      </c>
      <c r="P103" s="4" t="s">
        <v>4</v>
      </c>
      <c r="Q103" s="4"/>
    </row>
    <row r="104" spans="8:8" ht="18.2" customHeight="1">
      <c r="A104" s="4">
        <v>100.0</v>
      </c>
      <c r="B104" s="4" t="s">
        <v>11</v>
      </c>
      <c r="C104" s="4">
        <v>1128299.0</v>
      </c>
      <c r="D104" s="4" t="b">
        <f t="shared" si="2"/>
        <v>0</v>
      </c>
      <c r="E104" s="4">
        <v>43919.0</v>
      </c>
      <c r="F104" s="4" t="s">
        <v>15</v>
      </c>
      <c r="G104" s="4" t="s">
        <v>27</v>
      </c>
      <c r="H104" s="4" t="s">
        <v>28</v>
      </c>
      <c r="I104" s="4" t="s">
        <v>6</v>
      </c>
      <c r="J104" s="5">
        <v>55.0</v>
      </c>
      <c r="K104" s="5">
        <v>400.0</v>
      </c>
      <c r="L104" s="6">
        <v>220000.0</v>
      </c>
      <c r="M104" s="6" t="str">
        <f t="shared" si="3"/>
        <v>MODERATE</v>
      </c>
      <c r="N104" s="6">
        <v>77000.0</v>
      </c>
      <c r="O104" s="4">
        <v>0.35</v>
      </c>
      <c r="P104" s="4" t="s">
        <v>4</v>
      </c>
      <c r="Q104" s="4"/>
    </row>
    <row r="105" spans="8:8" ht="17.25">
      <c r="B105" s="9" t="s">
        <v>44</v>
      </c>
      <c r="L105" s="14">
        <f>SUM(L4:L104)</f>
        <v>2.8105E7</v>
      </c>
      <c r="M105" s="14"/>
      <c r="N105" s="9">
        <f>SUM(N4:N104)</f>
        <v>9573187.5</v>
      </c>
    </row>
    <row r="110" spans="8:8" ht="15.75">
      <c r="B110" s="7" t="s">
        <v>38</v>
      </c>
      <c r="C110" s="13" t="e">
        <f>SUM(#REF!)</f>
        <v>#REF!</v>
      </c>
    </row>
    <row r="112" spans="8:8" ht="17.25">
      <c r="B112" s="9" t="s">
        <v>54</v>
      </c>
    </row>
    <row r="113" spans="8:8" ht="15.75">
      <c r="B113" s="10" t="s">
        <v>45</v>
      </c>
      <c r="C113" s="11" t="e">
        <f>SUMIF(#REF!,#REF!,#REF!)</f>
        <v>#VALUE!</v>
      </c>
    </row>
    <row r="114" spans="8:8" ht="15.75">
      <c r="B114" s="10" t="s">
        <v>46</v>
      </c>
      <c r="C114" s="11" t="e">
        <f>SUMIF(#REF!,#REF!,#REF!)</f>
        <v>#VALUE!</v>
      </c>
    </row>
    <row r="115" spans="8:8" ht="15.75">
      <c r="B115" s="10" t="s">
        <v>47</v>
      </c>
      <c r="C115" s="11" t="e">
        <f>SUMIF(#REF!,#REF!,#REF!)</f>
        <v>#VALUE!</v>
      </c>
    </row>
    <row r="116" spans="8:8" ht="15.75">
      <c r="B116" s="10" t="s">
        <v>48</v>
      </c>
      <c r="C116" s="11" t="e">
        <f>SUMIF(#REF!,#REF!,#REF!)</f>
        <v>#VALUE!</v>
      </c>
    </row>
    <row r="117" spans="8:8" ht="15.75">
      <c r="B117" s="10" t="s">
        <v>49</v>
      </c>
      <c r="C117" s="11" t="e">
        <f>SUMIF(#REF!,#REF!,#REF!)</f>
        <v>#VALUE!</v>
      </c>
    </row>
    <row r="118" spans="8:8" ht="15.75">
      <c r="B118" s="10" t="s">
        <v>50</v>
      </c>
      <c r="C118" s="11" t="e">
        <f>SUMIF(#REF!,#REF!,#REF!)</f>
        <v>#VALUE!</v>
      </c>
    </row>
    <row r="119" spans="8:8" ht="15.75">
      <c r="B119" s="10" t="s">
        <v>51</v>
      </c>
      <c r="C119" s="11" t="e">
        <f>SUMIF(#REF!,#REF!,#REF!)</f>
        <v>#VALUE!</v>
      </c>
    </row>
    <row r="120" spans="8:8" ht="15.75">
      <c r="B120" s="10" t="s">
        <v>52</v>
      </c>
      <c r="C120" s="11" t="e">
        <f>SUMIF(#REF!,#REF!,#REF!)</f>
        <v>#VALUE!</v>
      </c>
    </row>
    <row r="121" spans="8:8" ht="15.75">
      <c r="B121" s="10" t="s">
        <v>53</v>
      </c>
      <c r="C121" s="11" t="e">
        <f>SUMIF(#REF!,#REF!,#REF!)</f>
        <v>#VALUE!</v>
      </c>
    </row>
    <row r="122" spans="8:8" ht="15.75">
      <c r="B122" s="10"/>
    </row>
    <row r="123" spans="8:8" ht="15.75">
      <c r="B123" s="10"/>
    </row>
    <row r="124" spans="8:8" ht="15.75">
      <c r="B124" s="7"/>
      <c r="C124" s="10"/>
    </row>
    <row r="125" spans="8:8" ht="15.75">
      <c r="B125" s="12"/>
      <c r="C125" s="10"/>
    </row>
    <row r="126" spans="8:8" ht="15.75">
      <c r="B126" s="12" t="s">
        <v>55</v>
      </c>
      <c r="C126" s="13" t="e">
        <f>MAX(#REF!)</f>
        <v>#REF!</v>
      </c>
    </row>
    <row r="127" spans="8:8" ht="15.75">
      <c r="B127" s="12" t="s">
        <v>56</v>
      </c>
      <c r="C127" s="13" t="e">
        <f>MIN(#REF!)</f>
        <v>#REF!</v>
      </c>
    </row>
    <row r="128" spans="8:8" ht="15.75">
      <c r="C128" s="10"/>
    </row>
    <row r="129" spans="8:8" ht="15.75">
      <c r="B129" s="7" t="s">
        <v>57</v>
      </c>
      <c r="C129" s="13" t="e">
        <f>AVERAGE(#REF!)</f>
        <v>#REF!</v>
      </c>
    </row>
    <row r="130" spans="8:8" ht="15.75">
      <c r="B130" s="7" t="s">
        <v>60</v>
      </c>
      <c r="C130" s="10" t="e">
        <f>_xlfn.AVERAGEIF(#REF!,"&lt;200000")</f>
        <v>#VALUE!</v>
      </c>
    </row>
    <row r="131" spans="8:8" ht="15.75">
      <c r="B131" s="7"/>
      <c r="C131" s="10"/>
    </row>
    <row r="132" spans="8:8" ht="15.75">
      <c r="B132" s="7" t="s">
        <v>41</v>
      </c>
    </row>
    <row r="133" spans="8:8" ht="15.75">
      <c r="B133" s="7" t="s">
        <v>4</v>
      </c>
      <c r="C133" t="e">
        <f>COUNTIF(#REF!,#REF!)</f>
        <v>#VALUE!</v>
      </c>
    </row>
    <row r="134" spans="8:8" ht="15.75">
      <c r="B134" s="7" t="s">
        <v>61</v>
      </c>
      <c r="C134" t="e">
        <f>COUNTIF(#REF!,#REF!)</f>
        <v>#VALUE!</v>
      </c>
    </row>
    <row r="135" spans="8:8" ht="15.75">
      <c r="B135" s="7"/>
    </row>
    <row r="136" spans="8:8" ht="15.75">
      <c r="B136" s="7" t="s">
        <v>62</v>
      </c>
      <c r="C136" t="e">
        <f>IF(C133&gt;C134,"In-store","outlet")</f>
        <v>#VALUE!</v>
      </c>
    </row>
    <row r="137" spans="8:8" ht="15.75">
      <c r="B137" s="7"/>
    </row>
    <row r="138" spans="8:8">
      <c r="B138" t="s">
        <v>63</v>
      </c>
    </row>
    <row r="139" spans="8:8">
      <c r="B139" t="s">
        <v>64</v>
      </c>
      <c r="C139" t="e">
        <f>SUMIF(#REF!,#REF!,#REF!)</f>
        <v>#VALUE!</v>
      </c>
    </row>
    <row r="140" spans="8:8">
      <c r="B140" t="s">
        <v>65</v>
      </c>
      <c r="C140" t="e">
        <f>SUMIF(#REF!,#REF!,#REF!)</f>
        <v>#VALUE!</v>
      </c>
    </row>
    <row r="141" spans="8:8">
      <c r="B141" t="s">
        <v>66</v>
      </c>
      <c r="C141" t="e">
        <f>SUMIF(#REF!,#REF!,#REF!)</f>
        <v>#VALUE!</v>
      </c>
    </row>
    <row r="142" spans="8:8">
      <c r="B142" t="s">
        <v>67</v>
      </c>
      <c r="C142" t="e">
        <f>SUMIF(#REF!,#REF!,#REF!)</f>
        <v>#VALUE!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2:F53"/>
  <sheetViews>
    <sheetView workbookViewId="0" topLeftCell="A32">
      <selection activeCell="A48" sqref="A48:B53"/>
    </sheetView>
  </sheetViews>
  <sheetFormatPr defaultRowHeight="15.0" defaultColWidth="10"/>
  <cols>
    <col min="1" max="1" customWidth="1" bestFit="1" width="13.140625" style="0"/>
    <col min="2" max="2" customWidth="1" bestFit="1" width="19.0" style="0"/>
    <col min="4" max="4" customWidth="1" bestFit="1" width="11.285156" style="0"/>
    <col min="5" max="5" customWidth="1" bestFit="1" width="19.0" style="0"/>
  </cols>
  <sheetData>
    <row r="3" spans="8:8">
      <c r="A3" s="15" t="s">
        <v>68</v>
      </c>
      <c r="B3" t="s">
        <v>70</v>
      </c>
    </row>
    <row r="4" spans="8:8">
      <c r="A4" s="16" t="s">
        <v>21</v>
      </c>
      <c r="B4" s="17">
        <v>1221250.0</v>
      </c>
    </row>
    <row r="5" spans="8:8">
      <c r="A5" s="16" t="s">
        <v>22</v>
      </c>
      <c r="B5" s="17">
        <v>1165000.0</v>
      </c>
    </row>
    <row r="6" spans="8:8">
      <c r="A6" s="16" t="s">
        <v>28</v>
      </c>
      <c r="B6" s="17">
        <v>1788750.0</v>
      </c>
    </row>
    <row r="7" spans="8:8">
      <c r="A7" s="16" t="s">
        <v>14</v>
      </c>
      <c r="B7" s="17">
        <v>4087500.0</v>
      </c>
    </row>
    <row r="8" spans="8:8">
      <c r="A8" s="16" t="s">
        <v>26</v>
      </c>
      <c r="B8" s="17">
        <v>1232500.0</v>
      </c>
    </row>
    <row r="9" spans="8:8">
      <c r="A9" s="16" t="s">
        <v>18</v>
      </c>
      <c r="B9" s="17">
        <v>2750000.0</v>
      </c>
    </row>
    <row r="10" spans="8:8">
      <c r="A10" s="16" t="s">
        <v>2</v>
      </c>
      <c r="B10" s="17">
        <v>1.02975E7</v>
      </c>
    </row>
    <row r="11" spans="8:8">
      <c r="A11" s="16" t="s">
        <v>24</v>
      </c>
      <c r="B11" s="17">
        <v>521250.0</v>
      </c>
    </row>
    <row r="12" spans="8:8">
      <c r="A12" s="16" t="s">
        <v>17</v>
      </c>
      <c r="B12" s="17">
        <v>5041250.0</v>
      </c>
    </row>
    <row r="13" spans="8:8">
      <c r="A13" s="16" t="s">
        <v>69</v>
      </c>
      <c r="B13" s="17">
        <v>2.8105E7</v>
      </c>
    </row>
    <row r="16" spans="8:8">
      <c r="A16" s="15" t="s">
        <v>68</v>
      </c>
      <c r="B16" s="18" t="s">
        <v>70</v>
      </c>
    </row>
    <row r="17" spans="8:8">
      <c r="A17" s="16" t="s">
        <v>19</v>
      </c>
      <c r="B17" s="17">
        <v>1221250.0</v>
      </c>
    </row>
    <row r="18" spans="8:8">
      <c r="A18" s="16" t="s">
        <v>1</v>
      </c>
      <c r="B18" s="17">
        <v>1.081875E7</v>
      </c>
    </row>
    <row r="19" spans="8:8">
      <c r="A19" s="16" t="s">
        <v>12</v>
      </c>
      <c r="B19" s="17">
        <v>5252500.0</v>
      </c>
    </row>
    <row r="20" spans="8:8">
      <c r="A20" s="16" t="s">
        <v>15</v>
      </c>
      <c r="B20" s="17">
        <v>1.08125E7</v>
      </c>
    </row>
    <row r="21" spans="8:8">
      <c r="A21" s="16" t="s">
        <v>69</v>
      </c>
      <c r="B21" s="17">
        <v>2.8105E7</v>
      </c>
      <c r="D21" s="15" t="s">
        <v>73</v>
      </c>
      <c r="E21" t="s">
        <v>70</v>
      </c>
    </row>
    <row r="22" spans="8:8">
      <c r="D22" s="16" t="s">
        <v>19</v>
      </c>
      <c r="E22" s="19">
        <v>1221250.0</v>
      </c>
    </row>
    <row r="23" spans="8:8">
      <c r="A23" s="15" t="s">
        <v>68</v>
      </c>
      <c r="B23" t="s">
        <v>70</v>
      </c>
      <c r="D23" s="16" t="s">
        <v>1</v>
      </c>
      <c r="E23" s="19">
        <v>1.081875E7</v>
      </c>
    </row>
    <row r="24" spans="8:8">
      <c r="A24" s="16" t="s">
        <v>4</v>
      </c>
      <c r="B24" s="17">
        <v>6568750.0</v>
      </c>
      <c r="D24" s="16" t="s">
        <v>12</v>
      </c>
      <c r="E24" s="19">
        <v>5252500.0</v>
      </c>
    </row>
    <row r="25" spans="8:8">
      <c r="A25" s="16" t="s">
        <v>10</v>
      </c>
      <c r="B25" s="17">
        <v>2.153625E7</v>
      </c>
      <c r="D25" s="16" t="s">
        <v>15</v>
      </c>
      <c r="E25" s="19">
        <v>1.08125E7</v>
      </c>
    </row>
    <row r="26" spans="8:8">
      <c r="A26" s="16" t="s">
        <v>69</v>
      </c>
      <c r="B26" s="17">
        <v>2.8105E7</v>
      </c>
      <c r="D26" s="16" t="s">
        <v>69</v>
      </c>
      <c r="E26" s="19">
        <v>2.8105E7</v>
      </c>
    </row>
    <row r="31" spans="8:8">
      <c r="A31" s="15" t="s">
        <v>68</v>
      </c>
      <c r="B31" t="s">
        <v>70</v>
      </c>
    </row>
    <row r="32" spans="8:8">
      <c r="A32" s="16" t="s">
        <v>8</v>
      </c>
      <c r="B32" s="17">
        <v>4658750.0</v>
      </c>
    </row>
    <row r="33" spans="8:8">
      <c r="A33" s="16" t="s">
        <v>5</v>
      </c>
      <c r="B33" s="17">
        <v>4877500.0</v>
      </c>
    </row>
    <row r="34" spans="8:8">
      <c r="A34" s="16" t="s">
        <v>3</v>
      </c>
      <c r="B34" s="17">
        <v>5358750.0</v>
      </c>
    </row>
    <row r="35" spans="8:8">
      <c r="A35" s="16" t="s">
        <v>9</v>
      </c>
      <c r="B35" s="17">
        <v>5621250.0</v>
      </c>
    </row>
    <row r="36" spans="8:8">
      <c r="A36" s="16" t="s">
        <v>7</v>
      </c>
      <c r="B36" s="17">
        <v>3437500.0</v>
      </c>
    </row>
    <row r="37" spans="8:8">
      <c r="A37" s="16" t="s">
        <v>6</v>
      </c>
      <c r="B37" s="17">
        <v>4151250.0</v>
      </c>
    </row>
    <row r="38" spans="8:8">
      <c r="A38" s="16" t="s">
        <v>69</v>
      </c>
      <c r="B38" s="17">
        <v>2.8105E7</v>
      </c>
    </row>
    <row r="48" spans="8:8">
      <c r="A48" s="15" t="s">
        <v>68</v>
      </c>
      <c r="B48" t="s">
        <v>70</v>
      </c>
    </row>
    <row r="49" spans="8:8">
      <c r="A49" s="16" t="s">
        <v>71</v>
      </c>
      <c r="B49" s="17">
        <v>5463750.0</v>
      </c>
    </row>
    <row r="50" spans="8:8">
      <c r="A50" s="16" t="s">
        <v>74</v>
      </c>
      <c r="B50" s="17">
        <v>766250.0</v>
      </c>
    </row>
    <row r="51" spans="8:8">
      <c r="A51" s="16" t="s">
        <v>75</v>
      </c>
      <c r="B51" s="17">
        <v>4496250.0</v>
      </c>
    </row>
    <row r="52" spans="8:8">
      <c r="A52" s="16" t="s">
        <v>72</v>
      </c>
      <c r="B52" s="17">
        <v>1.737875E7</v>
      </c>
    </row>
    <row r="53" spans="8:8">
      <c r="A53" s="16" t="s">
        <v>69</v>
      </c>
      <c r="B53" s="17">
        <v>2.8105E7</v>
      </c>
    </row>
  </sheetData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Q102"/>
  <sheetViews>
    <sheetView workbookViewId="0" topLeftCell="I1">
      <selection activeCell="L3" sqref="L3"/>
    </sheetView>
  </sheetViews>
  <sheetFormatPr defaultRowHeight="15.0" defaultColWidth="10"/>
  <cols>
    <col min="1" max="1" customWidth="1" width="6.140625" style="0"/>
    <col min="2" max="2" customWidth="1" width="14.0" style="0"/>
    <col min="3" max="3" customWidth="1" width="18.570312" style="0"/>
    <col min="4" max="4" customWidth="1" width="10.855469" style="0"/>
    <col min="5" max="5" customWidth="1" width="14.425781" style="0"/>
    <col min="6" max="6" customWidth="1" width="14.7109375" style="0"/>
    <col min="7" max="7" customWidth="1" width="16.570312" style="0"/>
    <col min="8" max="8" customWidth="1" width="17.570312" style="0"/>
    <col min="9" max="9" customWidth="1" width="35.140625" style="0"/>
    <col min="10" max="10" customWidth="1" width="19.0" style="0"/>
    <col min="11" max="11" customWidth="1" width="12.425781" style="0"/>
    <col min="12" max="12" customWidth="1" width="20.140625" style="0"/>
    <col min="13" max="13" customWidth="1" width="14.7109375" style="0"/>
    <col min="14" max="14" customWidth="1" width="21.710938" style="0"/>
    <col min="15" max="15" customWidth="1" width="22.855469" style="0"/>
    <col min="16" max="16" customWidth="1" width="23.570312" style="0"/>
  </cols>
  <sheetData>
    <row r="2" spans="8:8" ht="17.25">
      <c r="A2" s="3" t="s">
        <v>29</v>
      </c>
      <c r="B2" s="3" t="s">
        <v>30</v>
      </c>
      <c r="C2" s="3" t="s">
        <v>31</v>
      </c>
      <c r="D2" s="3" t="s">
        <v>59</v>
      </c>
      <c r="E2" s="3" t="s">
        <v>42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76</v>
      </c>
      <c r="M2" s="3" t="s">
        <v>58</v>
      </c>
      <c r="N2" s="3" t="s">
        <v>39</v>
      </c>
      <c r="O2" s="3" t="s">
        <v>40</v>
      </c>
      <c r="P2" s="3" t="s">
        <v>41</v>
      </c>
    </row>
    <row r="3" spans="8:8" ht="17.25">
      <c r="A3" s="4">
        <v>1.0</v>
      </c>
      <c r="B3" s="4" t="s">
        <v>0</v>
      </c>
      <c r="C3" s="4">
        <v>1185732.0</v>
      </c>
      <c r="D3" s="4" t="b">
        <f>ISBLANK(J3)</f>
        <v>0</v>
      </c>
      <c r="E3" s="4">
        <v>43831.0</v>
      </c>
      <c r="F3" s="4" t="s">
        <v>1</v>
      </c>
      <c r="G3" s="4" t="s">
        <v>2</v>
      </c>
      <c r="H3" s="4" t="s">
        <v>2</v>
      </c>
      <c r="I3" s="4" t="s">
        <v>3</v>
      </c>
      <c r="J3" s="5">
        <v>50.0</v>
      </c>
      <c r="K3" s="5">
        <v>1200.0</v>
      </c>
      <c r="L3" s="6">
        <v>600000.0</v>
      </c>
      <c r="M3" s="6" t="str">
        <f>IF(L3&gt;500000,"HIGH",IF(L4&gt;200000,"MODERATE",IF(L3&gt;100000,"LOW","INVESTIGATE")))</f>
        <v>HIGH</v>
      </c>
      <c r="N3" s="6">
        <v>300000.0</v>
      </c>
      <c r="O3" s="4">
        <v>0.5</v>
      </c>
      <c r="P3" s="4" t="s">
        <v>4</v>
      </c>
    </row>
    <row r="4" spans="8:8" ht="17.25">
      <c r="A4" s="4">
        <v>2.0</v>
      </c>
      <c r="B4" s="4" t="s">
        <v>0</v>
      </c>
      <c r="C4" s="4">
        <v>1185732.0</v>
      </c>
      <c r="D4" s="4" t="b">
        <f t="shared" si="0" ref="D4:D67">ISBLANK(J4)</f>
        <v>0</v>
      </c>
      <c r="E4" s="4">
        <v>43832.0</v>
      </c>
      <c r="F4" s="4" t="s">
        <v>1</v>
      </c>
      <c r="G4" s="4" t="s">
        <v>2</v>
      </c>
      <c r="H4" s="4" t="s">
        <v>2</v>
      </c>
      <c r="I4" s="4" t="s">
        <v>5</v>
      </c>
      <c r="J4" s="5">
        <v>50.0</v>
      </c>
      <c r="K4" s="5">
        <v>1000.0</v>
      </c>
      <c r="L4" s="6">
        <v>500000.0</v>
      </c>
      <c r="M4" s="6" t="str">
        <f t="shared" si="1" ref="M4:M67">IF(L4&gt;500000,"HIGH",IF(L5&gt;200000,"MODERATE",IF(L4&gt;100000,"LOW","INVESTIGATE")))</f>
        <v>MODERATE</v>
      </c>
      <c r="N4" s="6">
        <v>150000.0</v>
      </c>
      <c r="O4" s="4">
        <v>0.3</v>
      </c>
      <c r="P4" s="4" t="s">
        <v>4</v>
      </c>
    </row>
    <row r="5" spans="8:8" ht="17.25">
      <c r="A5" s="4">
        <v>3.0</v>
      </c>
      <c r="B5" s="4" t="s">
        <v>0</v>
      </c>
      <c r="C5" s="4">
        <v>1185732.0</v>
      </c>
      <c r="D5" s="4" t="b">
        <f t="shared" si="0"/>
        <v>0</v>
      </c>
      <c r="E5" s="4">
        <v>43833.0</v>
      </c>
      <c r="F5" s="4" t="s">
        <v>1</v>
      </c>
      <c r="G5" s="4" t="s">
        <v>2</v>
      </c>
      <c r="H5" s="4" t="s">
        <v>2</v>
      </c>
      <c r="I5" s="4" t="s">
        <v>6</v>
      </c>
      <c r="J5" s="5">
        <v>40.0</v>
      </c>
      <c r="K5" s="5">
        <v>1000.0</v>
      </c>
      <c r="L5" s="6">
        <v>400000.0</v>
      </c>
      <c r="M5" s="6" t="str">
        <f t="shared" si="1"/>
        <v>MODERATE</v>
      </c>
      <c r="N5" s="6">
        <v>140000.0</v>
      </c>
      <c r="O5" s="4">
        <v>0.35</v>
      </c>
      <c r="P5" s="4" t="s">
        <v>4</v>
      </c>
    </row>
    <row r="6" spans="8:8" ht="17.25">
      <c r="A6" s="4">
        <v>4.0</v>
      </c>
      <c r="B6" s="4" t="s">
        <v>0</v>
      </c>
      <c r="C6" s="4">
        <v>1185732.0</v>
      </c>
      <c r="D6" s="4" t="b">
        <f t="shared" si="0"/>
        <v>0</v>
      </c>
      <c r="E6" s="4">
        <v>43834.0</v>
      </c>
      <c r="F6" s="4" t="s">
        <v>1</v>
      </c>
      <c r="G6" s="4" t="s">
        <v>2</v>
      </c>
      <c r="H6" s="4" t="s">
        <v>2</v>
      </c>
      <c r="I6" s="4" t="s">
        <v>7</v>
      </c>
      <c r="J6" s="5">
        <v>45.0</v>
      </c>
      <c r="K6" s="5">
        <v>850.0</v>
      </c>
      <c r="L6" s="6">
        <v>382500.0</v>
      </c>
      <c r="M6" s="6" t="str">
        <f t="shared" si="1"/>
        <v>MODERATE</v>
      </c>
      <c r="N6" s="6">
        <v>133875.0</v>
      </c>
      <c r="O6" s="4">
        <v>0.35</v>
      </c>
      <c r="P6" s="4" t="s">
        <v>4</v>
      </c>
    </row>
    <row r="7" spans="8:8" ht="17.25">
      <c r="A7" s="4">
        <v>5.0</v>
      </c>
      <c r="B7" s="4" t="s">
        <v>0</v>
      </c>
      <c r="C7" s="4">
        <v>1185732.0</v>
      </c>
      <c r="D7" s="4" t="b">
        <f t="shared" si="0"/>
        <v>0</v>
      </c>
      <c r="E7" s="4">
        <v>43835.0</v>
      </c>
      <c r="F7" s="4" t="s">
        <v>1</v>
      </c>
      <c r="G7" s="4" t="s">
        <v>2</v>
      </c>
      <c r="H7" s="4" t="s">
        <v>2</v>
      </c>
      <c r="I7" s="4" t="s">
        <v>8</v>
      </c>
      <c r="J7" s="5">
        <v>60.0</v>
      </c>
      <c r="K7" s="5">
        <v>900.0</v>
      </c>
      <c r="L7" s="6">
        <v>540000.0</v>
      </c>
      <c r="M7" s="6" t="str">
        <f t="shared" si="1"/>
        <v>HIGH</v>
      </c>
      <c r="N7" s="6">
        <v>162000.0</v>
      </c>
      <c r="O7" s="4">
        <v>0.3</v>
      </c>
      <c r="P7" s="4" t="s">
        <v>4</v>
      </c>
    </row>
    <row r="8" spans="8:8" ht="17.25">
      <c r="A8" s="4">
        <v>6.0</v>
      </c>
      <c r="B8" s="4" t="s">
        <v>0</v>
      </c>
      <c r="C8" s="4">
        <v>1185732.0</v>
      </c>
      <c r="D8" s="4" t="b">
        <f t="shared" si="0"/>
        <v>0</v>
      </c>
      <c r="E8" s="4">
        <v>43836.0</v>
      </c>
      <c r="F8" s="4" t="s">
        <v>1</v>
      </c>
      <c r="G8" s="4" t="s">
        <v>2</v>
      </c>
      <c r="H8" s="4" t="s">
        <v>2</v>
      </c>
      <c r="I8" s="4" t="s">
        <v>9</v>
      </c>
      <c r="J8" s="5">
        <v>50.0</v>
      </c>
      <c r="K8" s="5">
        <v>1000.0</v>
      </c>
      <c r="L8" s="6">
        <v>500000.0</v>
      </c>
      <c r="M8" s="6" t="str">
        <f t="shared" si="1"/>
        <v>MODERATE</v>
      </c>
      <c r="N8" s="6">
        <v>125000.0</v>
      </c>
      <c r="O8" s="4">
        <v>0.25</v>
      </c>
      <c r="P8" s="4" t="s">
        <v>4</v>
      </c>
    </row>
    <row r="9" spans="8:8" ht="17.25">
      <c r="A9" s="4">
        <v>7.0</v>
      </c>
      <c r="B9" s="4" t="s">
        <v>0</v>
      </c>
      <c r="C9" s="4">
        <v>1185732.0</v>
      </c>
      <c r="D9" s="4" t="b">
        <f t="shared" si="0"/>
        <v>0</v>
      </c>
      <c r="E9" s="4">
        <v>43837.0</v>
      </c>
      <c r="F9" s="4" t="s">
        <v>1</v>
      </c>
      <c r="G9" s="4" t="s">
        <v>2</v>
      </c>
      <c r="H9" s="4" t="s">
        <v>2</v>
      </c>
      <c r="I9" s="4" t="s">
        <v>3</v>
      </c>
      <c r="J9" s="5">
        <v>50.0</v>
      </c>
      <c r="K9" s="5">
        <v>1250.0</v>
      </c>
      <c r="L9" s="6">
        <v>625000.0</v>
      </c>
      <c r="M9" s="6" t="str">
        <f t="shared" si="1"/>
        <v>HIGH</v>
      </c>
      <c r="N9" s="6">
        <v>312500.0</v>
      </c>
      <c r="O9" s="4">
        <v>0.5</v>
      </c>
      <c r="P9" s="4" t="s">
        <v>4</v>
      </c>
    </row>
    <row r="10" spans="8:8" ht="17.25">
      <c r="A10" s="4">
        <v>8.0</v>
      </c>
      <c r="B10" s="4" t="s">
        <v>0</v>
      </c>
      <c r="C10" s="4">
        <v>1185732.0</v>
      </c>
      <c r="D10" s="4" t="b">
        <f t="shared" si="0"/>
        <v>0</v>
      </c>
      <c r="E10" s="4">
        <v>43838.0</v>
      </c>
      <c r="F10" s="4" t="s">
        <v>1</v>
      </c>
      <c r="G10" s="4" t="s">
        <v>2</v>
      </c>
      <c r="H10" s="4" t="s">
        <v>2</v>
      </c>
      <c r="I10" s="4" t="s">
        <v>5</v>
      </c>
      <c r="J10" s="5">
        <v>50.0</v>
      </c>
      <c r="K10" s="5">
        <v>900.0</v>
      </c>
      <c r="L10" s="6">
        <v>450000.0</v>
      </c>
      <c r="M10" s="6" t="str">
        <f t="shared" si="1"/>
        <v>MODERATE</v>
      </c>
      <c r="N10" s="6">
        <v>135000.0</v>
      </c>
      <c r="O10" s="4">
        <v>0.3</v>
      </c>
      <c r="P10" s="4" t="s">
        <v>10</v>
      </c>
    </row>
    <row r="11" spans="8:8" ht="17.25">
      <c r="A11" s="4">
        <v>9.0</v>
      </c>
      <c r="B11" s="4" t="s">
        <v>0</v>
      </c>
      <c r="C11" s="4">
        <v>1185732.0</v>
      </c>
      <c r="D11" s="4" t="b">
        <f t="shared" si="0"/>
        <v>0</v>
      </c>
      <c r="E11" s="4">
        <v>43851.0</v>
      </c>
      <c r="F11" s="4" t="s">
        <v>1</v>
      </c>
      <c r="G11" s="4" t="s">
        <v>2</v>
      </c>
      <c r="H11" s="4" t="s">
        <v>2</v>
      </c>
      <c r="I11" s="4" t="s">
        <v>6</v>
      </c>
      <c r="J11" s="5">
        <v>40.0</v>
      </c>
      <c r="K11" s="5">
        <v>950.0</v>
      </c>
      <c r="L11" s="6">
        <v>380000.0</v>
      </c>
      <c r="M11" s="6" t="str">
        <f t="shared" si="1"/>
        <v>MODERATE</v>
      </c>
      <c r="N11" s="6">
        <v>133000.0</v>
      </c>
      <c r="O11" s="4">
        <v>0.35</v>
      </c>
      <c r="P11" s="4" t="s">
        <v>10</v>
      </c>
    </row>
    <row r="12" spans="8:8" ht="17.25">
      <c r="A12" s="4">
        <v>10.0</v>
      </c>
      <c r="B12" s="4" t="s">
        <v>0</v>
      </c>
      <c r="C12" s="4">
        <v>1185732.0</v>
      </c>
      <c r="D12" s="4" t="b">
        <f t="shared" si="0"/>
        <v>0</v>
      </c>
      <c r="E12" s="4">
        <v>43852.0</v>
      </c>
      <c r="F12" s="4" t="s">
        <v>1</v>
      </c>
      <c r="G12" s="4" t="s">
        <v>2</v>
      </c>
      <c r="H12" s="4" t="s">
        <v>2</v>
      </c>
      <c r="I12" s="4" t="s">
        <v>7</v>
      </c>
      <c r="J12" s="5">
        <v>45.0</v>
      </c>
      <c r="K12" s="5">
        <v>825.0</v>
      </c>
      <c r="L12" s="6">
        <v>371250.0</v>
      </c>
      <c r="M12" s="6" t="str">
        <f t="shared" si="1"/>
        <v>MODERATE</v>
      </c>
      <c r="N12" s="6">
        <v>129937.5</v>
      </c>
      <c r="O12" s="4">
        <v>0.35</v>
      </c>
      <c r="P12" s="4" t="s">
        <v>10</v>
      </c>
    </row>
    <row r="13" spans="8:8" ht="17.25">
      <c r="A13" s="4">
        <v>11.0</v>
      </c>
      <c r="B13" s="4" t="s">
        <v>0</v>
      </c>
      <c r="C13" s="4">
        <v>1185732.0</v>
      </c>
      <c r="D13" s="4" t="b">
        <f t="shared" si="0"/>
        <v>0</v>
      </c>
      <c r="E13" s="4">
        <v>43908.0</v>
      </c>
      <c r="F13" s="4" t="s">
        <v>1</v>
      </c>
      <c r="G13" s="4" t="s">
        <v>2</v>
      </c>
      <c r="H13" s="4" t="s">
        <v>2</v>
      </c>
      <c r="I13" s="4" t="s">
        <v>6</v>
      </c>
      <c r="J13" s="5">
        <v>50.0</v>
      </c>
      <c r="K13" s="5">
        <v>950.0</v>
      </c>
      <c r="L13" s="6">
        <v>475000.0</v>
      </c>
      <c r="M13" s="6" t="str">
        <f t="shared" si="1"/>
        <v>MODERATE</v>
      </c>
      <c r="N13" s="6">
        <v>166250.0</v>
      </c>
      <c r="O13" s="4">
        <v>0.35</v>
      </c>
      <c r="P13" s="4" t="s">
        <v>10</v>
      </c>
    </row>
    <row r="14" spans="8:8" ht="17.25">
      <c r="A14" s="4">
        <v>12.0</v>
      </c>
      <c r="B14" s="4" t="s">
        <v>0</v>
      </c>
      <c r="C14" s="4">
        <v>1185732.0</v>
      </c>
      <c r="D14" s="4" t="b">
        <f t="shared" si="0"/>
        <v>0</v>
      </c>
      <c r="E14" s="4">
        <v>43921.0</v>
      </c>
      <c r="F14" s="4" t="s">
        <v>1</v>
      </c>
      <c r="G14" s="4" t="s">
        <v>2</v>
      </c>
      <c r="H14" s="4" t="s">
        <v>2</v>
      </c>
      <c r="I14" s="4" t="s">
        <v>7</v>
      </c>
      <c r="J14" s="5">
        <v>50.0</v>
      </c>
      <c r="K14" s="5">
        <v>925.0</v>
      </c>
      <c r="L14" s="6">
        <v>462500.0</v>
      </c>
      <c r="M14" s="6" t="str">
        <f t="shared" si="1"/>
        <v>MODERATE</v>
      </c>
      <c r="N14" s="6">
        <v>161875.0</v>
      </c>
      <c r="O14" s="4">
        <v>0.35</v>
      </c>
      <c r="P14" s="4" t="s">
        <v>10</v>
      </c>
    </row>
    <row r="15" spans="8:8" ht="17.25">
      <c r="A15" s="4">
        <v>13.0</v>
      </c>
      <c r="B15" s="4" t="s">
        <v>11</v>
      </c>
      <c r="C15" s="4">
        <v>1185732.0</v>
      </c>
      <c r="D15" s="4" t="b">
        <f t="shared" si="0"/>
        <v>0</v>
      </c>
      <c r="E15" s="4">
        <v>43938.0</v>
      </c>
      <c r="F15" s="4" t="s">
        <v>1</v>
      </c>
      <c r="G15" s="4" t="s">
        <v>2</v>
      </c>
      <c r="H15" s="4" t="s">
        <v>2</v>
      </c>
      <c r="I15" s="4" t="s">
        <v>8</v>
      </c>
      <c r="J15" s="5">
        <v>60.0</v>
      </c>
      <c r="K15" s="5">
        <v>900.0</v>
      </c>
      <c r="L15" s="6">
        <v>540000.0</v>
      </c>
      <c r="M15" s="6" t="str">
        <f t="shared" si="1"/>
        <v>HIGH</v>
      </c>
      <c r="N15" s="6">
        <v>162000.0</v>
      </c>
      <c r="O15" s="4">
        <v>0.3</v>
      </c>
      <c r="P15" s="4" t="s">
        <v>10</v>
      </c>
    </row>
    <row r="16" spans="8:8" ht="17.25">
      <c r="A16" s="4">
        <v>14.0</v>
      </c>
      <c r="B16" s="4" t="s">
        <v>11</v>
      </c>
      <c r="C16" s="4">
        <v>1185732.0</v>
      </c>
      <c r="D16" s="4" t="b">
        <f t="shared" si="0"/>
        <v>0</v>
      </c>
      <c r="E16" s="4">
        <v>43939.0</v>
      </c>
      <c r="F16" s="4" t="s">
        <v>1</v>
      </c>
      <c r="G16" s="4" t="s">
        <v>2</v>
      </c>
      <c r="H16" s="4" t="s">
        <v>2</v>
      </c>
      <c r="I16" s="4" t="s">
        <v>9</v>
      </c>
      <c r="J16" s="5">
        <v>65.0</v>
      </c>
      <c r="K16" s="5">
        <v>1075.0</v>
      </c>
      <c r="L16" s="6">
        <v>698750.0</v>
      </c>
      <c r="M16" s="6" t="str">
        <f t="shared" si="1"/>
        <v>HIGH</v>
      </c>
      <c r="N16" s="6">
        <v>174687.5</v>
      </c>
      <c r="O16" s="4">
        <v>0.25</v>
      </c>
      <c r="P16" s="4" t="s">
        <v>10</v>
      </c>
    </row>
    <row r="17" spans="8:8" ht="17.25">
      <c r="A17" s="4">
        <v>15.0</v>
      </c>
      <c r="B17" s="4" t="s">
        <v>11</v>
      </c>
      <c r="C17" s="4">
        <v>1185732.0</v>
      </c>
      <c r="D17" s="4" t="b">
        <f t="shared" si="0"/>
        <v>0</v>
      </c>
      <c r="E17" s="4">
        <v>43940.0</v>
      </c>
      <c r="F17" s="4" t="s">
        <v>1</v>
      </c>
      <c r="G17" s="4" t="s">
        <v>2</v>
      </c>
      <c r="H17" s="4" t="s">
        <v>2</v>
      </c>
      <c r="I17" s="4" t="s">
        <v>3</v>
      </c>
      <c r="J17" s="5">
        <v>60.0</v>
      </c>
      <c r="K17" s="5">
        <v>1200.0</v>
      </c>
      <c r="L17" s="6">
        <v>720000.0</v>
      </c>
      <c r="M17" s="6" t="str">
        <f t="shared" si="1"/>
        <v>HIGH</v>
      </c>
      <c r="N17" s="6">
        <v>360000.0</v>
      </c>
      <c r="O17" s="4">
        <v>0.5</v>
      </c>
      <c r="P17" s="4" t="s">
        <v>10</v>
      </c>
    </row>
    <row r="18" spans="8:8" ht="17.25">
      <c r="A18" s="4">
        <v>16.0</v>
      </c>
      <c r="B18" s="4" t="s">
        <v>11</v>
      </c>
      <c r="C18" s="4">
        <v>1185732.0</v>
      </c>
      <c r="D18" s="4" t="b">
        <f t="shared" si="0"/>
        <v>0</v>
      </c>
      <c r="E18" s="4">
        <v>43941.0</v>
      </c>
      <c r="F18" s="4" t="s">
        <v>1</v>
      </c>
      <c r="G18" s="4" t="s">
        <v>2</v>
      </c>
      <c r="H18" s="4" t="s">
        <v>2</v>
      </c>
      <c r="I18" s="4" t="s">
        <v>5</v>
      </c>
      <c r="J18" s="5">
        <v>55.0</v>
      </c>
      <c r="K18" s="5">
        <v>1000.0</v>
      </c>
      <c r="L18" s="6">
        <v>550000.0</v>
      </c>
      <c r="M18" s="6" t="str">
        <f t="shared" si="1"/>
        <v>HIGH</v>
      </c>
      <c r="N18" s="6">
        <v>165000.0</v>
      </c>
      <c r="O18" s="4">
        <v>0.3</v>
      </c>
      <c r="P18" s="4" t="s">
        <v>10</v>
      </c>
    </row>
    <row r="19" spans="8:8" ht="17.25">
      <c r="A19" s="4">
        <v>17.0</v>
      </c>
      <c r="B19" s="4" t="s">
        <v>11</v>
      </c>
      <c r="C19" s="4">
        <v>1185732.0</v>
      </c>
      <c r="D19" s="4" t="b">
        <f t="shared" si="0"/>
        <v>0</v>
      </c>
      <c r="E19" s="4">
        <v>43942.0</v>
      </c>
      <c r="F19" s="4" t="s">
        <v>1</v>
      </c>
      <c r="G19" s="4" t="s">
        <v>2</v>
      </c>
      <c r="H19" s="4" t="s">
        <v>2</v>
      </c>
      <c r="I19" s="4" t="s">
        <v>6</v>
      </c>
      <c r="J19" s="5">
        <v>50.0</v>
      </c>
      <c r="K19" s="5">
        <v>925.0</v>
      </c>
      <c r="L19" s="6">
        <v>462500.0</v>
      </c>
      <c r="M19" s="6" t="str">
        <f t="shared" si="1"/>
        <v>MODERATE</v>
      </c>
      <c r="N19" s="6">
        <v>161875.0</v>
      </c>
      <c r="O19" s="4">
        <v>0.35</v>
      </c>
      <c r="P19" s="4" t="s">
        <v>10</v>
      </c>
    </row>
    <row r="20" spans="8:8" ht="17.25">
      <c r="A20" s="4">
        <v>18.0</v>
      </c>
      <c r="B20" s="4" t="s">
        <v>11</v>
      </c>
      <c r="C20" s="4">
        <v>1185732.0</v>
      </c>
      <c r="D20" s="4" t="b">
        <f t="shared" si="0"/>
        <v>0</v>
      </c>
      <c r="E20" s="4">
        <v>43943.0</v>
      </c>
      <c r="F20" s="4" t="s">
        <v>1</v>
      </c>
      <c r="G20" s="4" t="s">
        <v>2</v>
      </c>
      <c r="H20" s="4" t="s">
        <v>2</v>
      </c>
      <c r="I20" s="4" t="s">
        <v>7</v>
      </c>
      <c r="J20" s="5">
        <v>50.0</v>
      </c>
      <c r="K20" s="5">
        <v>900.0</v>
      </c>
      <c r="L20" s="6">
        <v>450000.0</v>
      </c>
      <c r="M20" s="6" t="str">
        <f t="shared" si="1"/>
        <v>MODERATE</v>
      </c>
      <c r="N20" s="6">
        <v>157500.0</v>
      </c>
      <c r="O20" s="4">
        <v>0.35</v>
      </c>
      <c r="P20" s="4" t="s">
        <v>10</v>
      </c>
    </row>
    <row r="21" spans="8:8" ht="17.25">
      <c r="A21" s="4">
        <v>19.0</v>
      </c>
      <c r="B21" s="4" t="s">
        <v>11</v>
      </c>
      <c r="C21" s="4">
        <v>1185732.0</v>
      </c>
      <c r="D21" s="4" t="b">
        <f t="shared" si="0"/>
        <v>0</v>
      </c>
      <c r="E21" s="4">
        <v>43944.0</v>
      </c>
      <c r="F21" s="4" t="s">
        <v>1</v>
      </c>
      <c r="G21" s="4" t="s">
        <v>2</v>
      </c>
      <c r="H21" s="4" t="s">
        <v>2</v>
      </c>
      <c r="I21" s="4" t="s">
        <v>8</v>
      </c>
      <c r="J21" s="5">
        <v>60.0</v>
      </c>
      <c r="K21" s="5">
        <v>900.0</v>
      </c>
      <c r="L21" s="6">
        <v>540000.0</v>
      </c>
      <c r="M21" s="6" t="str">
        <f t="shared" si="1"/>
        <v>HIGH</v>
      </c>
      <c r="N21" s="6">
        <v>162000.0</v>
      </c>
      <c r="O21" s="4">
        <v>0.3</v>
      </c>
      <c r="P21" s="4" t="s">
        <v>10</v>
      </c>
    </row>
    <row r="22" spans="8:8" ht="17.25">
      <c r="A22" s="4">
        <v>20.0</v>
      </c>
      <c r="B22" s="4" t="s">
        <v>11</v>
      </c>
      <c r="C22" s="4">
        <v>1185732.0</v>
      </c>
      <c r="D22" s="4" t="b">
        <f t="shared" si="0"/>
        <v>0</v>
      </c>
      <c r="E22" s="4">
        <v>43945.0</v>
      </c>
      <c r="F22" s="4" t="s">
        <v>1</v>
      </c>
      <c r="G22" s="4" t="s">
        <v>2</v>
      </c>
      <c r="H22" s="4" t="s">
        <v>2</v>
      </c>
      <c r="I22" s="4" t="s">
        <v>9</v>
      </c>
      <c r="J22" s="5">
        <v>65.0</v>
      </c>
      <c r="K22" s="5">
        <v>1000.0</v>
      </c>
      <c r="L22" s="6">
        <v>650000.0</v>
      </c>
      <c r="M22" s="6" t="str">
        <f t="shared" si="1"/>
        <v>HIGH</v>
      </c>
      <c r="N22" s="6">
        <v>162500.0</v>
      </c>
      <c r="O22" s="4">
        <v>0.25</v>
      </c>
      <c r="P22" s="4" t="s">
        <v>10</v>
      </c>
    </row>
    <row r="23" spans="8:8" ht="17.25">
      <c r="A23" s="4">
        <v>21.0</v>
      </c>
      <c r="B23" s="4" t="s">
        <v>11</v>
      </c>
      <c r="C23" s="4">
        <v>1197831.0</v>
      </c>
      <c r="D23" s="4" t="b">
        <f t="shared" si="0"/>
        <v>0</v>
      </c>
      <c r="E23" s="4">
        <v>44035.0</v>
      </c>
      <c r="F23" s="4" t="s">
        <v>12</v>
      </c>
      <c r="G23" s="4" t="s">
        <v>13</v>
      </c>
      <c r="H23" s="4" t="s">
        <v>14</v>
      </c>
      <c r="I23" s="4" t="s">
        <v>8</v>
      </c>
      <c r="J23" s="5">
        <v>40.0</v>
      </c>
      <c r="K23" s="5">
        <v>550.0</v>
      </c>
      <c r="L23" s="6">
        <v>220000.0</v>
      </c>
      <c r="M23" s="6" t="str">
        <f t="shared" si="1"/>
        <v>MODERATE</v>
      </c>
      <c r="N23" s="6">
        <v>66000.0</v>
      </c>
      <c r="O23" s="4">
        <v>0.3</v>
      </c>
      <c r="P23" s="4" t="s">
        <v>10</v>
      </c>
    </row>
    <row r="24" spans="8:8" ht="17.25">
      <c r="A24" s="4">
        <v>22.0</v>
      </c>
      <c r="B24" s="4" t="s">
        <v>11</v>
      </c>
      <c r="C24" s="4">
        <v>1197831.0</v>
      </c>
      <c r="D24" s="4" t="b">
        <f t="shared" si="0"/>
        <v>0</v>
      </c>
      <c r="E24" s="4">
        <v>44036.0</v>
      </c>
      <c r="F24" s="4" t="s">
        <v>12</v>
      </c>
      <c r="G24" s="4" t="s">
        <v>13</v>
      </c>
      <c r="H24" s="4" t="s">
        <v>14</v>
      </c>
      <c r="I24" s="4" t="s">
        <v>9</v>
      </c>
      <c r="J24" s="5">
        <v>35.0</v>
      </c>
      <c r="K24" s="5">
        <v>700.0</v>
      </c>
      <c r="L24" s="6">
        <v>245000.0</v>
      </c>
      <c r="M24" s="6" t="str">
        <f t="shared" si="1"/>
        <v>MODERATE</v>
      </c>
      <c r="N24" s="6">
        <v>122500.0</v>
      </c>
      <c r="O24" s="4">
        <v>0.5</v>
      </c>
      <c r="P24" s="4" t="s">
        <v>10</v>
      </c>
    </row>
    <row r="25" spans="8:8" ht="17.25">
      <c r="A25" s="4">
        <v>23.0</v>
      </c>
      <c r="B25" s="4" t="s">
        <v>11</v>
      </c>
      <c r="C25" s="4">
        <v>1197831.0</v>
      </c>
      <c r="D25" s="4" t="b">
        <f t="shared" si="0"/>
        <v>0</v>
      </c>
      <c r="E25" s="4">
        <v>44037.0</v>
      </c>
      <c r="F25" s="4" t="s">
        <v>12</v>
      </c>
      <c r="G25" s="4" t="s">
        <v>13</v>
      </c>
      <c r="H25" s="4" t="s">
        <v>14</v>
      </c>
      <c r="I25" s="4" t="s">
        <v>3</v>
      </c>
      <c r="J25" s="5">
        <v>25.0</v>
      </c>
      <c r="K25" s="5">
        <v>850.0</v>
      </c>
      <c r="L25" s="6">
        <v>212500.0</v>
      </c>
      <c r="M25" s="6" t="str">
        <f t="shared" si="1"/>
        <v>MODERATE</v>
      </c>
      <c r="N25" s="6">
        <v>74375.0</v>
      </c>
      <c r="O25" s="4">
        <v>0.35</v>
      </c>
      <c r="P25" s="4" t="s">
        <v>10</v>
      </c>
    </row>
    <row r="26" spans="8:8" ht="17.25">
      <c r="A26" s="4">
        <v>24.0</v>
      </c>
      <c r="B26" s="4" t="s">
        <v>11</v>
      </c>
      <c r="C26" s="4">
        <v>1197831.0</v>
      </c>
      <c r="D26" s="4" t="b">
        <f t="shared" si="0"/>
        <v>0</v>
      </c>
      <c r="E26" s="4">
        <v>44038.0</v>
      </c>
      <c r="F26" s="4" t="s">
        <v>12</v>
      </c>
      <c r="G26" s="4" t="s">
        <v>13</v>
      </c>
      <c r="H26" s="4" t="s">
        <v>14</v>
      </c>
      <c r="I26" s="4" t="s">
        <v>5</v>
      </c>
      <c r="J26" s="5">
        <v>35.0</v>
      </c>
      <c r="K26" s="5">
        <v>850.0</v>
      </c>
      <c r="L26" s="6">
        <v>297500.0</v>
      </c>
      <c r="M26" s="6" t="str">
        <f t="shared" si="1"/>
        <v>MODERATE</v>
      </c>
      <c r="N26" s="6">
        <v>104125.0</v>
      </c>
      <c r="O26" s="4">
        <v>0.35</v>
      </c>
      <c r="P26" s="4" t="s">
        <v>10</v>
      </c>
    </row>
    <row r="27" spans="8:8" ht="17.25">
      <c r="A27" s="4">
        <v>25.0</v>
      </c>
      <c r="B27" s="4" t="s">
        <v>11</v>
      </c>
      <c r="C27" s="4">
        <v>1197831.0</v>
      </c>
      <c r="D27" s="4" t="b">
        <f t="shared" si="0"/>
        <v>0</v>
      </c>
      <c r="E27" s="4">
        <v>44039.0</v>
      </c>
      <c r="F27" s="4" t="s">
        <v>12</v>
      </c>
      <c r="G27" s="4" t="s">
        <v>13</v>
      </c>
      <c r="H27" s="4" t="s">
        <v>14</v>
      </c>
      <c r="I27" s="4" t="s">
        <v>6</v>
      </c>
      <c r="J27" s="5">
        <v>35.0</v>
      </c>
      <c r="K27" s="5">
        <v>675.0</v>
      </c>
      <c r="L27" s="6">
        <v>236250.0</v>
      </c>
      <c r="M27" s="6" t="str">
        <f t="shared" si="1"/>
        <v>MODERATE</v>
      </c>
      <c r="N27" s="6">
        <v>82687.5</v>
      </c>
      <c r="O27" s="4">
        <v>0.35</v>
      </c>
      <c r="P27" s="4" t="s">
        <v>10</v>
      </c>
    </row>
    <row r="28" spans="8:8" ht="17.25">
      <c r="A28" s="4">
        <v>26.0</v>
      </c>
      <c r="B28" s="4" t="s">
        <v>11</v>
      </c>
      <c r="C28" s="4">
        <v>1197831.0</v>
      </c>
      <c r="D28" s="4" t="b">
        <f t="shared" si="0"/>
        <v>0</v>
      </c>
      <c r="E28" s="4">
        <v>44040.0</v>
      </c>
      <c r="F28" s="4" t="s">
        <v>12</v>
      </c>
      <c r="G28" s="4" t="s">
        <v>13</v>
      </c>
      <c r="H28" s="4" t="s">
        <v>14</v>
      </c>
      <c r="I28" s="4" t="s">
        <v>7</v>
      </c>
      <c r="J28" s="5">
        <v>35.0</v>
      </c>
      <c r="K28" s="5">
        <v>625.0</v>
      </c>
      <c r="L28" s="6">
        <v>218750.0</v>
      </c>
      <c r="M28" s="6" t="str">
        <f t="shared" si="1"/>
        <v>LOW</v>
      </c>
      <c r="N28" s="6">
        <v>98437.5</v>
      </c>
      <c r="O28" s="4">
        <v>0.45</v>
      </c>
      <c r="P28" s="4" t="s">
        <v>10</v>
      </c>
    </row>
    <row r="29" spans="8:8" ht="17.25">
      <c r="A29" s="4">
        <v>27.0</v>
      </c>
      <c r="B29" s="4" t="s">
        <v>11</v>
      </c>
      <c r="C29" s="4">
        <v>1197831.0</v>
      </c>
      <c r="D29" s="4" t="b">
        <f t="shared" si="0"/>
        <v>0</v>
      </c>
      <c r="E29" s="4">
        <v>44041.0</v>
      </c>
      <c r="F29" s="4" t="s">
        <v>12</v>
      </c>
      <c r="G29" s="4" t="s">
        <v>13</v>
      </c>
      <c r="H29" s="4" t="s">
        <v>14</v>
      </c>
      <c r="I29" s="4" t="s">
        <v>8</v>
      </c>
      <c r="J29" s="5">
        <v>40.0</v>
      </c>
      <c r="K29" s="5">
        <v>500.0</v>
      </c>
      <c r="L29" s="6">
        <v>200000.0</v>
      </c>
      <c r="M29" s="6" t="str">
        <f t="shared" si="1"/>
        <v>MODERATE</v>
      </c>
      <c r="N29" s="6">
        <v>60000.0</v>
      </c>
      <c r="O29" s="4">
        <v>0.3</v>
      </c>
      <c r="P29" s="4" t="s">
        <v>10</v>
      </c>
    </row>
    <row r="30" spans="8:8" ht="17.25">
      <c r="A30" s="4">
        <v>28.0</v>
      </c>
      <c r="B30" s="4" t="s">
        <v>11</v>
      </c>
      <c r="C30" s="4">
        <v>1197831.0</v>
      </c>
      <c r="D30" s="4" t="b">
        <f t="shared" si="0"/>
        <v>0</v>
      </c>
      <c r="E30" s="4">
        <v>44042.0</v>
      </c>
      <c r="F30" s="4" t="s">
        <v>12</v>
      </c>
      <c r="G30" s="4" t="s">
        <v>13</v>
      </c>
      <c r="H30" s="4" t="s">
        <v>14</v>
      </c>
      <c r="I30" s="4" t="s">
        <v>9</v>
      </c>
      <c r="J30" s="5">
        <v>35.0</v>
      </c>
      <c r="K30" s="5">
        <v>700.0</v>
      </c>
      <c r="L30" s="6">
        <v>245000.0</v>
      </c>
      <c r="M30" s="6" t="str">
        <f t="shared" si="1"/>
        <v>MODERATE</v>
      </c>
      <c r="N30" s="6">
        <v>122500.0</v>
      </c>
      <c r="O30" s="4">
        <v>0.5</v>
      </c>
      <c r="P30" s="4" t="s">
        <v>10</v>
      </c>
    </row>
    <row r="31" spans="8:8" ht="17.25">
      <c r="A31" s="4">
        <v>29.0</v>
      </c>
      <c r="B31" s="4" t="s">
        <v>11</v>
      </c>
      <c r="C31" s="4">
        <v>1197831.0</v>
      </c>
      <c r="D31" s="4" t="b">
        <f t="shared" si="0"/>
        <v>0</v>
      </c>
      <c r="E31" s="4">
        <v>44043.0</v>
      </c>
      <c r="F31" s="4" t="s">
        <v>12</v>
      </c>
      <c r="G31" s="4" t="s">
        <v>13</v>
      </c>
      <c r="H31" s="4" t="s">
        <v>14</v>
      </c>
      <c r="I31" s="4" t="s">
        <v>3</v>
      </c>
      <c r="J31" s="5">
        <v>30.0</v>
      </c>
      <c r="K31" s="5">
        <v>875.0</v>
      </c>
      <c r="L31" s="6">
        <v>262500.0</v>
      </c>
      <c r="M31" s="6" t="str">
        <f t="shared" si="1"/>
        <v>MODERATE</v>
      </c>
      <c r="N31" s="6">
        <v>91875.0</v>
      </c>
      <c r="O31" s="4">
        <v>0.35</v>
      </c>
      <c r="P31" s="4" t="s">
        <v>10</v>
      </c>
    </row>
    <row r="32" spans="8:8" ht="17.25">
      <c r="A32" s="4">
        <v>30.0</v>
      </c>
      <c r="B32" s="4" t="s">
        <v>11</v>
      </c>
      <c r="C32" s="4">
        <v>1197831.0</v>
      </c>
      <c r="D32" s="4" t="b">
        <f t="shared" si="0"/>
        <v>0</v>
      </c>
      <c r="E32" s="4">
        <v>44044.0</v>
      </c>
      <c r="F32" s="4" t="s">
        <v>12</v>
      </c>
      <c r="G32" s="4" t="s">
        <v>13</v>
      </c>
      <c r="H32" s="4" t="s">
        <v>14</v>
      </c>
      <c r="I32" s="4" t="s">
        <v>5</v>
      </c>
      <c r="J32" s="5">
        <v>40.0</v>
      </c>
      <c r="K32" s="5">
        <v>875.0</v>
      </c>
      <c r="L32" s="6">
        <v>350000.0</v>
      </c>
      <c r="M32" s="6" t="str">
        <f t="shared" si="1"/>
        <v>MODERATE</v>
      </c>
      <c r="N32" s="6">
        <v>122500.0</v>
      </c>
      <c r="O32" s="4">
        <v>0.35</v>
      </c>
      <c r="P32" s="4" t="s">
        <v>10</v>
      </c>
    </row>
    <row r="33" spans="8:8" ht="17.25">
      <c r="A33" s="4">
        <v>31.0</v>
      </c>
      <c r="B33" s="4" t="s">
        <v>11</v>
      </c>
      <c r="C33" s="4">
        <v>1197831.0</v>
      </c>
      <c r="D33" s="4" t="b">
        <f t="shared" si="0"/>
        <v>0</v>
      </c>
      <c r="E33" s="4">
        <v>44045.0</v>
      </c>
      <c r="F33" s="4" t="s">
        <v>12</v>
      </c>
      <c r="G33" s="4" t="s">
        <v>13</v>
      </c>
      <c r="H33" s="4" t="s">
        <v>14</v>
      </c>
      <c r="I33" s="4" t="s">
        <v>6</v>
      </c>
      <c r="J33" s="5">
        <v>35.0</v>
      </c>
      <c r="K33" s="5">
        <v>700.0</v>
      </c>
      <c r="L33" s="6">
        <v>245000.0</v>
      </c>
      <c r="M33" s="6" t="str">
        <f t="shared" si="1"/>
        <v>MODERATE</v>
      </c>
      <c r="N33" s="6">
        <v>85750.0</v>
      </c>
      <c r="O33" s="4">
        <v>0.35</v>
      </c>
      <c r="P33" s="4" t="s">
        <v>10</v>
      </c>
    </row>
    <row r="34" spans="8:8" ht="17.25">
      <c r="A34" s="4">
        <v>32.0</v>
      </c>
      <c r="B34" s="4" t="s">
        <v>11</v>
      </c>
      <c r="C34" s="4">
        <v>1197831.0</v>
      </c>
      <c r="D34" s="4" t="b">
        <f t="shared" si="0"/>
        <v>0</v>
      </c>
      <c r="E34" s="4">
        <v>44046.0</v>
      </c>
      <c r="F34" s="4" t="s">
        <v>12</v>
      </c>
      <c r="G34" s="4" t="s">
        <v>13</v>
      </c>
      <c r="H34" s="4" t="s">
        <v>14</v>
      </c>
      <c r="I34" s="4" t="s">
        <v>7</v>
      </c>
      <c r="J34" s="5">
        <v>40.0</v>
      </c>
      <c r="K34" s="5">
        <v>600.0</v>
      </c>
      <c r="L34" s="6">
        <v>240000.0</v>
      </c>
      <c r="M34" s="6" t="str">
        <f t="shared" si="1"/>
        <v>MODERATE</v>
      </c>
      <c r="N34" s="6">
        <v>108000.0</v>
      </c>
      <c r="O34" s="4">
        <v>0.45</v>
      </c>
      <c r="P34" s="4" t="s">
        <v>10</v>
      </c>
    </row>
    <row r="35" spans="8:8" ht="17.25">
      <c r="A35" s="4">
        <v>33.0</v>
      </c>
      <c r="B35" s="4" t="s">
        <v>11</v>
      </c>
      <c r="C35" s="4">
        <v>1197831.0</v>
      </c>
      <c r="D35" s="4" t="b">
        <f t="shared" si="0"/>
        <v>0</v>
      </c>
      <c r="E35" s="4">
        <v>44047.0</v>
      </c>
      <c r="F35" s="4" t="s">
        <v>12</v>
      </c>
      <c r="G35" s="4" t="s">
        <v>13</v>
      </c>
      <c r="H35" s="4" t="s">
        <v>14</v>
      </c>
      <c r="I35" s="4" t="s">
        <v>8</v>
      </c>
      <c r="J35" s="5">
        <v>45.0</v>
      </c>
      <c r="K35" s="5">
        <v>500.0</v>
      </c>
      <c r="L35" s="6">
        <v>225000.0</v>
      </c>
      <c r="M35" s="6" t="str">
        <f t="shared" si="1"/>
        <v>MODERATE</v>
      </c>
      <c r="N35" s="6">
        <v>67500.0</v>
      </c>
      <c r="O35" s="4">
        <v>0.3</v>
      </c>
      <c r="P35" s="4" t="s">
        <v>10</v>
      </c>
    </row>
    <row r="36" spans="8:8" ht="17.25">
      <c r="A36" s="4">
        <v>34.0</v>
      </c>
      <c r="B36" s="4" t="s">
        <v>11</v>
      </c>
      <c r="C36" s="4">
        <v>1197831.0</v>
      </c>
      <c r="D36" s="4" t="b">
        <f t="shared" si="0"/>
        <v>0</v>
      </c>
      <c r="E36" s="4">
        <v>44048.0</v>
      </c>
      <c r="F36" s="4" t="s">
        <v>12</v>
      </c>
      <c r="G36" s="4" t="s">
        <v>13</v>
      </c>
      <c r="H36" s="4" t="s">
        <v>14</v>
      </c>
      <c r="I36" s="4" t="s">
        <v>9</v>
      </c>
      <c r="J36" s="5">
        <v>40.0</v>
      </c>
      <c r="K36" s="5">
        <v>650.0</v>
      </c>
      <c r="L36" s="6">
        <v>260000.0</v>
      </c>
      <c r="M36" s="6" t="str">
        <f t="shared" si="1"/>
        <v>MODERATE</v>
      </c>
      <c r="N36" s="6">
        <v>130000.0</v>
      </c>
      <c r="O36" s="4">
        <v>0.5</v>
      </c>
      <c r="P36" s="4" t="s">
        <v>10</v>
      </c>
    </row>
    <row r="37" spans="8:8" ht="17.25">
      <c r="A37" s="4">
        <v>35.0</v>
      </c>
      <c r="B37" s="4" t="s">
        <v>11</v>
      </c>
      <c r="C37" s="4">
        <v>1197831.0</v>
      </c>
      <c r="D37" s="4" t="b">
        <f t="shared" si="0"/>
        <v>0</v>
      </c>
      <c r="E37" s="4">
        <v>44049.0</v>
      </c>
      <c r="F37" s="4" t="s">
        <v>12</v>
      </c>
      <c r="G37" s="4" t="s">
        <v>13</v>
      </c>
      <c r="H37" s="4" t="s">
        <v>14</v>
      </c>
      <c r="I37" s="4" t="s">
        <v>3</v>
      </c>
      <c r="J37" s="5">
        <v>30.0</v>
      </c>
      <c r="K37" s="5">
        <v>900.0</v>
      </c>
      <c r="L37" s="6">
        <v>270000.0</v>
      </c>
      <c r="M37" s="6" t="str">
        <f t="shared" si="1"/>
        <v>MODERATE</v>
      </c>
      <c r="N37" s="6">
        <v>94500.0</v>
      </c>
      <c r="O37" s="4">
        <v>0.35</v>
      </c>
      <c r="P37" s="4" t="s">
        <v>10</v>
      </c>
    </row>
    <row r="38" spans="8:8" ht="17.25">
      <c r="A38" s="4">
        <v>36.0</v>
      </c>
      <c r="B38" s="4" t="s">
        <v>11</v>
      </c>
      <c r="C38" s="4">
        <v>1197831.0</v>
      </c>
      <c r="D38" s="4" t="b">
        <f t="shared" si="0"/>
        <v>0</v>
      </c>
      <c r="E38" s="4">
        <v>44050.0</v>
      </c>
      <c r="F38" s="4" t="s">
        <v>12</v>
      </c>
      <c r="G38" s="4" t="s">
        <v>13</v>
      </c>
      <c r="H38" s="4" t="s">
        <v>14</v>
      </c>
      <c r="I38" s="4" t="s">
        <v>5</v>
      </c>
      <c r="J38" s="5">
        <v>40.0</v>
      </c>
      <c r="K38" s="5">
        <v>900.0</v>
      </c>
      <c r="L38" s="6">
        <v>360000.0</v>
      </c>
      <c r="M38" s="6" t="str">
        <f t="shared" si="1"/>
        <v>MODERATE</v>
      </c>
      <c r="N38" s="6">
        <v>126000.0</v>
      </c>
      <c r="O38" s="4">
        <v>0.35</v>
      </c>
      <c r="P38" s="4" t="s">
        <v>10</v>
      </c>
    </row>
    <row r="39" spans="8:8" ht="17.25">
      <c r="A39" s="4">
        <v>37.0</v>
      </c>
      <c r="B39" s="4" t="s">
        <v>11</v>
      </c>
      <c r="C39" s="4">
        <v>1128299.0</v>
      </c>
      <c r="D39" s="4" t="b">
        <f t="shared" si="0"/>
        <v>0</v>
      </c>
      <c r="E39" s="4">
        <v>44140.0</v>
      </c>
      <c r="F39" s="4" t="s">
        <v>15</v>
      </c>
      <c r="G39" s="4" t="s">
        <v>16</v>
      </c>
      <c r="H39" s="4" t="s">
        <v>17</v>
      </c>
      <c r="I39" s="4" t="s">
        <v>8</v>
      </c>
      <c r="J39" s="5">
        <v>55.0</v>
      </c>
      <c r="K39" s="5">
        <v>575.0</v>
      </c>
      <c r="L39" s="6">
        <v>316250.0</v>
      </c>
      <c r="M39" s="6" t="str">
        <f t="shared" si="1"/>
        <v>MODERATE</v>
      </c>
      <c r="N39" s="6">
        <v>158125.0</v>
      </c>
      <c r="O39" s="4">
        <v>0.5</v>
      </c>
      <c r="P39" s="4" t="s">
        <v>10</v>
      </c>
    </row>
    <row r="40" spans="8:8" ht="17.25">
      <c r="A40" s="4">
        <v>38.0</v>
      </c>
      <c r="B40" s="4" t="s">
        <v>11</v>
      </c>
      <c r="C40" s="4">
        <v>1128299.0</v>
      </c>
      <c r="D40" s="4" t="b">
        <f t="shared" si="0"/>
        <v>0</v>
      </c>
      <c r="E40" s="4">
        <v>44141.0</v>
      </c>
      <c r="F40" s="4" t="s">
        <v>15</v>
      </c>
      <c r="G40" s="4" t="s">
        <v>16</v>
      </c>
      <c r="H40" s="4" t="s">
        <v>17</v>
      </c>
      <c r="I40" s="4" t="s">
        <v>9</v>
      </c>
      <c r="J40" s="5">
        <v>50.0</v>
      </c>
      <c r="K40" s="5">
        <v>775.0</v>
      </c>
      <c r="L40" s="6">
        <v>387500.0</v>
      </c>
      <c r="M40" s="6" t="str">
        <f t="shared" si="1"/>
        <v>MODERATE</v>
      </c>
      <c r="N40" s="6">
        <v>58125.0</v>
      </c>
      <c r="O40" s="4">
        <v>0.15</v>
      </c>
      <c r="P40" s="4" t="s">
        <v>10</v>
      </c>
    </row>
    <row r="41" spans="8:8" ht="17.25">
      <c r="A41" s="4">
        <v>39.0</v>
      </c>
      <c r="B41" s="4" t="s">
        <v>11</v>
      </c>
      <c r="C41" s="4">
        <v>1128299.0</v>
      </c>
      <c r="D41" s="4" t="b">
        <f t="shared" si="0"/>
        <v>0</v>
      </c>
      <c r="E41" s="4">
        <v>44142.0</v>
      </c>
      <c r="F41" s="4" t="s">
        <v>15</v>
      </c>
      <c r="G41" s="4" t="s">
        <v>16</v>
      </c>
      <c r="H41" s="4" t="s">
        <v>17</v>
      </c>
      <c r="I41" s="4" t="s">
        <v>3</v>
      </c>
      <c r="J41" s="5">
        <v>40.0</v>
      </c>
      <c r="K41" s="5">
        <v>825.0</v>
      </c>
      <c r="L41" s="6">
        <v>330000.0</v>
      </c>
      <c r="M41" s="6" t="str">
        <f t="shared" si="1"/>
        <v>MODERATE</v>
      </c>
      <c r="N41" s="6">
        <v>115500.0</v>
      </c>
      <c r="O41" s="4">
        <v>0.35</v>
      </c>
      <c r="P41" s="4" t="s">
        <v>10</v>
      </c>
    </row>
    <row r="42" spans="8:8" ht="17.25">
      <c r="A42" s="4">
        <v>40.0</v>
      </c>
      <c r="B42" s="4" t="s">
        <v>11</v>
      </c>
      <c r="C42" s="4">
        <v>1128299.0</v>
      </c>
      <c r="D42" s="4" t="b">
        <f t="shared" si="0"/>
        <v>0</v>
      </c>
      <c r="E42" s="4">
        <v>44143.0</v>
      </c>
      <c r="F42" s="4" t="s">
        <v>15</v>
      </c>
      <c r="G42" s="4" t="s">
        <v>16</v>
      </c>
      <c r="H42" s="4" t="s">
        <v>17</v>
      </c>
      <c r="I42" s="4" t="s">
        <v>5</v>
      </c>
      <c r="J42" s="5">
        <v>50.0</v>
      </c>
      <c r="K42" s="5">
        <v>725.0</v>
      </c>
      <c r="L42" s="6">
        <v>362500.0</v>
      </c>
      <c r="M42" s="6" t="str">
        <f t="shared" si="1"/>
        <v>MODERATE</v>
      </c>
      <c r="N42" s="6">
        <v>72500.0</v>
      </c>
      <c r="O42" s="4">
        <v>0.2</v>
      </c>
      <c r="P42" s="4" t="s">
        <v>10</v>
      </c>
    </row>
    <row r="43" spans="8:8" ht="17.25">
      <c r="A43" s="4">
        <v>41.0</v>
      </c>
      <c r="B43" s="4" t="s">
        <v>11</v>
      </c>
      <c r="C43" s="4">
        <v>1128299.0</v>
      </c>
      <c r="D43" s="4" t="b">
        <f t="shared" si="0"/>
        <v>0</v>
      </c>
      <c r="E43" s="4">
        <v>44144.0</v>
      </c>
      <c r="F43" s="4" t="s">
        <v>15</v>
      </c>
      <c r="G43" s="4" t="s">
        <v>16</v>
      </c>
      <c r="H43" s="4" t="s">
        <v>17</v>
      </c>
      <c r="I43" s="4" t="s">
        <v>6</v>
      </c>
      <c r="J43" s="5">
        <v>50.0</v>
      </c>
      <c r="K43" s="5">
        <v>725.0</v>
      </c>
      <c r="L43" s="6">
        <v>362500.0</v>
      </c>
      <c r="M43" s="6" t="str">
        <f t="shared" si="1"/>
        <v>MODERATE</v>
      </c>
      <c r="N43" s="6">
        <v>126875.0</v>
      </c>
      <c r="O43" s="4">
        <v>0.35</v>
      </c>
      <c r="P43" s="4" t="s">
        <v>10</v>
      </c>
    </row>
    <row r="44" spans="8:8" ht="17.25">
      <c r="A44" s="4">
        <v>42.0</v>
      </c>
      <c r="B44" s="4" t="s">
        <v>11</v>
      </c>
      <c r="C44" s="4">
        <v>1128299.0</v>
      </c>
      <c r="D44" s="4" t="b">
        <f t="shared" si="0"/>
        <v>0</v>
      </c>
      <c r="E44" s="4">
        <v>44145.0</v>
      </c>
      <c r="F44" s="4" t="s">
        <v>15</v>
      </c>
      <c r="G44" s="4" t="s">
        <v>16</v>
      </c>
      <c r="H44" s="4" t="s">
        <v>17</v>
      </c>
      <c r="I44" s="4" t="s">
        <v>7</v>
      </c>
      <c r="J44" s="5">
        <v>50.0</v>
      </c>
      <c r="K44" s="5">
        <v>575.0</v>
      </c>
      <c r="L44" s="6">
        <v>287500.0</v>
      </c>
      <c r="M44" s="6" t="str">
        <f t="shared" si="1"/>
        <v>MODERATE</v>
      </c>
      <c r="N44" s="6">
        <v>86250.0</v>
      </c>
      <c r="O44" s="4">
        <v>0.3</v>
      </c>
      <c r="P44" s="4" t="s">
        <v>10</v>
      </c>
    </row>
    <row r="45" spans="8:8" ht="17.25">
      <c r="A45" s="4">
        <v>43.0</v>
      </c>
      <c r="B45" s="4" t="s">
        <v>11</v>
      </c>
      <c r="C45" s="4">
        <v>1128299.0</v>
      </c>
      <c r="D45" s="4" t="b">
        <f t="shared" si="0"/>
        <v>0</v>
      </c>
      <c r="E45" s="4">
        <v>44146.0</v>
      </c>
      <c r="F45" s="4" t="s">
        <v>15</v>
      </c>
      <c r="G45" s="4" t="s">
        <v>16</v>
      </c>
      <c r="H45" s="4" t="s">
        <v>17</v>
      </c>
      <c r="I45" s="4" t="s">
        <v>8</v>
      </c>
      <c r="J45" s="5">
        <v>55.0</v>
      </c>
      <c r="K45" s="5">
        <v>500.0</v>
      </c>
      <c r="L45" s="6">
        <v>275000.0</v>
      </c>
      <c r="M45" s="6" t="str">
        <f t="shared" si="1"/>
        <v>MODERATE</v>
      </c>
      <c r="N45" s="6">
        <v>137500.0</v>
      </c>
      <c r="O45" s="4">
        <v>0.5</v>
      </c>
      <c r="P45" s="4" t="s">
        <v>10</v>
      </c>
    </row>
    <row r="46" spans="8:8" ht="17.25">
      <c r="A46" s="4">
        <v>44.0</v>
      </c>
      <c r="B46" s="4" t="s">
        <v>11</v>
      </c>
      <c r="C46" s="4">
        <v>1128299.0</v>
      </c>
      <c r="D46" s="4" t="b">
        <f t="shared" si="0"/>
        <v>0</v>
      </c>
      <c r="E46" s="4">
        <v>44147.0</v>
      </c>
      <c r="F46" s="4" t="s">
        <v>15</v>
      </c>
      <c r="G46" s="4" t="s">
        <v>16</v>
      </c>
      <c r="H46" s="4" t="s">
        <v>17</v>
      </c>
      <c r="I46" s="4" t="s">
        <v>9</v>
      </c>
      <c r="J46" s="5">
        <v>50.0</v>
      </c>
      <c r="K46" s="5">
        <v>700.0</v>
      </c>
      <c r="L46" s="6">
        <v>350000.0</v>
      </c>
      <c r="M46" s="6" t="str">
        <f t="shared" si="1"/>
        <v>MODERATE</v>
      </c>
      <c r="N46" s="6">
        <v>52500.0</v>
      </c>
      <c r="O46" s="4">
        <v>0.15</v>
      </c>
      <c r="P46" s="4" t="s">
        <v>10</v>
      </c>
    </row>
    <row r="47" spans="8:8" ht="17.25">
      <c r="A47" s="4">
        <v>45.0</v>
      </c>
      <c r="B47" s="4" t="s">
        <v>11</v>
      </c>
      <c r="C47" s="4">
        <v>1128299.0</v>
      </c>
      <c r="D47" s="4" t="b">
        <f t="shared" si="0"/>
        <v>0</v>
      </c>
      <c r="E47" s="4">
        <v>44148.0</v>
      </c>
      <c r="F47" s="4" t="s">
        <v>15</v>
      </c>
      <c r="G47" s="4" t="s">
        <v>16</v>
      </c>
      <c r="H47" s="4" t="s">
        <v>17</v>
      </c>
      <c r="I47" s="4" t="s">
        <v>3</v>
      </c>
      <c r="J47" s="5">
        <v>50.0</v>
      </c>
      <c r="K47" s="5">
        <v>850.0</v>
      </c>
      <c r="L47" s="6">
        <v>425000.0</v>
      </c>
      <c r="M47" s="6" t="str">
        <f t="shared" si="1"/>
        <v>MODERATE</v>
      </c>
      <c r="N47" s="6">
        <v>148750.0</v>
      </c>
      <c r="O47" s="4">
        <v>0.35</v>
      </c>
      <c r="P47" s="4" t="s">
        <v>10</v>
      </c>
    </row>
    <row r="48" spans="8:8" ht="17.25">
      <c r="A48" s="4">
        <v>46.0</v>
      </c>
      <c r="B48" s="4" t="s">
        <v>11</v>
      </c>
      <c r="C48" s="4">
        <v>1128299.0</v>
      </c>
      <c r="D48" s="4" t="b">
        <f t="shared" si="0"/>
        <v>0</v>
      </c>
      <c r="E48" s="4">
        <v>44149.0</v>
      </c>
      <c r="F48" s="4" t="s">
        <v>15</v>
      </c>
      <c r="G48" s="4" t="s">
        <v>16</v>
      </c>
      <c r="H48" s="4" t="s">
        <v>17</v>
      </c>
      <c r="I48" s="4" t="s">
        <v>5</v>
      </c>
      <c r="J48" s="5">
        <v>60.0</v>
      </c>
      <c r="K48" s="5">
        <v>700.0</v>
      </c>
      <c r="L48" s="6">
        <v>420000.0</v>
      </c>
      <c r="M48" s="6" t="str">
        <f t="shared" si="1"/>
        <v>MODERATE</v>
      </c>
      <c r="N48" s="6">
        <v>84000.0</v>
      </c>
      <c r="O48" s="4">
        <v>0.2</v>
      </c>
      <c r="P48" s="4" t="s">
        <v>10</v>
      </c>
    </row>
    <row r="49" spans="8:8" ht="17.25">
      <c r="A49" s="4">
        <v>47.0</v>
      </c>
      <c r="B49" s="4" t="s">
        <v>11</v>
      </c>
      <c r="C49" s="4">
        <v>1128299.0</v>
      </c>
      <c r="D49" s="4" t="b">
        <f t="shared" si="0"/>
        <v>0</v>
      </c>
      <c r="E49" s="4">
        <v>44150.0</v>
      </c>
      <c r="F49" s="4" t="s">
        <v>15</v>
      </c>
      <c r="G49" s="4" t="s">
        <v>16</v>
      </c>
      <c r="H49" s="4" t="s">
        <v>17</v>
      </c>
      <c r="I49" s="4" t="s">
        <v>6</v>
      </c>
      <c r="J49" s="5">
        <v>60.0</v>
      </c>
      <c r="K49" s="5">
        <v>700.0</v>
      </c>
      <c r="L49" s="6">
        <v>420000.0</v>
      </c>
      <c r="M49" s="6" t="str">
        <f t="shared" si="1"/>
        <v>MODERATE</v>
      </c>
      <c r="N49" s="6">
        <v>147000.0</v>
      </c>
      <c r="O49" s="4">
        <v>0.35</v>
      </c>
      <c r="P49" s="4" t="s">
        <v>10</v>
      </c>
    </row>
    <row r="50" spans="8:8" ht="17.25">
      <c r="A50" s="4">
        <v>48.0</v>
      </c>
      <c r="B50" s="4" t="s">
        <v>11</v>
      </c>
      <c r="C50" s="4">
        <v>1128299.0</v>
      </c>
      <c r="D50" s="4" t="b">
        <f t="shared" si="0"/>
        <v>0</v>
      </c>
      <c r="E50" s="4">
        <v>44187.0</v>
      </c>
      <c r="F50" s="4" t="s">
        <v>15</v>
      </c>
      <c r="G50" s="4" t="s">
        <v>16</v>
      </c>
      <c r="H50" s="4" t="s">
        <v>17</v>
      </c>
      <c r="I50" s="4" t="s">
        <v>7</v>
      </c>
      <c r="J50" s="5">
        <v>60.0</v>
      </c>
      <c r="K50" s="5">
        <v>600.0</v>
      </c>
      <c r="L50" s="6">
        <v>360000.0</v>
      </c>
      <c r="M50" s="6" t="str">
        <f t="shared" si="1"/>
        <v>MODERATE</v>
      </c>
      <c r="N50" s="6">
        <v>108000.0</v>
      </c>
      <c r="O50" s="4">
        <v>0.3</v>
      </c>
      <c r="P50" s="4" t="s">
        <v>10</v>
      </c>
    </row>
    <row r="51" spans="8:8" ht="17.25">
      <c r="A51" s="4">
        <v>49.0</v>
      </c>
      <c r="B51" s="4" t="s">
        <v>11</v>
      </c>
      <c r="C51" s="4">
        <v>1128299.0</v>
      </c>
      <c r="D51" s="4" t="b">
        <f t="shared" si="0"/>
        <v>0</v>
      </c>
      <c r="E51" s="4">
        <v>44188.0</v>
      </c>
      <c r="F51" s="4" t="s">
        <v>15</v>
      </c>
      <c r="G51" s="4" t="s">
        <v>16</v>
      </c>
      <c r="H51" s="4" t="s">
        <v>17</v>
      </c>
      <c r="I51" s="4" t="s">
        <v>8</v>
      </c>
      <c r="J51" s="5">
        <v>65.0</v>
      </c>
      <c r="K51" s="5">
        <v>500.0</v>
      </c>
      <c r="L51" s="6">
        <v>325000.0</v>
      </c>
      <c r="M51" s="6" t="str">
        <f t="shared" si="1"/>
        <v>MODERATE</v>
      </c>
      <c r="N51" s="6">
        <v>162500.0</v>
      </c>
      <c r="O51" s="4">
        <v>0.5</v>
      </c>
      <c r="P51" s="4" t="s">
        <v>10</v>
      </c>
    </row>
    <row r="52" spans="8:8" ht="17.25">
      <c r="A52" s="4">
        <v>50.0</v>
      </c>
      <c r="B52" s="4" t="s">
        <v>11</v>
      </c>
      <c r="C52" s="4">
        <v>1128299.0</v>
      </c>
      <c r="D52" s="4" t="b">
        <f t="shared" si="0"/>
        <v>0</v>
      </c>
      <c r="E52" s="4">
        <v>44189.0</v>
      </c>
      <c r="F52" s="4" t="s">
        <v>15</v>
      </c>
      <c r="G52" s="4" t="s">
        <v>16</v>
      </c>
      <c r="H52" s="4" t="s">
        <v>17</v>
      </c>
      <c r="I52" s="4" t="s">
        <v>9</v>
      </c>
      <c r="J52" s="5">
        <v>60.0</v>
      </c>
      <c r="K52" s="5">
        <v>700.0</v>
      </c>
      <c r="L52" s="6">
        <v>420000.0</v>
      </c>
      <c r="M52" s="6" t="str">
        <f t="shared" si="1"/>
        <v>MODERATE</v>
      </c>
      <c r="N52" s="6">
        <v>63000.0</v>
      </c>
      <c r="O52" s="4">
        <v>0.15</v>
      </c>
      <c r="P52" s="4" t="s">
        <v>10</v>
      </c>
    </row>
    <row r="53" spans="8:8" ht="17.25">
      <c r="A53" s="4">
        <v>51.0</v>
      </c>
      <c r="B53" s="4" t="s">
        <v>11</v>
      </c>
      <c r="C53" s="4">
        <v>1189833.0</v>
      </c>
      <c r="D53" s="4" t="b">
        <f t="shared" si="0"/>
        <v>0</v>
      </c>
      <c r="E53" s="4">
        <v>44266.0</v>
      </c>
      <c r="F53" s="4" t="s">
        <v>15</v>
      </c>
      <c r="G53" s="4" t="s">
        <v>16</v>
      </c>
      <c r="H53" s="4" t="s">
        <v>18</v>
      </c>
      <c r="I53" s="4" t="s">
        <v>8</v>
      </c>
      <c r="J53" s="5">
        <v>50.0</v>
      </c>
      <c r="K53" s="5">
        <v>500.0</v>
      </c>
      <c r="L53" s="6">
        <v>250000.0</v>
      </c>
      <c r="M53" s="6" t="str">
        <f t="shared" si="1"/>
        <v>MODERATE</v>
      </c>
      <c r="N53" s="6">
        <v>137500.0</v>
      </c>
      <c r="O53" s="4">
        <v>0.55</v>
      </c>
      <c r="P53" s="4" t="s">
        <v>10</v>
      </c>
    </row>
    <row r="54" spans="8:8" ht="17.25">
      <c r="A54" s="4">
        <v>52.0</v>
      </c>
      <c r="B54" s="4" t="s">
        <v>11</v>
      </c>
      <c r="C54" s="4">
        <v>1189833.0</v>
      </c>
      <c r="D54" s="4" t="b">
        <f t="shared" si="0"/>
        <v>0</v>
      </c>
      <c r="E54" s="4">
        <v>44267.0</v>
      </c>
      <c r="F54" s="4" t="s">
        <v>15</v>
      </c>
      <c r="G54" s="4" t="s">
        <v>16</v>
      </c>
      <c r="H54" s="4" t="s">
        <v>18</v>
      </c>
      <c r="I54" s="4" t="s">
        <v>9</v>
      </c>
      <c r="J54" s="5">
        <v>45.0</v>
      </c>
      <c r="K54" s="5">
        <v>700.0</v>
      </c>
      <c r="L54" s="6">
        <v>315000.0</v>
      </c>
      <c r="M54" s="6" t="str">
        <f t="shared" si="1"/>
        <v>MODERATE</v>
      </c>
      <c r="N54" s="6">
        <v>63000.0</v>
      </c>
      <c r="O54" s="4">
        <v>0.2</v>
      </c>
      <c r="P54" s="4" t="s">
        <v>10</v>
      </c>
    </row>
    <row r="55" spans="8:8" ht="17.25">
      <c r="A55" s="4">
        <v>53.0</v>
      </c>
      <c r="B55" s="4" t="s">
        <v>11</v>
      </c>
      <c r="C55" s="4">
        <v>1189833.0</v>
      </c>
      <c r="D55" s="4" t="b">
        <f t="shared" si="0"/>
        <v>0</v>
      </c>
      <c r="E55" s="4">
        <v>44268.0</v>
      </c>
      <c r="F55" s="4" t="s">
        <v>15</v>
      </c>
      <c r="G55" s="4" t="s">
        <v>16</v>
      </c>
      <c r="H55" s="4" t="s">
        <v>18</v>
      </c>
      <c r="I55" s="4" t="s">
        <v>3</v>
      </c>
      <c r="J55" s="5">
        <v>35.0</v>
      </c>
      <c r="K55" s="5">
        <v>750.0</v>
      </c>
      <c r="L55" s="6">
        <v>262500.0</v>
      </c>
      <c r="M55" s="6" t="str">
        <f t="shared" si="1"/>
        <v>MODERATE</v>
      </c>
      <c r="N55" s="6">
        <v>105000.0</v>
      </c>
      <c r="O55" s="4">
        <v>0.4</v>
      </c>
      <c r="P55" s="4" t="s">
        <v>10</v>
      </c>
    </row>
    <row r="56" spans="8:8" ht="17.25">
      <c r="A56" s="4">
        <v>54.0</v>
      </c>
      <c r="B56" s="4" t="s">
        <v>11</v>
      </c>
      <c r="C56" s="4">
        <v>1189833.0</v>
      </c>
      <c r="D56" s="4" t="b">
        <f t="shared" si="0"/>
        <v>0</v>
      </c>
      <c r="E56" s="4">
        <v>44269.0</v>
      </c>
      <c r="F56" s="4" t="s">
        <v>15</v>
      </c>
      <c r="G56" s="4" t="s">
        <v>16</v>
      </c>
      <c r="H56" s="4" t="s">
        <v>18</v>
      </c>
      <c r="I56" s="4" t="s">
        <v>5</v>
      </c>
      <c r="J56" s="5">
        <v>45.0</v>
      </c>
      <c r="K56" s="5">
        <v>650.0</v>
      </c>
      <c r="L56" s="6">
        <v>292500.0</v>
      </c>
      <c r="M56" s="6" t="str">
        <f t="shared" si="1"/>
        <v>MODERATE</v>
      </c>
      <c r="N56" s="6">
        <v>73125.0</v>
      </c>
      <c r="O56" s="4">
        <v>0.25</v>
      </c>
      <c r="P56" s="4" t="s">
        <v>10</v>
      </c>
    </row>
    <row r="57" spans="8:8" ht="17.25">
      <c r="A57" s="4">
        <v>55.0</v>
      </c>
      <c r="B57" s="4" t="s">
        <v>11</v>
      </c>
      <c r="C57" s="4">
        <v>1189833.0</v>
      </c>
      <c r="D57" s="4" t="b">
        <f t="shared" si="0"/>
        <v>0</v>
      </c>
      <c r="E57" s="4">
        <v>44270.0</v>
      </c>
      <c r="F57" s="4" t="s">
        <v>15</v>
      </c>
      <c r="G57" s="4" t="s">
        <v>16</v>
      </c>
      <c r="H57" s="4" t="s">
        <v>18</v>
      </c>
      <c r="I57" s="4" t="s">
        <v>6</v>
      </c>
      <c r="J57" s="5">
        <v>45.0</v>
      </c>
      <c r="K57" s="5">
        <v>675.0</v>
      </c>
      <c r="L57" s="6">
        <v>303750.0</v>
      </c>
      <c r="M57" s="6" t="str">
        <f t="shared" si="1"/>
        <v>MODERATE</v>
      </c>
      <c r="N57" s="6">
        <v>121500.0</v>
      </c>
      <c r="O57" s="4">
        <v>0.4</v>
      </c>
      <c r="P57" s="4" t="s">
        <v>10</v>
      </c>
    </row>
    <row r="58" spans="8:8" ht="17.25">
      <c r="A58" s="4">
        <v>56.0</v>
      </c>
      <c r="B58" s="4" t="s">
        <v>11</v>
      </c>
      <c r="C58" s="4">
        <v>1189833.0</v>
      </c>
      <c r="D58" s="4" t="b">
        <f t="shared" si="0"/>
        <v>0</v>
      </c>
      <c r="E58" s="4">
        <v>44271.0</v>
      </c>
      <c r="F58" s="4" t="s">
        <v>15</v>
      </c>
      <c r="G58" s="4" t="s">
        <v>16</v>
      </c>
      <c r="H58" s="4" t="s">
        <v>18</v>
      </c>
      <c r="I58" s="4" t="s">
        <v>7</v>
      </c>
      <c r="J58" s="5">
        <v>45.0</v>
      </c>
      <c r="K58" s="5">
        <v>525.0</v>
      </c>
      <c r="L58" s="6">
        <v>236250.0</v>
      </c>
      <c r="M58" s="6" t="str">
        <f t="shared" si="1"/>
        <v>MODERATE</v>
      </c>
      <c r="N58" s="6">
        <v>82687.5</v>
      </c>
      <c r="O58" s="4">
        <v>0.35</v>
      </c>
      <c r="P58" s="4" t="s">
        <v>10</v>
      </c>
    </row>
    <row r="59" spans="8:8" ht="17.25">
      <c r="A59" s="4">
        <v>57.0</v>
      </c>
      <c r="B59" s="4" t="s">
        <v>11</v>
      </c>
      <c r="C59" s="4">
        <v>1189833.0</v>
      </c>
      <c r="D59" s="4" t="b">
        <f t="shared" si="0"/>
        <v>0</v>
      </c>
      <c r="E59" s="4">
        <v>44272.0</v>
      </c>
      <c r="F59" s="4" t="s">
        <v>15</v>
      </c>
      <c r="G59" s="4" t="s">
        <v>16</v>
      </c>
      <c r="H59" s="4" t="s">
        <v>18</v>
      </c>
      <c r="I59" s="4" t="s">
        <v>8</v>
      </c>
      <c r="J59" s="5">
        <v>50.0</v>
      </c>
      <c r="K59" s="5">
        <v>450.0</v>
      </c>
      <c r="L59" s="6">
        <v>225000.0</v>
      </c>
      <c r="M59" s="6" t="str">
        <f t="shared" si="1"/>
        <v>MODERATE</v>
      </c>
      <c r="N59" s="6">
        <v>123750.0</v>
      </c>
      <c r="O59" s="4">
        <v>0.55</v>
      </c>
      <c r="P59" s="4" t="s">
        <v>10</v>
      </c>
    </row>
    <row r="60" spans="8:8" ht="17.25">
      <c r="A60" s="4">
        <v>58.0</v>
      </c>
      <c r="B60" s="4" t="s">
        <v>11</v>
      </c>
      <c r="C60" s="4">
        <v>1189833.0</v>
      </c>
      <c r="D60" s="4" t="b">
        <f t="shared" si="0"/>
        <v>0</v>
      </c>
      <c r="E60" s="4">
        <v>44273.0</v>
      </c>
      <c r="F60" s="4" t="s">
        <v>15</v>
      </c>
      <c r="G60" s="4" t="s">
        <v>16</v>
      </c>
      <c r="H60" s="4" t="s">
        <v>18</v>
      </c>
      <c r="I60" s="4" t="s">
        <v>9</v>
      </c>
      <c r="J60" s="5">
        <v>45.0</v>
      </c>
      <c r="K60" s="5">
        <v>650.0</v>
      </c>
      <c r="L60" s="6">
        <v>292500.0</v>
      </c>
      <c r="M60" s="6" t="str">
        <f t="shared" si="1"/>
        <v>MODERATE</v>
      </c>
      <c r="N60" s="6">
        <v>58500.0</v>
      </c>
      <c r="O60" s="4">
        <v>0.2</v>
      </c>
      <c r="P60" s="4" t="s">
        <v>10</v>
      </c>
    </row>
    <row r="61" spans="8:8" ht="17.25">
      <c r="A61" s="4">
        <v>59.0</v>
      </c>
      <c r="B61" s="4" t="s">
        <v>11</v>
      </c>
      <c r="C61" s="4">
        <v>1189833.0</v>
      </c>
      <c r="D61" s="4" t="b">
        <f t="shared" si="0"/>
        <v>0</v>
      </c>
      <c r="E61" s="4">
        <v>44274.0</v>
      </c>
      <c r="F61" s="4" t="s">
        <v>15</v>
      </c>
      <c r="G61" s="4" t="s">
        <v>16</v>
      </c>
      <c r="H61" s="4" t="s">
        <v>18</v>
      </c>
      <c r="I61" s="4" t="s">
        <v>3</v>
      </c>
      <c r="J61" s="5">
        <v>35.0</v>
      </c>
      <c r="K61" s="5">
        <v>800.0</v>
      </c>
      <c r="L61" s="6">
        <v>280000.0</v>
      </c>
      <c r="M61" s="6" t="str">
        <f t="shared" si="1"/>
        <v>MODERATE</v>
      </c>
      <c r="N61" s="6">
        <v>112000.0</v>
      </c>
      <c r="O61" s="4">
        <v>0.4</v>
      </c>
      <c r="P61" s="4" t="s">
        <v>10</v>
      </c>
    </row>
    <row r="62" spans="8:8" ht="17.25">
      <c r="A62" s="4">
        <v>60.0</v>
      </c>
      <c r="B62" s="4" t="s">
        <v>11</v>
      </c>
      <c r="C62" s="4">
        <v>1189833.0</v>
      </c>
      <c r="D62" s="4" t="b">
        <f t="shared" si="0"/>
        <v>0</v>
      </c>
      <c r="E62" s="4">
        <v>44275.0</v>
      </c>
      <c r="F62" s="4" t="s">
        <v>15</v>
      </c>
      <c r="G62" s="4" t="s">
        <v>16</v>
      </c>
      <c r="H62" s="4" t="s">
        <v>18</v>
      </c>
      <c r="I62" s="4" t="s">
        <v>5</v>
      </c>
      <c r="J62" s="5">
        <v>45.0</v>
      </c>
      <c r="K62" s="5">
        <v>650.0</v>
      </c>
      <c r="L62" s="6">
        <v>292500.0</v>
      </c>
      <c r="M62" s="6" t="str">
        <f t="shared" si="1"/>
        <v>LOW</v>
      </c>
      <c r="N62" s="6">
        <v>73125.0</v>
      </c>
      <c r="O62" s="4">
        <v>0.25</v>
      </c>
      <c r="P62" s="4" t="s">
        <v>10</v>
      </c>
    </row>
    <row r="63" spans="8:8" ht="17.25">
      <c r="A63" s="4">
        <v>61.0</v>
      </c>
      <c r="B63" s="4" t="s">
        <v>11</v>
      </c>
      <c r="C63" s="4">
        <v>1185732.0</v>
      </c>
      <c r="D63" s="4" t="b">
        <f t="shared" si="0"/>
        <v>0</v>
      </c>
      <c r="E63" s="4">
        <v>44351.0</v>
      </c>
      <c r="F63" s="4" t="s">
        <v>19</v>
      </c>
      <c r="G63" s="4" t="s">
        <v>20</v>
      </c>
      <c r="H63" s="4" t="s">
        <v>21</v>
      </c>
      <c r="I63" s="4" t="s">
        <v>8</v>
      </c>
      <c r="J63" s="5">
        <v>55.0</v>
      </c>
      <c r="K63" s="5">
        <v>175.0</v>
      </c>
      <c r="L63" s="6">
        <v>96250.0</v>
      </c>
      <c r="M63" s="6" t="str">
        <f t="shared" si="1"/>
        <v>INVESTIGATE</v>
      </c>
      <c r="N63" s="6">
        <v>33687.5</v>
      </c>
      <c r="O63" s="4">
        <v>0.35</v>
      </c>
      <c r="P63" s="4" t="s">
        <v>10</v>
      </c>
    </row>
    <row r="64" spans="8:8" ht="17.25">
      <c r="A64" s="4">
        <v>62.0</v>
      </c>
      <c r="B64" s="4" t="s">
        <v>11</v>
      </c>
      <c r="C64" s="4">
        <v>1185732.0</v>
      </c>
      <c r="D64" s="4" t="b">
        <f t="shared" si="0"/>
        <v>0</v>
      </c>
      <c r="E64" s="4">
        <v>44352.0</v>
      </c>
      <c r="F64" s="4" t="s">
        <v>19</v>
      </c>
      <c r="G64" s="4" t="s">
        <v>20</v>
      </c>
      <c r="H64" s="4" t="s">
        <v>21</v>
      </c>
      <c r="I64" s="4" t="s">
        <v>9</v>
      </c>
      <c r="J64" s="5">
        <v>45.0</v>
      </c>
      <c r="K64" s="5">
        <v>275.0</v>
      </c>
      <c r="L64" s="6">
        <v>123750.0</v>
      </c>
      <c r="M64" s="6" t="str">
        <f t="shared" si="1"/>
        <v>MODERATE</v>
      </c>
      <c r="N64" s="6">
        <v>61875.0</v>
      </c>
      <c r="O64" s="4">
        <v>0.5</v>
      </c>
      <c r="P64" s="4" t="s">
        <v>10</v>
      </c>
    </row>
    <row r="65" spans="8:8" ht="17.25">
      <c r="A65" s="4">
        <v>63.0</v>
      </c>
      <c r="B65" s="4" t="s">
        <v>11</v>
      </c>
      <c r="C65" s="4">
        <v>1185732.0</v>
      </c>
      <c r="D65" s="4" t="b">
        <f t="shared" si="0"/>
        <v>0</v>
      </c>
      <c r="E65" s="4">
        <v>44353.0</v>
      </c>
      <c r="F65" s="4" t="s">
        <v>19</v>
      </c>
      <c r="G65" s="4" t="s">
        <v>20</v>
      </c>
      <c r="H65" s="4" t="s">
        <v>21</v>
      </c>
      <c r="I65" s="4" t="s">
        <v>3</v>
      </c>
      <c r="J65" s="5">
        <v>45.0</v>
      </c>
      <c r="K65" s="5">
        <v>525.0</v>
      </c>
      <c r="L65" s="6">
        <v>236250.0</v>
      </c>
      <c r="M65" s="6" t="str">
        <f t="shared" si="1"/>
        <v>LOW</v>
      </c>
      <c r="N65" s="6">
        <v>94500.0</v>
      </c>
      <c r="O65" s="4">
        <v>0.4</v>
      </c>
      <c r="P65" s="4" t="s">
        <v>10</v>
      </c>
    </row>
    <row r="66" spans="8:8" ht="17.25">
      <c r="A66" s="4">
        <v>64.0</v>
      </c>
      <c r="B66" s="4" t="s">
        <v>11</v>
      </c>
      <c r="C66" s="4">
        <v>1185732.0</v>
      </c>
      <c r="D66" s="4" t="b">
        <f t="shared" si="0"/>
        <v>0</v>
      </c>
      <c r="E66" s="4">
        <v>44354.0</v>
      </c>
      <c r="F66" s="4" t="s">
        <v>19</v>
      </c>
      <c r="G66" s="4" t="s">
        <v>20</v>
      </c>
      <c r="H66" s="4" t="s">
        <v>21</v>
      </c>
      <c r="I66" s="4" t="s">
        <v>5</v>
      </c>
      <c r="J66" s="5">
        <v>45.0</v>
      </c>
      <c r="K66" s="5">
        <v>175.0</v>
      </c>
      <c r="L66" s="6">
        <v>78750.0</v>
      </c>
      <c r="M66" s="6" t="str">
        <f t="shared" si="1"/>
        <v>INVESTIGATE</v>
      </c>
      <c r="N66" s="6">
        <v>27562.5</v>
      </c>
      <c r="O66" s="4">
        <v>0.35</v>
      </c>
      <c r="P66" s="4" t="s">
        <v>10</v>
      </c>
    </row>
    <row r="67" spans="8:8" ht="17.25">
      <c r="A67" s="4">
        <v>65.0</v>
      </c>
      <c r="B67" s="4" t="s">
        <v>11</v>
      </c>
      <c r="C67" s="4">
        <v>1185732.0</v>
      </c>
      <c r="D67" s="4" t="b">
        <f t="shared" si="0"/>
        <v>0</v>
      </c>
      <c r="E67" s="4">
        <v>44355.0</v>
      </c>
      <c r="F67" s="4" t="s">
        <v>19</v>
      </c>
      <c r="G67" s="4" t="s">
        <v>20</v>
      </c>
      <c r="H67" s="4" t="s">
        <v>21</v>
      </c>
      <c r="I67" s="4" t="s">
        <v>6</v>
      </c>
      <c r="J67" s="5">
        <v>35.0</v>
      </c>
      <c r="K67" s="5">
        <v>225.0</v>
      </c>
      <c r="L67" s="6">
        <v>78750.0</v>
      </c>
      <c r="M67" s="6" t="str">
        <f t="shared" si="1"/>
        <v>INVESTIGATE</v>
      </c>
      <c r="N67" s="6">
        <v>27562.5</v>
      </c>
      <c r="O67" s="4">
        <v>0.35</v>
      </c>
      <c r="P67" s="4" t="s">
        <v>10</v>
      </c>
    </row>
    <row r="68" spans="8:8" ht="17.25">
      <c r="A68" s="4">
        <v>66.0</v>
      </c>
      <c r="B68" s="4" t="s">
        <v>11</v>
      </c>
      <c r="C68" s="4">
        <v>1185732.0</v>
      </c>
      <c r="D68" s="4" t="b">
        <f t="shared" si="2" ref="D68:D102">ISBLANK(J68)</f>
        <v>0</v>
      </c>
      <c r="E68" s="4">
        <v>44356.0</v>
      </c>
      <c r="F68" s="4" t="s">
        <v>19</v>
      </c>
      <c r="G68" s="4" t="s">
        <v>20</v>
      </c>
      <c r="H68" s="4" t="s">
        <v>21</v>
      </c>
      <c r="I68" s="4" t="s">
        <v>7</v>
      </c>
      <c r="J68" s="5">
        <v>40.0</v>
      </c>
      <c r="K68" s="5">
        <v>100.0</v>
      </c>
      <c r="L68" s="6">
        <v>40000.0</v>
      </c>
      <c r="M68" s="6" t="str">
        <f t="shared" si="3" ref="M68:M102">IF(L68&gt;500000,"HIGH",IF(L69&gt;200000,"MODERATE",IF(L68&gt;100000,"LOW","INVESTIGATE")))</f>
        <v>INVESTIGATE</v>
      </c>
      <c r="N68" s="6">
        <v>16000.0</v>
      </c>
      <c r="O68" s="4">
        <v>0.4</v>
      </c>
      <c r="P68" s="4" t="s">
        <v>10</v>
      </c>
    </row>
    <row r="69" spans="8:8" ht="17.25">
      <c r="A69" s="4">
        <v>67.0</v>
      </c>
      <c r="B69" s="4" t="s">
        <v>11</v>
      </c>
      <c r="C69" s="4">
        <v>1185732.0</v>
      </c>
      <c r="D69" s="4" t="b">
        <f t="shared" si="2"/>
        <v>0</v>
      </c>
      <c r="E69" s="4">
        <v>44357.0</v>
      </c>
      <c r="F69" s="4" t="s">
        <v>19</v>
      </c>
      <c r="G69" s="4" t="s">
        <v>20</v>
      </c>
      <c r="H69" s="4" t="s">
        <v>21</v>
      </c>
      <c r="I69" s="4" t="s">
        <v>8</v>
      </c>
      <c r="J69" s="5">
        <v>55.0</v>
      </c>
      <c r="K69" s="5">
        <v>175.0</v>
      </c>
      <c r="L69" s="6">
        <v>96250.0</v>
      </c>
      <c r="M69" s="6" t="str">
        <f t="shared" si="3"/>
        <v>INVESTIGATE</v>
      </c>
      <c r="N69" s="6">
        <v>33687.5</v>
      </c>
      <c r="O69" s="4">
        <v>0.35</v>
      </c>
      <c r="P69" s="4" t="s">
        <v>10</v>
      </c>
    </row>
    <row r="70" spans="8:8" ht="17.25">
      <c r="A70" s="4">
        <v>68.0</v>
      </c>
      <c r="B70" s="4" t="s">
        <v>11</v>
      </c>
      <c r="C70" s="4">
        <v>1185732.0</v>
      </c>
      <c r="D70" s="4" t="b">
        <f t="shared" si="2"/>
        <v>0</v>
      </c>
      <c r="E70" s="4">
        <v>44358.0</v>
      </c>
      <c r="F70" s="4" t="s">
        <v>19</v>
      </c>
      <c r="G70" s="4" t="s">
        <v>20</v>
      </c>
      <c r="H70" s="4" t="s">
        <v>21</v>
      </c>
      <c r="I70" s="4" t="s">
        <v>9</v>
      </c>
      <c r="J70" s="5">
        <v>45.0</v>
      </c>
      <c r="K70" s="5">
        <v>275.0</v>
      </c>
      <c r="L70" s="6">
        <v>123750.0</v>
      </c>
      <c r="M70" s="6" t="str">
        <f t="shared" si="3"/>
        <v>MODERATE</v>
      </c>
      <c r="N70" s="6">
        <v>61875.0</v>
      </c>
      <c r="O70" s="4">
        <v>0.5</v>
      </c>
      <c r="P70" s="4" t="s">
        <v>10</v>
      </c>
    </row>
    <row r="71" spans="8:8" ht="17.25">
      <c r="A71" s="4">
        <v>69.0</v>
      </c>
      <c r="B71" s="4" t="s">
        <v>11</v>
      </c>
      <c r="C71" s="4">
        <v>1185732.0</v>
      </c>
      <c r="D71" s="4" t="b">
        <f t="shared" si="2"/>
        <v>0</v>
      </c>
      <c r="E71" s="4">
        <v>44359.0</v>
      </c>
      <c r="F71" s="4" t="s">
        <v>19</v>
      </c>
      <c r="G71" s="4" t="s">
        <v>20</v>
      </c>
      <c r="H71" s="4" t="s">
        <v>21</v>
      </c>
      <c r="I71" s="4" t="s">
        <v>3</v>
      </c>
      <c r="J71" s="5">
        <v>50.0</v>
      </c>
      <c r="K71" s="5">
        <v>495.0</v>
      </c>
      <c r="L71" s="6">
        <v>247500.0</v>
      </c>
      <c r="M71" s="6" t="str">
        <f t="shared" si="3"/>
        <v>LOW</v>
      </c>
      <c r="N71" s="6">
        <v>99000.0</v>
      </c>
      <c r="O71" s="4">
        <v>0.4</v>
      </c>
      <c r="P71" s="4" t="s">
        <v>10</v>
      </c>
    </row>
    <row r="72" spans="8:8" ht="17.25">
      <c r="A72" s="4">
        <v>70.0</v>
      </c>
      <c r="B72" s="4" t="s">
        <v>11</v>
      </c>
      <c r="C72" s="4">
        <v>1185732.0</v>
      </c>
      <c r="D72" s="4" t="b">
        <f t="shared" si="2"/>
        <v>0</v>
      </c>
      <c r="E72" s="4">
        <v>44360.0</v>
      </c>
      <c r="F72" s="4" t="s">
        <v>19</v>
      </c>
      <c r="G72" s="4" t="s">
        <v>20</v>
      </c>
      <c r="H72" s="4" t="s">
        <v>21</v>
      </c>
      <c r="I72" s="4" t="s">
        <v>5</v>
      </c>
      <c r="J72" s="5">
        <v>50.0</v>
      </c>
      <c r="K72" s="5">
        <v>200.0</v>
      </c>
      <c r="L72" s="6">
        <v>100000.0</v>
      </c>
      <c r="M72" s="6" t="str">
        <f t="shared" si="3"/>
        <v>INVESTIGATE</v>
      </c>
      <c r="N72" s="6">
        <v>35000.0</v>
      </c>
      <c r="O72" s="4">
        <v>0.35</v>
      </c>
      <c r="P72" s="4" t="s">
        <v>10</v>
      </c>
    </row>
    <row r="73" spans="8:8" ht="17.25">
      <c r="A73" s="4">
        <v>71.0</v>
      </c>
      <c r="B73" s="4" t="s">
        <v>11</v>
      </c>
      <c r="C73" s="4">
        <v>1197831.0</v>
      </c>
      <c r="D73" s="4" t="b">
        <f t="shared" si="2"/>
        <v>0</v>
      </c>
      <c r="E73" s="4">
        <v>44423.0</v>
      </c>
      <c r="F73" s="4" t="s">
        <v>12</v>
      </c>
      <c r="G73" s="4" t="s">
        <v>13</v>
      </c>
      <c r="H73" s="4" t="s">
        <v>22</v>
      </c>
      <c r="I73" s="4" t="s">
        <v>8</v>
      </c>
      <c r="J73" s="5">
        <v>40.0</v>
      </c>
      <c r="K73" s="5">
        <v>375.0</v>
      </c>
      <c r="L73" s="6">
        <v>150000.0</v>
      </c>
      <c r="M73" s="6" t="str">
        <f t="shared" si="3"/>
        <v>LOW</v>
      </c>
      <c r="N73" s="6">
        <v>37500.0</v>
      </c>
      <c r="O73" s="4">
        <v>0.25</v>
      </c>
      <c r="P73" s="4" t="s">
        <v>10</v>
      </c>
    </row>
    <row r="74" spans="8:8" ht="17.25">
      <c r="A74" s="4">
        <v>72.0</v>
      </c>
      <c r="B74" s="4" t="s">
        <v>11</v>
      </c>
      <c r="C74" s="4">
        <v>1197831.0</v>
      </c>
      <c r="D74" s="4" t="b">
        <f t="shared" si="2"/>
        <v>0</v>
      </c>
      <c r="E74" s="4">
        <v>44424.0</v>
      </c>
      <c r="F74" s="4" t="s">
        <v>12</v>
      </c>
      <c r="G74" s="4" t="s">
        <v>13</v>
      </c>
      <c r="H74" s="4" t="s">
        <v>22</v>
      </c>
      <c r="I74" s="4" t="s">
        <v>9</v>
      </c>
      <c r="J74" s="5">
        <v>35.0</v>
      </c>
      <c r="K74" s="5">
        <v>525.0</v>
      </c>
      <c r="L74" s="6">
        <v>183750.0</v>
      </c>
      <c r="M74" s="6" t="str">
        <f t="shared" si="3"/>
        <v>LOW</v>
      </c>
      <c r="N74" s="6">
        <v>82687.5</v>
      </c>
      <c r="O74" s="4">
        <v>0.45</v>
      </c>
      <c r="P74" s="4" t="s">
        <v>10</v>
      </c>
    </row>
    <row r="75" spans="8:8" ht="17.25">
      <c r="A75" s="4">
        <v>73.0</v>
      </c>
      <c r="B75" s="4" t="s">
        <v>11</v>
      </c>
      <c r="C75" s="4">
        <v>1197831.0</v>
      </c>
      <c r="D75" s="4" t="b">
        <f t="shared" si="2"/>
        <v>0</v>
      </c>
      <c r="E75" s="4">
        <v>44425.0</v>
      </c>
      <c r="F75" s="4" t="s">
        <v>12</v>
      </c>
      <c r="G75" s="4" t="s">
        <v>13</v>
      </c>
      <c r="H75" s="4" t="s">
        <v>22</v>
      </c>
      <c r="I75" s="4" t="s">
        <v>3</v>
      </c>
      <c r="J75" s="5">
        <v>25.0</v>
      </c>
      <c r="K75" s="5">
        <v>675.0</v>
      </c>
      <c r="L75" s="6">
        <v>168750.0</v>
      </c>
      <c r="M75" s="6" t="str">
        <f t="shared" si="3"/>
        <v>MODERATE</v>
      </c>
      <c r="N75" s="6">
        <v>50625.0</v>
      </c>
      <c r="O75" s="4">
        <v>0.3</v>
      </c>
      <c r="P75" s="4" t="s">
        <v>10</v>
      </c>
    </row>
    <row r="76" spans="8:8" ht="17.25">
      <c r="A76" s="4">
        <v>74.0</v>
      </c>
      <c r="B76" s="4" t="s">
        <v>11</v>
      </c>
      <c r="C76" s="4">
        <v>1197831.0</v>
      </c>
      <c r="D76" s="4" t="b">
        <f t="shared" si="2"/>
        <v>0</v>
      </c>
      <c r="E76" s="4">
        <v>44426.0</v>
      </c>
      <c r="F76" s="4" t="s">
        <v>12</v>
      </c>
      <c r="G76" s="4" t="s">
        <v>13</v>
      </c>
      <c r="H76" s="4" t="s">
        <v>22</v>
      </c>
      <c r="I76" s="4" t="s">
        <v>5</v>
      </c>
      <c r="J76" s="5">
        <v>35.0</v>
      </c>
      <c r="K76" s="5">
        <v>650.0</v>
      </c>
      <c r="L76" s="6">
        <v>227500.0</v>
      </c>
      <c r="M76" s="6" t="str">
        <f t="shared" si="3"/>
        <v>LOW</v>
      </c>
      <c r="N76" s="6">
        <v>68250.0</v>
      </c>
      <c r="O76" s="4">
        <v>0.3</v>
      </c>
      <c r="P76" s="4" t="s">
        <v>10</v>
      </c>
    </row>
    <row r="77" spans="8:8" ht="17.25">
      <c r="A77" s="4">
        <v>75.0</v>
      </c>
      <c r="B77" s="4" t="s">
        <v>11</v>
      </c>
      <c r="C77" s="4">
        <v>1197831.0</v>
      </c>
      <c r="D77" s="4" t="b">
        <f t="shared" si="2"/>
        <v>0</v>
      </c>
      <c r="E77" s="4">
        <v>44427.0</v>
      </c>
      <c r="F77" s="4" t="s">
        <v>12</v>
      </c>
      <c r="G77" s="4" t="s">
        <v>13</v>
      </c>
      <c r="H77" s="4" t="s">
        <v>22</v>
      </c>
      <c r="I77" s="4" t="s">
        <v>6</v>
      </c>
      <c r="J77" s="5">
        <v>35.0</v>
      </c>
      <c r="K77" s="5">
        <v>475.0</v>
      </c>
      <c r="L77" s="6">
        <v>166250.0</v>
      </c>
      <c r="M77" s="6" t="str">
        <f t="shared" si="3"/>
        <v>LOW</v>
      </c>
      <c r="N77" s="6">
        <v>49875.0</v>
      </c>
      <c r="O77" s="4">
        <v>0.3</v>
      </c>
      <c r="P77" s="4" t="s">
        <v>10</v>
      </c>
    </row>
    <row r="78" spans="8:8" ht="17.25">
      <c r="A78" s="4">
        <v>76.0</v>
      </c>
      <c r="B78" s="4" t="s">
        <v>11</v>
      </c>
      <c r="C78" s="4">
        <v>1197831.0</v>
      </c>
      <c r="D78" s="4" t="b">
        <f t="shared" si="2"/>
        <v>0</v>
      </c>
      <c r="E78" s="4">
        <v>44428.0</v>
      </c>
      <c r="F78" s="4" t="s">
        <v>12</v>
      </c>
      <c r="G78" s="4" t="s">
        <v>13</v>
      </c>
      <c r="H78" s="4" t="s">
        <v>22</v>
      </c>
      <c r="I78" s="4" t="s">
        <v>7</v>
      </c>
      <c r="J78" s="5">
        <v>35.0</v>
      </c>
      <c r="K78" s="5">
        <v>425.0</v>
      </c>
      <c r="L78" s="6">
        <v>148750.0</v>
      </c>
      <c r="M78" s="6" t="str">
        <f t="shared" si="3"/>
        <v>LOW</v>
      </c>
      <c r="N78" s="6">
        <v>59500.0</v>
      </c>
      <c r="O78" s="4">
        <v>0.4</v>
      </c>
      <c r="P78" s="4" t="s">
        <v>10</v>
      </c>
    </row>
    <row r="79" spans="8:8" ht="17.25">
      <c r="A79" s="4">
        <v>77.0</v>
      </c>
      <c r="B79" s="4" t="s">
        <v>11</v>
      </c>
      <c r="C79" s="4">
        <v>1197831.0</v>
      </c>
      <c r="D79" s="4" t="b">
        <f t="shared" si="2"/>
        <v>0</v>
      </c>
      <c r="E79" s="4">
        <v>44429.0</v>
      </c>
      <c r="F79" s="4" t="s">
        <v>12</v>
      </c>
      <c r="G79" s="4" t="s">
        <v>13</v>
      </c>
      <c r="H79" s="4" t="s">
        <v>22</v>
      </c>
      <c r="I79" s="4" t="s">
        <v>8</v>
      </c>
      <c r="J79" s="5">
        <v>40.0</v>
      </c>
      <c r="K79" s="5">
        <v>300.0</v>
      </c>
      <c r="L79" s="6">
        <v>120000.0</v>
      </c>
      <c r="M79" s="6" t="str">
        <f t="shared" si="3"/>
        <v>LOW</v>
      </c>
      <c r="N79" s="6">
        <v>30000.0</v>
      </c>
      <c r="O79" s="4">
        <v>0.25</v>
      </c>
      <c r="P79" s="4" t="s">
        <v>10</v>
      </c>
    </row>
    <row r="80" spans="8:8" ht="17.25">
      <c r="A80" s="4">
        <v>78.0</v>
      </c>
      <c r="B80" s="4" t="s">
        <v>11</v>
      </c>
      <c r="C80" s="4">
        <v>1185732.0</v>
      </c>
      <c r="D80" s="4" t="b">
        <f t="shared" si="2"/>
        <v>0</v>
      </c>
      <c r="E80" s="4">
        <v>44495.0</v>
      </c>
      <c r="F80" s="4" t="s">
        <v>1</v>
      </c>
      <c r="G80" s="4" t="s">
        <v>23</v>
      </c>
      <c r="H80" s="4" t="s">
        <v>24</v>
      </c>
      <c r="I80" s="4" t="s">
        <v>8</v>
      </c>
      <c r="J80" s="5">
        <v>55.0</v>
      </c>
      <c r="K80" s="5">
        <v>125.0</v>
      </c>
      <c r="L80" s="6">
        <v>68750.0</v>
      </c>
      <c r="M80" s="6" t="str">
        <f t="shared" si="3"/>
        <v>INVESTIGATE</v>
      </c>
      <c r="N80" s="6">
        <v>24062.5</v>
      </c>
      <c r="O80" s="4">
        <v>0.35</v>
      </c>
      <c r="P80" s="4" t="s">
        <v>10</v>
      </c>
    </row>
    <row r="81" spans="8:8" ht="17.25">
      <c r="A81" s="4">
        <v>79.0</v>
      </c>
      <c r="B81" s="4" t="s">
        <v>11</v>
      </c>
      <c r="C81" s="4">
        <v>1185732.0</v>
      </c>
      <c r="D81" s="4" t="b">
        <f t="shared" si="2"/>
        <v>0</v>
      </c>
      <c r="E81" s="4">
        <v>44496.0</v>
      </c>
      <c r="F81" s="4" t="s">
        <v>1</v>
      </c>
      <c r="G81" s="4" t="s">
        <v>23</v>
      </c>
      <c r="H81" s="4" t="s">
        <v>24</v>
      </c>
      <c r="I81" s="4" t="s">
        <v>9</v>
      </c>
      <c r="J81" s="5">
        <v>45.0</v>
      </c>
      <c r="K81" s="5">
        <v>225.0</v>
      </c>
      <c r="L81" s="6">
        <v>101250.0</v>
      </c>
      <c r="M81" s="6" t="str">
        <f t="shared" si="3"/>
        <v>MODERATE</v>
      </c>
      <c r="N81" s="6">
        <v>30375.0</v>
      </c>
      <c r="O81" s="4">
        <v>0.3</v>
      </c>
      <c r="P81" s="4" t="s">
        <v>10</v>
      </c>
    </row>
    <row r="82" spans="8:8" ht="17.25">
      <c r="A82" s="4">
        <v>80.0</v>
      </c>
      <c r="B82" s="4" t="s">
        <v>11</v>
      </c>
      <c r="C82" s="4">
        <v>1185732.0</v>
      </c>
      <c r="D82" s="4" t="b">
        <f t="shared" si="2"/>
        <v>0</v>
      </c>
      <c r="E82" s="4">
        <v>44497.0</v>
      </c>
      <c r="F82" s="4" t="s">
        <v>1</v>
      </c>
      <c r="G82" s="4" t="s">
        <v>23</v>
      </c>
      <c r="H82" s="4" t="s">
        <v>24</v>
      </c>
      <c r="I82" s="4" t="s">
        <v>3</v>
      </c>
      <c r="J82" s="5">
        <v>45.0</v>
      </c>
      <c r="K82" s="5">
        <v>475.0</v>
      </c>
      <c r="L82" s="6">
        <v>213750.0</v>
      </c>
      <c r="M82" s="6" t="str">
        <f t="shared" si="3"/>
        <v>LOW</v>
      </c>
      <c r="N82" s="6">
        <v>117562.5</v>
      </c>
      <c r="O82" s="4">
        <v>0.55</v>
      </c>
      <c r="P82" s="4" t="s">
        <v>10</v>
      </c>
    </row>
    <row r="83" spans="8:8" ht="17.25">
      <c r="A83" s="4">
        <v>81.0</v>
      </c>
      <c r="B83" s="4" t="s">
        <v>11</v>
      </c>
      <c r="C83" s="4">
        <v>1185732.0</v>
      </c>
      <c r="D83" s="4" t="b">
        <f t="shared" si="2"/>
        <v>0</v>
      </c>
      <c r="E83" s="4">
        <v>44498.0</v>
      </c>
      <c r="F83" s="4" t="s">
        <v>1</v>
      </c>
      <c r="G83" s="4" t="s">
        <v>23</v>
      </c>
      <c r="H83" s="4" t="s">
        <v>24</v>
      </c>
      <c r="I83" s="4" t="s">
        <v>5</v>
      </c>
      <c r="J83" s="5">
        <v>45.0</v>
      </c>
      <c r="K83" s="5">
        <v>125.0</v>
      </c>
      <c r="L83" s="6">
        <v>56250.0</v>
      </c>
      <c r="M83" s="6" t="str">
        <f t="shared" si="3"/>
        <v>INVESTIGATE</v>
      </c>
      <c r="N83" s="6">
        <v>19687.5</v>
      </c>
      <c r="O83" s="4">
        <v>0.35</v>
      </c>
      <c r="P83" s="4" t="s">
        <v>10</v>
      </c>
    </row>
    <row r="84" spans="8:8" ht="17.25">
      <c r="A84" s="4">
        <v>82.0</v>
      </c>
      <c r="B84" s="4" t="s">
        <v>11</v>
      </c>
      <c r="C84" s="4">
        <v>1185732.0</v>
      </c>
      <c r="D84" s="4" t="b">
        <f t="shared" si="2"/>
        <v>0</v>
      </c>
      <c r="E84" s="4">
        <v>44499.0</v>
      </c>
      <c r="F84" s="4" t="s">
        <v>1</v>
      </c>
      <c r="G84" s="4" t="s">
        <v>23</v>
      </c>
      <c r="H84" s="4" t="s">
        <v>24</v>
      </c>
      <c r="I84" s="4" t="s">
        <v>6</v>
      </c>
      <c r="J84" s="5">
        <v>35.0</v>
      </c>
      <c r="K84" s="5">
        <v>175.0</v>
      </c>
      <c r="L84" s="6">
        <v>61250.0</v>
      </c>
      <c r="M84" s="6" t="str">
        <f t="shared" si="3"/>
        <v>INVESTIGATE</v>
      </c>
      <c r="N84" s="6">
        <v>24500.0</v>
      </c>
      <c r="O84" s="4">
        <v>0.4</v>
      </c>
      <c r="P84" s="4" t="s">
        <v>10</v>
      </c>
    </row>
    <row r="85" spans="8:8" ht="17.25">
      <c r="A85" s="4">
        <v>83.0</v>
      </c>
      <c r="B85" s="4" t="s">
        <v>11</v>
      </c>
      <c r="C85" s="4">
        <v>1185732.0</v>
      </c>
      <c r="D85" s="4" t="b">
        <f t="shared" si="2"/>
        <v>0</v>
      </c>
      <c r="E85" s="4">
        <v>44500.0</v>
      </c>
      <c r="F85" s="4" t="s">
        <v>1</v>
      </c>
      <c r="G85" s="4" t="s">
        <v>23</v>
      </c>
      <c r="H85" s="4" t="s">
        <v>24</v>
      </c>
      <c r="I85" s="4" t="s">
        <v>7</v>
      </c>
      <c r="J85" s="5">
        <v>40.0</v>
      </c>
      <c r="K85" s="5">
        <v>50.0</v>
      </c>
      <c r="L85" s="6">
        <v>20000.0</v>
      </c>
      <c r="M85" s="6" t="str">
        <f t="shared" si="3"/>
        <v>MODERATE</v>
      </c>
      <c r="N85" s="6">
        <v>8000.0</v>
      </c>
      <c r="O85" s="4">
        <v>0.4</v>
      </c>
      <c r="P85" s="4" t="s">
        <v>10</v>
      </c>
    </row>
    <row r="86" spans="8:8" ht="17.25">
      <c r="A86" s="4">
        <v>84.0</v>
      </c>
      <c r="B86" s="4" t="s">
        <v>11</v>
      </c>
      <c r="C86" s="4">
        <v>1128299.0</v>
      </c>
      <c r="D86" s="4" t="b">
        <f t="shared" si="2"/>
        <v>0</v>
      </c>
      <c r="E86" s="4">
        <v>43903.0</v>
      </c>
      <c r="F86" s="4" t="s">
        <v>15</v>
      </c>
      <c r="G86" s="4" t="s">
        <v>25</v>
      </c>
      <c r="H86" s="4" t="s">
        <v>26</v>
      </c>
      <c r="I86" s="4" t="s">
        <v>8</v>
      </c>
      <c r="J86" s="5">
        <v>70.0</v>
      </c>
      <c r="K86" s="5">
        <v>400.0</v>
      </c>
      <c r="L86" s="6">
        <v>280000.0</v>
      </c>
      <c r="M86" s="6" t="str">
        <f t="shared" si="3"/>
        <v>MODERATE</v>
      </c>
      <c r="N86" s="6">
        <v>140000.0</v>
      </c>
      <c r="O86" s="4">
        <v>0.5</v>
      </c>
      <c r="P86" s="4" t="s">
        <v>4</v>
      </c>
    </row>
    <row r="87" spans="8:8" ht="17.25">
      <c r="A87" s="4">
        <v>85.0</v>
      </c>
      <c r="B87" s="4" t="s">
        <v>11</v>
      </c>
      <c r="C87" s="4">
        <v>1128299.0</v>
      </c>
      <c r="D87" s="4" t="b">
        <f t="shared" si="2"/>
        <v>0</v>
      </c>
      <c r="E87" s="4">
        <v>43904.0</v>
      </c>
      <c r="F87" s="4" t="s">
        <v>15</v>
      </c>
      <c r="G87" s="4" t="s">
        <v>25</v>
      </c>
      <c r="H87" s="4" t="s">
        <v>26</v>
      </c>
      <c r="I87" s="4" t="s">
        <v>9</v>
      </c>
      <c r="J87" s="5">
        <v>75.0</v>
      </c>
      <c r="K87" s="5">
        <v>500.0</v>
      </c>
      <c r="L87" s="6">
        <v>375000.0</v>
      </c>
      <c r="M87" s="6" t="str">
        <f t="shared" si="3"/>
        <v>LOW</v>
      </c>
      <c r="N87" s="6">
        <v>56250.0</v>
      </c>
      <c r="O87" s="4">
        <v>0.15</v>
      </c>
      <c r="P87" s="4" t="s">
        <v>4</v>
      </c>
    </row>
    <row r="88" spans="8:8" ht="17.25">
      <c r="A88" s="4">
        <v>86.0</v>
      </c>
      <c r="B88" s="4" t="s">
        <v>11</v>
      </c>
      <c r="C88" s="4">
        <v>1128299.0</v>
      </c>
      <c r="D88" s="4" t="b">
        <f t="shared" si="2"/>
        <v>0</v>
      </c>
      <c r="E88" s="4">
        <v>43905.0</v>
      </c>
      <c r="F88" s="4" t="s">
        <v>15</v>
      </c>
      <c r="G88" s="4" t="s">
        <v>25</v>
      </c>
      <c r="H88" s="4" t="s">
        <v>26</v>
      </c>
      <c r="I88" s="4" t="s">
        <v>3</v>
      </c>
      <c r="J88" s="5">
        <v>30.0</v>
      </c>
      <c r="K88" s="5">
        <v>425.0</v>
      </c>
      <c r="L88" s="6">
        <v>127500.0</v>
      </c>
      <c r="M88" s="6" t="str">
        <f t="shared" si="3"/>
        <v>LOW</v>
      </c>
      <c r="N88" s="6">
        <v>44625.0</v>
      </c>
      <c r="O88" s="4">
        <v>0.35</v>
      </c>
      <c r="P88" s="4" t="s">
        <v>4</v>
      </c>
    </row>
    <row r="89" spans="8:8" ht="17.25">
      <c r="A89" s="4">
        <v>87.0</v>
      </c>
      <c r="B89" s="4" t="s">
        <v>11</v>
      </c>
      <c r="C89" s="4">
        <v>1128299.0</v>
      </c>
      <c r="D89" s="4" t="b">
        <f t="shared" si="2"/>
        <v>0</v>
      </c>
      <c r="E89" s="4">
        <v>43906.0</v>
      </c>
      <c r="F89" s="4" t="s">
        <v>15</v>
      </c>
      <c r="G89" s="4" t="s">
        <v>25</v>
      </c>
      <c r="H89" s="4" t="s">
        <v>26</v>
      </c>
      <c r="I89" s="4" t="s">
        <v>5</v>
      </c>
      <c r="J89" s="5">
        <v>40.0</v>
      </c>
      <c r="K89" s="5">
        <v>425.0</v>
      </c>
      <c r="L89" s="6">
        <v>170000.0</v>
      </c>
      <c r="M89" s="6" t="str">
        <f t="shared" si="3"/>
        <v>LOW</v>
      </c>
      <c r="N89" s="6">
        <v>34000.0</v>
      </c>
      <c r="O89" s="4">
        <v>0.2</v>
      </c>
      <c r="P89" s="4" t="s">
        <v>4</v>
      </c>
    </row>
    <row r="90" spans="8:8" ht="17.25">
      <c r="A90" s="4">
        <v>88.0</v>
      </c>
      <c r="B90" s="4" t="s">
        <v>11</v>
      </c>
      <c r="C90" s="4">
        <v>1128299.0</v>
      </c>
      <c r="D90" s="4" t="b">
        <f t="shared" si="2"/>
        <v>0</v>
      </c>
      <c r="E90" s="4">
        <v>43907.0</v>
      </c>
      <c r="F90" s="4" t="s">
        <v>15</v>
      </c>
      <c r="G90" s="4" t="s">
        <v>25</v>
      </c>
      <c r="H90" s="4" t="s">
        <v>26</v>
      </c>
      <c r="I90" s="4" t="s">
        <v>6</v>
      </c>
      <c r="J90" s="5">
        <v>40.0</v>
      </c>
      <c r="K90" s="5">
        <v>425.0</v>
      </c>
      <c r="L90" s="6">
        <v>170000.0</v>
      </c>
      <c r="M90" s="6" t="str">
        <f t="shared" si="3"/>
        <v>LOW</v>
      </c>
      <c r="N90" s="6">
        <v>59500.0</v>
      </c>
      <c r="O90" s="4">
        <v>0.35</v>
      </c>
      <c r="P90" s="4" t="s">
        <v>4</v>
      </c>
    </row>
    <row r="91" spans="8:8" ht="17.25">
      <c r="A91" s="4">
        <v>89.0</v>
      </c>
      <c r="B91" s="4" t="s">
        <v>11</v>
      </c>
      <c r="C91" s="4">
        <v>1128299.0</v>
      </c>
      <c r="D91" s="4" t="b">
        <f t="shared" si="2"/>
        <v>0</v>
      </c>
      <c r="E91" s="4">
        <v>43908.0</v>
      </c>
      <c r="F91" s="4" t="s">
        <v>15</v>
      </c>
      <c r="G91" s="4" t="s">
        <v>25</v>
      </c>
      <c r="H91" s="4" t="s">
        <v>26</v>
      </c>
      <c r="I91" s="4" t="s">
        <v>7</v>
      </c>
      <c r="J91" s="5">
        <v>40.0</v>
      </c>
      <c r="K91" s="5">
        <v>275.0</v>
      </c>
      <c r="L91" s="6">
        <v>110000.0</v>
      </c>
      <c r="M91" s="6" t="str">
        <f t="shared" si="3"/>
        <v>LOW</v>
      </c>
      <c r="N91" s="6">
        <v>33000.0</v>
      </c>
      <c r="O91" s="4">
        <v>0.3</v>
      </c>
      <c r="P91" s="4" t="s">
        <v>4</v>
      </c>
    </row>
    <row r="92" spans="8:8" ht="17.25">
      <c r="A92" s="4">
        <v>90.0</v>
      </c>
      <c r="B92" s="4" t="s">
        <v>11</v>
      </c>
      <c r="C92" s="4">
        <v>1128299.0</v>
      </c>
      <c r="D92" s="4" t="b">
        <f t="shared" si="2"/>
        <v>0</v>
      </c>
      <c r="E92" s="4">
        <v>43909.0</v>
      </c>
      <c r="F92" s="4" t="s">
        <v>15</v>
      </c>
      <c r="G92" s="4" t="s">
        <v>27</v>
      </c>
      <c r="H92" s="4" t="s">
        <v>28</v>
      </c>
      <c r="I92" s="4" t="s">
        <v>8</v>
      </c>
      <c r="J92" s="5">
        <v>45.0</v>
      </c>
      <c r="K92" s="5">
        <v>225.0</v>
      </c>
      <c r="L92" s="6">
        <v>101250.0</v>
      </c>
      <c r="M92" s="6" t="str">
        <f t="shared" si="3"/>
        <v>LOW</v>
      </c>
      <c r="N92" s="6">
        <v>50625.0</v>
      </c>
      <c r="O92" s="4">
        <v>0.5</v>
      </c>
      <c r="P92" s="4" t="s">
        <v>4</v>
      </c>
    </row>
    <row r="93" spans="8:8" ht="17.25">
      <c r="A93" s="4">
        <v>91.0</v>
      </c>
      <c r="B93" s="4" t="s">
        <v>11</v>
      </c>
      <c r="C93" s="4">
        <v>1128299.0</v>
      </c>
      <c r="D93" s="4" t="b">
        <f t="shared" si="2"/>
        <v>0</v>
      </c>
      <c r="E93" s="4">
        <v>43910.0</v>
      </c>
      <c r="F93" s="4" t="s">
        <v>15</v>
      </c>
      <c r="G93" s="4" t="s">
        <v>27</v>
      </c>
      <c r="H93" s="4" t="s">
        <v>28</v>
      </c>
      <c r="I93" s="4" t="s">
        <v>9</v>
      </c>
      <c r="J93" s="5">
        <v>40.0</v>
      </c>
      <c r="K93" s="5">
        <v>475.0</v>
      </c>
      <c r="L93" s="6">
        <v>190000.0</v>
      </c>
      <c r="M93" s="6" t="str">
        <f t="shared" si="3"/>
        <v>LOW</v>
      </c>
      <c r="N93" s="6">
        <v>28500.0</v>
      </c>
      <c r="O93" s="4">
        <v>0.15</v>
      </c>
      <c r="P93" s="4" t="s">
        <v>4</v>
      </c>
    </row>
    <row r="94" spans="8:8" ht="17.25">
      <c r="A94" s="4">
        <v>92.0</v>
      </c>
      <c r="B94" s="4" t="s">
        <v>11</v>
      </c>
      <c r="C94" s="4">
        <v>1128299.0</v>
      </c>
      <c r="D94" s="4" t="b">
        <f t="shared" si="2"/>
        <v>0</v>
      </c>
      <c r="E94" s="4">
        <v>43911.0</v>
      </c>
      <c r="F94" s="4" t="s">
        <v>15</v>
      </c>
      <c r="G94" s="4" t="s">
        <v>27</v>
      </c>
      <c r="H94" s="4" t="s">
        <v>28</v>
      </c>
      <c r="I94" s="4" t="s">
        <v>3</v>
      </c>
      <c r="J94" s="5">
        <v>30.0</v>
      </c>
      <c r="K94" s="5">
        <v>525.0</v>
      </c>
      <c r="L94" s="6">
        <v>157500.0</v>
      </c>
      <c r="M94" s="6" t="str">
        <f t="shared" si="3"/>
        <v>LOW</v>
      </c>
      <c r="N94" s="6">
        <v>55125.0</v>
      </c>
      <c r="O94" s="4">
        <v>0.35</v>
      </c>
      <c r="P94" s="4" t="s">
        <v>4</v>
      </c>
    </row>
    <row r="95" spans="8:8" ht="17.25">
      <c r="A95" s="4">
        <v>93.0</v>
      </c>
      <c r="B95" s="4" t="s">
        <v>11</v>
      </c>
      <c r="C95" s="4">
        <v>1128299.0</v>
      </c>
      <c r="D95" s="4" t="b">
        <f t="shared" si="2"/>
        <v>0</v>
      </c>
      <c r="E95" s="4">
        <v>43912.0</v>
      </c>
      <c r="F95" s="4" t="s">
        <v>15</v>
      </c>
      <c r="G95" s="4" t="s">
        <v>27</v>
      </c>
      <c r="H95" s="4" t="s">
        <v>28</v>
      </c>
      <c r="I95" s="4" t="s">
        <v>5</v>
      </c>
      <c r="J95" s="5">
        <v>40.0</v>
      </c>
      <c r="K95" s="5">
        <v>425.0</v>
      </c>
      <c r="L95" s="6">
        <v>170000.0</v>
      </c>
      <c r="M95" s="6" t="str">
        <f t="shared" si="3"/>
        <v>LOW</v>
      </c>
      <c r="N95" s="6">
        <v>34000.0</v>
      </c>
      <c r="O95" s="4">
        <v>0.2</v>
      </c>
      <c r="P95" s="4" t="s">
        <v>4</v>
      </c>
    </row>
    <row r="96" spans="8:8" ht="17.25">
      <c r="A96" s="4">
        <v>94.0</v>
      </c>
      <c r="B96" s="4" t="s">
        <v>11</v>
      </c>
      <c r="C96" s="4">
        <v>1128299.0</v>
      </c>
      <c r="D96" s="4" t="b">
        <f t="shared" si="2"/>
        <v>0</v>
      </c>
      <c r="E96" s="4">
        <v>43913.0</v>
      </c>
      <c r="F96" s="4" t="s">
        <v>15</v>
      </c>
      <c r="G96" s="4" t="s">
        <v>27</v>
      </c>
      <c r="H96" s="4" t="s">
        <v>28</v>
      </c>
      <c r="I96" s="4" t="s">
        <v>6</v>
      </c>
      <c r="J96" s="5">
        <v>40.0</v>
      </c>
      <c r="K96" s="5">
        <v>425.0</v>
      </c>
      <c r="L96" s="6">
        <v>170000.0</v>
      </c>
      <c r="M96" s="6" t="str">
        <f t="shared" si="3"/>
        <v>LOW</v>
      </c>
      <c r="N96" s="6">
        <v>59500.0</v>
      </c>
      <c r="O96" s="4">
        <v>0.35</v>
      </c>
      <c r="P96" s="4" t="s">
        <v>4</v>
      </c>
    </row>
    <row r="97" spans="8:8" ht="17.25">
      <c r="A97" s="4">
        <v>95.0</v>
      </c>
      <c r="B97" s="4" t="s">
        <v>11</v>
      </c>
      <c r="C97" s="4">
        <v>1128299.0</v>
      </c>
      <c r="D97" s="4" t="b">
        <f t="shared" si="2"/>
        <v>0</v>
      </c>
      <c r="E97" s="4">
        <v>43914.0</v>
      </c>
      <c r="F97" s="4" t="s">
        <v>15</v>
      </c>
      <c r="G97" s="4" t="s">
        <v>27</v>
      </c>
      <c r="H97" s="4" t="s">
        <v>28</v>
      </c>
      <c r="I97" s="4" t="s">
        <v>7</v>
      </c>
      <c r="J97" s="5">
        <v>40.0</v>
      </c>
      <c r="K97" s="5">
        <v>275.0</v>
      </c>
      <c r="L97" s="6">
        <v>110000.0</v>
      </c>
      <c r="M97" s="6" t="str">
        <f t="shared" si="3"/>
        <v>LOW</v>
      </c>
      <c r="N97" s="6">
        <v>33000.0</v>
      </c>
      <c r="O97" s="4">
        <v>0.3</v>
      </c>
      <c r="P97" s="4" t="s">
        <v>4</v>
      </c>
    </row>
    <row r="98" spans="8:8" ht="17.25">
      <c r="A98" s="4">
        <v>96.0</v>
      </c>
      <c r="B98" s="4" t="s">
        <v>11</v>
      </c>
      <c r="C98" s="4">
        <v>1128299.0</v>
      </c>
      <c r="D98" s="4" t="b">
        <f t="shared" si="2"/>
        <v>0</v>
      </c>
      <c r="E98" s="4">
        <v>43915.0</v>
      </c>
      <c r="F98" s="4" t="s">
        <v>15</v>
      </c>
      <c r="G98" s="4" t="s">
        <v>27</v>
      </c>
      <c r="H98" s="4" t="s">
        <v>28</v>
      </c>
      <c r="I98" s="4" t="s">
        <v>8</v>
      </c>
      <c r="J98" s="5">
        <v>45.0</v>
      </c>
      <c r="K98" s="5">
        <v>200.0</v>
      </c>
      <c r="L98" s="6">
        <v>90000.0</v>
      </c>
      <c r="M98" s="6" t="str">
        <f t="shared" si="3"/>
        <v>INVESTIGATE</v>
      </c>
      <c r="N98" s="6">
        <v>45000.0</v>
      </c>
      <c r="O98" s="4">
        <v>0.5</v>
      </c>
      <c r="P98" s="4" t="s">
        <v>4</v>
      </c>
    </row>
    <row r="99" spans="8:8" ht="17.25">
      <c r="A99" s="4">
        <v>97.0</v>
      </c>
      <c r="B99" s="4" t="s">
        <v>11</v>
      </c>
      <c r="C99" s="4">
        <v>1128299.0</v>
      </c>
      <c r="D99" s="4" t="b">
        <f t="shared" si="2"/>
        <v>0</v>
      </c>
      <c r="E99" s="4">
        <v>43916.0</v>
      </c>
      <c r="F99" s="4" t="s">
        <v>15</v>
      </c>
      <c r="G99" s="4" t="s">
        <v>27</v>
      </c>
      <c r="H99" s="4" t="s">
        <v>28</v>
      </c>
      <c r="I99" s="4" t="s">
        <v>9</v>
      </c>
      <c r="J99" s="5">
        <v>40.0</v>
      </c>
      <c r="K99" s="5">
        <v>400.0</v>
      </c>
      <c r="L99" s="6">
        <v>160000.0</v>
      </c>
      <c r="M99" s="6" t="str">
        <f t="shared" si="3"/>
        <v>MODERATE</v>
      </c>
      <c r="N99" s="6">
        <v>24000.0</v>
      </c>
      <c r="O99" s="4">
        <v>0.15</v>
      </c>
      <c r="P99" s="4" t="s">
        <v>4</v>
      </c>
    </row>
    <row r="100" spans="8:8" ht="17.25">
      <c r="A100" s="4">
        <v>98.0</v>
      </c>
      <c r="B100" s="4" t="s">
        <v>11</v>
      </c>
      <c r="C100" s="4">
        <v>1128299.0</v>
      </c>
      <c r="D100" s="4" t="b">
        <f t="shared" si="2"/>
        <v>0</v>
      </c>
      <c r="E100" s="4">
        <v>43917.0</v>
      </c>
      <c r="F100" s="4" t="s">
        <v>15</v>
      </c>
      <c r="G100" s="4" t="s">
        <v>27</v>
      </c>
      <c r="H100" s="4" t="s">
        <v>28</v>
      </c>
      <c r="I100" s="4" t="s">
        <v>3</v>
      </c>
      <c r="J100" s="5">
        <v>40.0</v>
      </c>
      <c r="K100" s="5">
        <v>550.0</v>
      </c>
      <c r="L100" s="6">
        <v>220000.0</v>
      </c>
      <c r="M100" s="6" t="str">
        <f t="shared" si="3"/>
        <v>LOW</v>
      </c>
      <c r="N100" s="6">
        <v>77000.0</v>
      </c>
      <c r="O100" s="4">
        <v>0.35</v>
      </c>
      <c r="P100" s="4" t="s">
        <v>4</v>
      </c>
    </row>
    <row r="101" spans="8:8" ht="17.25">
      <c r="A101" s="4">
        <v>99.0</v>
      </c>
      <c r="B101" s="4" t="s">
        <v>11</v>
      </c>
      <c r="C101" s="4">
        <v>1128299.0</v>
      </c>
      <c r="D101" s="4" t="b">
        <f t="shared" si="2"/>
        <v>0</v>
      </c>
      <c r="E101" s="4">
        <v>43918.0</v>
      </c>
      <c r="F101" s="4" t="s">
        <v>15</v>
      </c>
      <c r="G101" s="4" t="s">
        <v>27</v>
      </c>
      <c r="H101" s="4" t="s">
        <v>28</v>
      </c>
      <c r="I101" s="4" t="s">
        <v>5</v>
      </c>
      <c r="J101" s="5">
        <v>50.0</v>
      </c>
      <c r="K101" s="5">
        <v>400.0</v>
      </c>
      <c r="L101" s="6">
        <v>200000.0</v>
      </c>
      <c r="M101" s="6" t="str">
        <f t="shared" si="3"/>
        <v>MODERATE</v>
      </c>
      <c r="N101" s="6">
        <v>40000.0</v>
      </c>
      <c r="O101" s="4">
        <v>0.2</v>
      </c>
      <c r="P101" s="4" t="s">
        <v>4</v>
      </c>
    </row>
    <row r="102" spans="8:8" ht="17.25">
      <c r="A102" s="4">
        <v>100.0</v>
      </c>
      <c r="B102" s="4" t="s">
        <v>11</v>
      </c>
      <c r="C102" s="4">
        <v>1128299.0</v>
      </c>
      <c r="D102" s="4" t="b">
        <f t="shared" si="2"/>
        <v>0</v>
      </c>
      <c r="E102" s="4">
        <v>43919.0</v>
      </c>
      <c r="F102" s="4" t="s">
        <v>15</v>
      </c>
      <c r="G102" s="4" t="s">
        <v>27</v>
      </c>
      <c r="H102" s="4" t="s">
        <v>28</v>
      </c>
      <c r="I102" s="4" t="s">
        <v>6</v>
      </c>
      <c r="J102" s="5">
        <v>55.0</v>
      </c>
      <c r="K102" s="5">
        <v>400.0</v>
      </c>
      <c r="L102" s="6">
        <v>220000.0</v>
      </c>
      <c r="M102" s="6" t="str">
        <f t="shared" si="3"/>
        <v>LOW</v>
      </c>
      <c r="N102" s="6">
        <v>77000.0</v>
      </c>
      <c r="O102" s="4">
        <v>0.35</v>
      </c>
      <c r="P10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 topLeftCell="A37" showGridLines="0">
      <selection activeCell="C62" sqref="C62"/>
    </sheetView>
  </sheetViews>
  <sheetFormatPr defaultRowHeight="15.0" defaultColWidth="10"/>
  <sheetData/>
  <pageMargins left="0.7" right="0.7" top="0.75" bottom="0.75" header="0.3" footer="0.3"/>
  <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8FDCDB-B3D8-48AB-BE3E-EFC10B5B93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Eghwrudjakpor rerri erhuvwu</dc:creator>
  <cp:lastModifiedBy>Eghwrudjakpor rerri erhuvwu</cp:lastModifiedBy>
  <dcterms:created xsi:type="dcterms:W3CDTF">2024-03-23T22:58:03Z</dcterms:created>
  <dcterms:modified xsi:type="dcterms:W3CDTF">2024-04-16T22:45:05Z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07d1d3ef7c494fcabf5c5f502dd8c96e</vt:lpwstr>
  </property>
</Properties>
</file>