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rodgers/Documents/FORAGE - February/"/>
    </mc:Choice>
  </mc:AlternateContent>
  <xr:revisionPtr revIDLastSave="0" documentId="8_{FC1DDBD9-C58D-7245-B43D-321094BAE827}" xr6:coauthVersionLast="47" xr6:coauthVersionMax="47" xr10:uidLastSave="{00000000-0000-0000-0000-000000000000}"/>
  <bookViews>
    <workbookView xWindow="780" yWindow="1000" windowWidth="27640" windowHeight="15800" xr2:uid="{76C6B417-2BBE-9F47-8410-869A6234BC63}"/>
  </bookViews>
  <sheets>
    <sheet name="Digital Data" sheetId="5" r:id="rId1"/>
    <sheet name="Answer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5" l="1"/>
  <c r="D25" i="5"/>
  <c r="D24" i="5"/>
  <c r="D79" i="4"/>
  <c r="D78" i="4"/>
  <c r="D77" i="4"/>
  <c r="D53" i="4"/>
  <c r="D52" i="4"/>
  <c r="D51" i="4"/>
  <c r="E57" i="4"/>
  <c r="E9" i="4"/>
  <c r="F9" i="4" s="1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D24" i="4"/>
  <c r="F57" i="4"/>
  <c r="G57" i="4"/>
  <c r="H57" i="4"/>
  <c r="I57" i="4"/>
  <c r="J57" i="4"/>
  <c r="F58" i="4"/>
  <c r="G58" i="4"/>
  <c r="H58" i="4"/>
  <c r="I58" i="4"/>
  <c r="J58" i="4"/>
  <c r="F59" i="4"/>
  <c r="G59" i="4"/>
  <c r="H59" i="4"/>
  <c r="I59" i="4"/>
  <c r="J59" i="4"/>
  <c r="F60" i="4"/>
  <c r="G60" i="4"/>
  <c r="H60" i="4"/>
  <c r="I60" i="4"/>
  <c r="J60" i="4"/>
  <c r="F61" i="4"/>
  <c r="G61" i="4"/>
  <c r="H61" i="4"/>
  <c r="I61" i="4"/>
  <c r="J61" i="4"/>
  <c r="F62" i="4"/>
  <c r="G62" i="4"/>
  <c r="H62" i="4"/>
  <c r="I62" i="4"/>
  <c r="J62" i="4"/>
  <c r="F63" i="4"/>
  <c r="G63" i="4"/>
  <c r="H63" i="4"/>
  <c r="I63" i="4"/>
  <c r="J63" i="4"/>
  <c r="F64" i="4"/>
  <c r="G64" i="4"/>
  <c r="H64" i="4"/>
  <c r="I64" i="4"/>
  <c r="J64" i="4"/>
  <c r="F65" i="4"/>
  <c r="G65" i="4"/>
  <c r="H65" i="4"/>
  <c r="I65" i="4"/>
  <c r="J65" i="4"/>
  <c r="F66" i="4"/>
  <c r="G66" i="4"/>
  <c r="H66" i="4"/>
  <c r="I66" i="4"/>
  <c r="J66" i="4"/>
  <c r="F67" i="4"/>
  <c r="G67" i="4"/>
  <c r="H67" i="4"/>
  <c r="I67" i="4"/>
  <c r="J67" i="4"/>
  <c r="F68" i="4"/>
  <c r="G68" i="4"/>
  <c r="H68" i="4"/>
  <c r="I68" i="4"/>
  <c r="J68" i="4"/>
  <c r="F69" i="4"/>
  <c r="G69" i="4"/>
  <c r="H69" i="4"/>
  <c r="I69" i="4"/>
  <c r="J69" i="4"/>
  <c r="F70" i="4"/>
  <c r="G70" i="4"/>
  <c r="H70" i="4"/>
  <c r="I70" i="4"/>
  <c r="J70" i="4"/>
  <c r="F71" i="4"/>
  <c r="G71" i="4"/>
  <c r="H71" i="4"/>
  <c r="I71" i="4"/>
  <c r="J71" i="4"/>
  <c r="F72" i="4"/>
  <c r="G72" i="4"/>
  <c r="H72" i="4"/>
  <c r="I72" i="4"/>
  <c r="J72" i="4"/>
  <c r="F73" i="4"/>
  <c r="G73" i="4"/>
  <c r="H73" i="4"/>
  <c r="I73" i="4"/>
  <c r="J73" i="4"/>
  <c r="F74" i="4"/>
  <c r="G74" i="4"/>
  <c r="H74" i="4"/>
  <c r="I74" i="4"/>
  <c r="J74" i="4"/>
  <c r="F75" i="4"/>
  <c r="G75" i="4"/>
  <c r="H75" i="4"/>
  <c r="I75" i="4"/>
  <c r="J75" i="4"/>
  <c r="F76" i="4"/>
  <c r="G76" i="4"/>
  <c r="H76" i="4"/>
  <c r="I76" i="4"/>
  <c r="J76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C60" i="4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34" i="4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D26" i="4"/>
  <c r="D25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F50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8" i="4"/>
  <c r="F8" i="4" s="1"/>
  <c r="E7" i="4"/>
  <c r="F7" i="4" s="1"/>
  <c r="C7" i="4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E6" i="4"/>
  <c r="F6" i="4" s="1"/>
  <c r="E5" i="4"/>
  <c r="F5" i="4" s="1"/>
  <c r="E4" i="4"/>
  <c r="F4" i="4" s="1"/>
  <c r="K36" i="4" l="1"/>
  <c r="K48" i="4"/>
  <c r="K40" i="4"/>
  <c r="K32" i="4"/>
  <c r="K44" i="4"/>
  <c r="I52" i="4"/>
  <c r="H51" i="4"/>
  <c r="I53" i="4"/>
  <c r="K41" i="4"/>
  <c r="K49" i="4"/>
  <c r="K39" i="4"/>
  <c r="K47" i="4"/>
  <c r="K76" i="4"/>
  <c r="K68" i="4"/>
  <c r="K60" i="4"/>
  <c r="F77" i="4"/>
  <c r="K69" i="4"/>
  <c r="K63" i="4"/>
  <c r="K61" i="4"/>
  <c r="F51" i="4"/>
  <c r="K50" i="4"/>
  <c r="K34" i="4"/>
  <c r="K42" i="4"/>
  <c r="K75" i="4"/>
  <c r="K67" i="4"/>
  <c r="K59" i="4"/>
  <c r="K70" i="4"/>
  <c r="K62" i="4"/>
  <c r="K57" i="4"/>
  <c r="K46" i="4"/>
  <c r="K38" i="4"/>
  <c r="G51" i="4"/>
  <c r="H52" i="4"/>
  <c r="K35" i="4"/>
  <c r="K43" i="4"/>
  <c r="J53" i="4"/>
  <c r="K74" i="4"/>
  <c r="K66" i="4"/>
  <c r="K58" i="4"/>
  <c r="K45" i="4"/>
  <c r="K37" i="4"/>
  <c r="K73" i="4"/>
  <c r="K65" i="4"/>
  <c r="K72" i="4"/>
  <c r="K64" i="4"/>
  <c r="J52" i="4"/>
  <c r="E77" i="4"/>
  <c r="I51" i="4"/>
  <c r="J51" i="4"/>
  <c r="F53" i="4"/>
  <c r="E78" i="4"/>
  <c r="K33" i="4"/>
  <c r="K71" i="4"/>
  <c r="G53" i="4"/>
  <c r="J77" i="4"/>
  <c r="F52" i="4"/>
  <c r="H53" i="4"/>
  <c r="E79" i="4"/>
  <c r="I77" i="4"/>
  <c r="G52" i="4"/>
  <c r="H77" i="4"/>
  <c r="G77" i="4"/>
  <c r="F79" i="4"/>
  <c r="F78" i="4"/>
  <c r="G79" i="4"/>
  <c r="G78" i="4"/>
  <c r="H79" i="4"/>
  <c r="H78" i="4"/>
  <c r="I79" i="4"/>
  <c r="I78" i="4"/>
  <c r="J79" i="4"/>
  <c r="J78" i="4"/>
  <c r="F24" i="4"/>
  <c r="F26" i="4"/>
  <c r="E25" i="4"/>
  <c r="F25" i="4"/>
  <c r="E26" i="4"/>
  <c r="E24" i="4"/>
  <c r="E31" i="4" l="1"/>
  <c r="E51" i="4" l="1"/>
  <c r="E52" i="4"/>
  <c r="E53" i="4"/>
  <c r="K31" i="4"/>
</calcChain>
</file>

<file path=xl/sharedStrings.xml><?xml version="1.0" encoding="utf-8"?>
<sst xmlns="http://schemas.openxmlformats.org/spreadsheetml/2006/main" count="250" uniqueCount="30">
  <si>
    <t>Instagram</t>
  </si>
  <si>
    <t>TikTok</t>
  </si>
  <si>
    <t xml:space="preserve"># of Referrals by Channel </t>
  </si>
  <si>
    <t>Facebook</t>
  </si>
  <si>
    <t>Twitter</t>
  </si>
  <si>
    <t>YouTube</t>
  </si>
  <si>
    <t>Blog</t>
  </si>
  <si>
    <t>Influencer</t>
  </si>
  <si>
    <t>New Memberships</t>
  </si>
  <si>
    <t>Average</t>
  </si>
  <si>
    <t>Total Customer Spend</t>
  </si>
  <si>
    <t>ROI</t>
  </si>
  <si>
    <t>Marketing Cost</t>
  </si>
  <si>
    <t>Profit</t>
  </si>
  <si>
    <t>ROI on Purchases</t>
  </si>
  <si>
    <t>Conversion Rates</t>
  </si>
  <si>
    <t>Min</t>
  </si>
  <si>
    <t>Max</t>
  </si>
  <si>
    <t>CAC</t>
  </si>
  <si>
    <t># of Conversions by Channel (Number of Purchases)</t>
  </si>
  <si>
    <t>Home City</t>
  </si>
  <si>
    <t>Chicago</t>
  </si>
  <si>
    <t>New York</t>
  </si>
  <si>
    <t>Los Angeles</t>
  </si>
  <si>
    <t>San Francisco</t>
  </si>
  <si>
    <t>Miami</t>
  </si>
  <si>
    <t>Orlando</t>
  </si>
  <si>
    <t>Sacramento</t>
  </si>
  <si>
    <t>Park City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</si>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</sst>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1" formatCode="&quot;$&quot;#,##0.00"/>
    <numFmt numFmtId="176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2" applyFont="1" applyBorder="1"/>
    <xf numFmtId="176" fontId="0" fillId="0" borderId="0" xfId="0" applyNumberFormat="1"/>
    <xf numFmtId="9" fontId="0" fillId="5" borderId="0" xfId="2" applyFont="1" applyFill="1"/>
    <xf numFmtId="0" fontId="0" fillId="6" borderId="0" xfId="0" applyFill="1"/>
    <xf numFmtId="0" fontId="3" fillId="6" borderId="0" xfId="0" applyFont="1" applyFill="1"/>
    <xf numFmtId="0" fontId="0" fillId="6" borderId="0" xfId="0" applyFill="1" applyAlignment="1">
      <alignment horizontal="center"/>
    </xf>
    <xf numFmtId="0" fontId="0" fillId="0" borderId="3" xfId="0" applyBorder="1" applyAlignment="1">
      <alignment horizontal="center"/>
    </xf>
    <xf numFmtId="176" fontId="0" fillId="0" borderId="4" xfId="0" applyNumberFormat="1" applyBorder="1"/>
    <xf numFmtId="0" fontId="0" fillId="0" borderId="0" xfId="0" applyBorder="1" applyAlignment="1">
      <alignment horizontal="center"/>
    </xf>
    <xf numFmtId="176" fontId="0" fillId="0" borderId="0" xfId="0" applyNumberFormat="1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0" fontId="0" fillId="0" borderId="0" xfId="0" applyBorder="1"/>
    <xf numFmtId="171" fontId="0" fillId="0" borderId="0" xfId="1" applyNumberFormat="1" applyFont="1" applyBorder="1"/>
    <xf numFmtId="0" fontId="0" fillId="0" borderId="1" xfId="0" applyBorder="1"/>
    <xf numFmtId="0" fontId="0" fillId="0" borderId="9" xfId="0" applyBorder="1" applyAlignment="1">
      <alignment horizontal="center"/>
    </xf>
    <xf numFmtId="176" fontId="0" fillId="0" borderId="2" xfId="0" applyNumberFormat="1" applyBorder="1"/>
    <xf numFmtId="171" fontId="0" fillId="7" borderId="0" xfId="0" applyNumberFormat="1" applyFill="1"/>
    <xf numFmtId="176" fontId="0" fillId="5" borderId="4" xfId="0" applyNumberFormat="1" applyFill="1" applyBorder="1"/>
    <xf numFmtId="9" fontId="0" fillId="5" borderId="4" xfId="2" applyFont="1" applyFill="1" applyBorder="1"/>
    <xf numFmtId="1" fontId="0" fillId="5" borderId="4" xfId="0" applyNumberFormat="1" applyFill="1" applyBorder="1"/>
    <xf numFmtId="176" fontId="0" fillId="5" borderId="2" xfId="0" applyNumberFormat="1" applyFill="1" applyBorder="1"/>
    <xf numFmtId="9" fontId="0" fillId="5" borderId="2" xfId="2" applyFont="1" applyFill="1" applyBorder="1"/>
    <xf numFmtId="1" fontId="0" fillId="5" borderId="2" xfId="0" applyNumberFormat="1" applyFill="1" applyBorder="1"/>
    <xf numFmtId="9" fontId="0" fillId="5" borderId="5" xfId="2" applyFont="1" applyFill="1" applyBorder="1"/>
    <xf numFmtId="9" fontId="0" fillId="5" borderId="10" xfId="2" applyFont="1" applyFill="1" applyBorder="1"/>
    <xf numFmtId="171" fontId="0" fillId="5" borderId="4" xfId="2" applyNumberFormat="1" applyFont="1" applyFill="1" applyBorder="1"/>
    <xf numFmtId="171" fontId="0" fillId="5" borderId="5" xfId="2" applyNumberFormat="1" applyFont="1" applyFill="1" applyBorder="1"/>
    <xf numFmtId="171" fontId="0" fillId="5" borderId="2" xfId="2" applyNumberFormat="1" applyFont="1" applyFill="1" applyBorder="1"/>
    <xf numFmtId="171" fontId="0" fillId="5" borderId="10" xfId="2" applyNumberFormat="1" applyFont="1" applyFill="1" applyBorder="1"/>
    <xf numFmtId="0" fontId="2" fillId="0" borderId="1" xfId="0" applyFont="1" applyBorder="1" applyAlignment="1">
      <alignment horizontal="center"/>
    </xf>
    <xf numFmtId="9" fontId="0" fillId="5" borderId="11" xfId="2" applyFont="1" applyFill="1" applyBorder="1"/>
    <xf numFmtId="9" fontId="0" fillId="5" borderId="12" xfId="2" applyFont="1" applyFill="1" applyBorder="1"/>
    <xf numFmtId="171" fontId="0" fillId="5" borderId="11" xfId="1" applyNumberFormat="1" applyFont="1" applyFill="1" applyBorder="1"/>
    <xf numFmtId="171" fontId="0" fillId="5" borderId="12" xfId="1" applyNumberFormat="1" applyFont="1" applyFill="1" applyBorder="1"/>
    <xf numFmtId="171" fontId="0" fillId="7" borderId="11" xfId="0" applyNumberFormat="1" applyFill="1" applyBorder="1"/>
    <xf numFmtId="171" fontId="0" fillId="7" borderId="12" xfId="0" applyNumberForma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/>
    <xf numFmtId="1" fontId="0" fillId="0" borderId="13" xfId="0" applyNumberFormat="1" applyBorder="1" applyAlignment="1">
      <alignment horizontal="right"/>
    </xf>
    <xf numFmtId="1" fontId="0" fillId="0" borderId="14" xfId="0" applyNumberFormat="1" applyBorder="1" applyAlignment="1">
      <alignment horizontal="right"/>
    </xf>
    <xf numFmtId="1" fontId="0" fillId="5" borderId="3" xfId="0" applyNumberFormat="1" applyFill="1" applyBorder="1"/>
    <xf numFmtId="1" fontId="0" fillId="5" borderId="5" xfId="0" applyNumberFormat="1" applyFill="1" applyBorder="1"/>
    <xf numFmtId="1" fontId="0" fillId="5" borderId="9" xfId="0" applyNumberFormat="1" applyFill="1" applyBorder="1"/>
    <xf numFmtId="1" fontId="0" fillId="5" borderId="10" xfId="0" applyNumberFormat="1" applyFill="1" applyBorder="1"/>
    <xf numFmtId="0" fontId="3" fillId="6" borderId="6" xfId="0" applyFont="1" applyFill="1" applyBorder="1"/>
    <xf numFmtId="0" fontId="0" fillId="6" borderId="8" xfId="0" applyFill="1" applyBorder="1"/>
    <xf numFmtId="176" fontId="0" fillId="5" borderId="13" xfId="0" applyNumberFormat="1" applyFill="1" applyBorder="1"/>
    <xf numFmtId="9" fontId="0" fillId="5" borderId="14" xfId="2" applyFont="1" applyFill="1" applyBorder="1"/>
    <xf numFmtId="176" fontId="0" fillId="5" borderId="3" xfId="0" applyNumberFormat="1" applyFill="1" applyBorder="1"/>
    <xf numFmtId="176" fontId="0" fillId="5" borderId="9" xfId="0" applyNumberForma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/>
    <xf numFmtId="1" fontId="0" fillId="0" borderId="14" xfId="0" applyNumberFormat="1" applyBorder="1"/>
    <xf numFmtId="176" fontId="0" fillId="5" borderId="5" xfId="0" applyNumberFormat="1" applyFill="1" applyBorder="1"/>
    <xf numFmtId="176" fontId="0" fillId="5" borderId="10" xfId="0" applyNumberForma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8" xfId="0" applyFont="1" applyFill="1" applyBorder="1"/>
    <xf numFmtId="171" fontId="0" fillId="0" borderId="13" xfId="1" applyNumberFormat="1" applyFont="1" applyBorder="1"/>
    <xf numFmtId="171" fontId="0" fillId="0" borderId="14" xfId="1" applyNumberFormat="1" applyFont="1" applyBorder="1"/>
    <xf numFmtId="0" fontId="3" fillId="3" borderId="7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C757-F94C-A948-B441-EE37098D2EAA}">
  <dimension ref="B2:AD79"/>
  <sheetViews>
    <sheetView showGridLines="0" tabSelected="1" topLeftCell="A54" workbookViewId="0">
      <selection activeCell="E8" sqref="E8"/>
    </sheetView>
  </sheetViews>
  <sheetFormatPr baseColWidth="10" defaultRowHeight="16" x14ac:dyDescent="0.2"/>
  <cols>
    <col min="3" max="3" width="14" style="1" customWidth="1"/>
    <col min="4" max="4" width="16.1640625" customWidth="1"/>
    <col min="5" max="5" width="14" customWidth="1"/>
    <col min="6" max="6" width="15.83203125" customWidth="1"/>
    <col min="7" max="12" width="14" customWidth="1"/>
    <col min="13" max="13" width="11" style="1" bestFit="1" customWidth="1"/>
    <col min="14" max="16" width="11" bestFit="1" customWidth="1"/>
    <col min="17" max="17" width="11.6640625" bestFit="1" customWidth="1"/>
    <col min="19" max="19" width="15.83203125" customWidth="1"/>
    <col min="21" max="21" width="12.83203125" customWidth="1"/>
    <col min="22" max="22" width="11.83203125" customWidth="1"/>
    <col min="23" max="23" width="13.33203125" customWidth="1"/>
    <col min="24" max="24" width="13.5" customWidth="1"/>
    <col min="25" max="25" width="15" bestFit="1" customWidth="1"/>
    <col min="26" max="26" width="12.5" bestFit="1" customWidth="1"/>
    <col min="27" max="27" width="14" bestFit="1" customWidth="1"/>
    <col min="28" max="28" width="11.5" bestFit="1" customWidth="1"/>
    <col min="29" max="30" width="14" bestFit="1" customWidth="1"/>
  </cols>
  <sheetData>
    <row r="2" spans="2:30" x14ac:dyDescent="0.2">
      <c r="E2" s="50" t="s">
        <v>11</v>
      </c>
      <c r="F2" s="51"/>
      <c r="G2" s="40"/>
      <c r="H2" s="41" t="s">
        <v>2</v>
      </c>
      <c r="I2" s="42"/>
      <c r="J2" s="42"/>
      <c r="K2" s="42"/>
      <c r="L2" s="43"/>
      <c r="M2" s="56"/>
      <c r="N2" s="57" t="s">
        <v>19</v>
      </c>
      <c r="O2" s="57"/>
      <c r="P2" s="57"/>
      <c r="Q2" s="57"/>
      <c r="R2" s="58"/>
      <c r="S2" s="62"/>
      <c r="T2" s="63" t="s">
        <v>10</v>
      </c>
      <c r="U2" s="64"/>
      <c r="V2" s="64"/>
      <c r="W2" s="64"/>
      <c r="X2" s="65"/>
      <c r="Y2" s="56"/>
      <c r="Z2" s="68" t="s">
        <v>8</v>
      </c>
      <c r="AA2" s="57"/>
      <c r="AB2" s="57"/>
      <c r="AC2" s="57"/>
      <c r="AD2" s="58"/>
    </row>
    <row r="3" spans="2:30" x14ac:dyDescent="0.2">
      <c r="B3" s="71" t="s">
        <v>20</v>
      </c>
      <c r="C3" s="72" t="s">
        <v>7</v>
      </c>
      <c r="D3" s="72" t="s">
        <v>12</v>
      </c>
      <c r="E3" s="71" t="s">
        <v>13</v>
      </c>
      <c r="F3" s="73" t="s">
        <v>14</v>
      </c>
      <c r="G3" s="71" t="s">
        <v>1</v>
      </c>
      <c r="H3" s="72" t="s">
        <v>3</v>
      </c>
      <c r="I3" s="72" t="s">
        <v>0</v>
      </c>
      <c r="J3" s="72" t="s">
        <v>4</v>
      </c>
      <c r="K3" s="72" t="s">
        <v>5</v>
      </c>
      <c r="L3" s="73" t="s">
        <v>6</v>
      </c>
      <c r="M3" s="71" t="s">
        <v>1</v>
      </c>
      <c r="N3" s="72" t="s">
        <v>3</v>
      </c>
      <c r="O3" s="72" t="s">
        <v>0</v>
      </c>
      <c r="P3" s="72" t="s">
        <v>4</v>
      </c>
      <c r="Q3" s="72" t="s">
        <v>5</v>
      </c>
      <c r="R3" s="73" t="s">
        <v>6</v>
      </c>
      <c r="S3" s="71" t="s">
        <v>1</v>
      </c>
      <c r="T3" s="72" t="s">
        <v>3</v>
      </c>
      <c r="U3" s="72" t="s">
        <v>0</v>
      </c>
      <c r="V3" s="72" t="s">
        <v>4</v>
      </c>
      <c r="W3" s="72" t="s">
        <v>5</v>
      </c>
      <c r="X3" s="73" t="s">
        <v>6</v>
      </c>
      <c r="Y3" s="71" t="s">
        <v>1</v>
      </c>
      <c r="Z3" s="72" t="s">
        <v>3</v>
      </c>
      <c r="AA3" s="72" t="s">
        <v>0</v>
      </c>
      <c r="AB3" s="72" t="s">
        <v>4</v>
      </c>
      <c r="AC3" s="72" t="s">
        <v>5</v>
      </c>
      <c r="AD3" s="73" t="s">
        <v>6</v>
      </c>
    </row>
    <row r="4" spans="2:30" x14ac:dyDescent="0.2">
      <c r="B4" t="s">
        <v>23</v>
      </c>
      <c r="C4" s="1">
        <v>1</v>
      </c>
      <c r="D4" s="4">
        <v>2000000</v>
      </c>
      <c r="E4" s="52"/>
      <c r="F4" s="53"/>
      <c r="G4" s="44">
        <v>4914.2857142857138</v>
      </c>
      <c r="H4" s="13">
        <v>10031.944444444445</v>
      </c>
      <c r="I4" s="13">
        <v>20079.166666666668</v>
      </c>
      <c r="J4" s="13">
        <v>2671.4285714285711</v>
      </c>
      <c r="K4" s="13">
        <v>1870.0000000000002</v>
      </c>
      <c r="L4" s="45">
        <v>0</v>
      </c>
      <c r="M4" s="44">
        <v>344</v>
      </c>
      <c r="N4" s="14">
        <v>7223</v>
      </c>
      <c r="O4" s="14">
        <v>7228.5</v>
      </c>
      <c r="P4" s="15">
        <v>187</v>
      </c>
      <c r="Q4" s="14">
        <v>112.2</v>
      </c>
      <c r="R4" s="59">
        <v>0</v>
      </c>
      <c r="S4" s="66">
        <v>26556.799999999999</v>
      </c>
      <c r="T4" s="16">
        <v>397265</v>
      </c>
      <c r="U4" s="16">
        <v>7079373</v>
      </c>
      <c r="V4" s="16">
        <v>16643</v>
      </c>
      <c r="W4" s="16">
        <v>12342</v>
      </c>
      <c r="X4" s="67">
        <v>0</v>
      </c>
      <c r="Y4" s="69">
        <v>15</v>
      </c>
      <c r="Z4" s="15">
        <v>97</v>
      </c>
      <c r="AA4" s="15">
        <v>160</v>
      </c>
      <c r="AB4" s="15">
        <v>70</v>
      </c>
      <c r="AC4" s="15">
        <v>154</v>
      </c>
      <c r="AD4" s="70">
        <v>34</v>
      </c>
    </row>
    <row r="5" spans="2:30" x14ac:dyDescent="0.2">
      <c r="B5" t="s">
        <v>21</v>
      </c>
      <c r="C5" s="1">
        <v>2</v>
      </c>
      <c r="D5" s="4">
        <v>1000000</v>
      </c>
      <c r="E5" s="52"/>
      <c r="F5" s="53"/>
      <c r="G5" s="44">
        <v>156.36363636363635</v>
      </c>
      <c r="H5" s="13">
        <v>2345.4545454545455</v>
      </c>
      <c r="I5" s="13">
        <v>4690.909090909091</v>
      </c>
      <c r="J5" s="13">
        <v>5500</v>
      </c>
      <c r="K5" s="13">
        <v>26216.666666666668</v>
      </c>
      <c r="L5" s="45">
        <v>0</v>
      </c>
      <c r="M5" s="44">
        <v>34.4</v>
      </c>
      <c r="N5" s="14">
        <v>516</v>
      </c>
      <c r="O5" s="14">
        <v>516</v>
      </c>
      <c r="P5" s="15">
        <v>605</v>
      </c>
      <c r="Q5" s="14">
        <v>3146</v>
      </c>
      <c r="R5" s="59">
        <v>0</v>
      </c>
      <c r="S5" s="66">
        <v>2655.68</v>
      </c>
      <c r="T5" s="16">
        <v>39835.200000000004</v>
      </c>
      <c r="U5" s="16">
        <v>39835.200000000004</v>
      </c>
      <c r="V5" s="16">
        <v>46706</v>
      </c>
      <c r="W5" s="16">
        <v>242871.2</v>
      </c>
      <c r="X5" s="67">
        <v>0</v>
      </c>
      <c r="Y5" s="69">
        <v>56</v>
      </c>
      <c r="Z5" s="15">
        <v>83</v>
      </c>
      <c r="AA5" s="15">
        <v>3</v>
      </c>
      <c r="AB5" s="15">
        <v>190</v>
      </c>
      <c r="AC5" s="15">
        <v>49</v>
      </c>
      <c r="AD5" s="70">
        <v>67</v>
      </c>
    </row>
    <row r="6" spans="2:30" x14ac:dyDescent="0.2">
      <c r="B6" t="s">
        <v>22</v>
      </c>
      <c r="C6" s="1">
        <v>3</v>
      </c>
      <c r="D6" s="4">
        <v>1000000</v>
      </c>
      <c r="E6" s="52"/>
      <c r="F6" s="53"/>
      <c r="G6" s="44">
        <v>25800</v>
      </c>
      <c r="H6" s="13">
        <v>3009.9999999999995</v>
      </c>
      <c r="I6" s="13">
        <v>118.0392156862745</v>
      </c>
      <c r="J6" s="13">
        <v>16400</v>
      </c>
      <c r="K6" s="13">
        <v>233372.00000000003</v>
      </c>
      <c r="L6" s="45">
        <v>5491.105882352942</v>
      </c>
      <c r="M6" s="44">
        <v>516</v>
      </c>
      <c r="N6" s="14">
        <v>60.199999999999996</v>
      </c>
      <c r="O6" s="14">
        <v>60.199999999999996</v>
      </c>
      <c r="P6" s="15">
        <v>328</v>
      </c>
      <c r="Q6" s="14">
        <v>4667.4400000000005</v>
      </c>
      <c r="R6" s="59">
        <v>2800.4640000000004</v>
      </c>
      <c r="S6" s="66">
        <v>39835.200000000004</v>
      </c>
      <c r="T6" s="16">
        <v>4647.4399999999996</v>
      </c>
      <c r="U6" s="16">
        <v>4647.4399999999996</v>
      </c>
      <c r="V6" s="16">
        <v>25321.600000000002</v>
      </c>
      <c r="W6" s="16">
        <v>360326.36800000007</v>
      </c>
      <c r="X6" s="67">
        <v>216195.82080000004</v>
      </c>
      <c r="Y6" s="69">
        <v>33</v>
      </c>
      <c r="Z6" s="15">
        <v>187</v>
      </c>
      <c r="AA6" s="15">
        <v>104</v>
      </c>
      <c r="AB6" s="15">
        <v>28</v>
      </c>
      <c r="AC6" s="15">
        <v>47</v>
      </c>
      <c r="AD6" s="70">
        <v>37</v>
      </c>
    </row>
    <row r="7" spans="2:30" x14ac:dyDescent="0.2">
      <c r="B7" t="s">
        <v>24</v>
      </c>
      <c r="C7" s="1">
        <v>4</v>
      </c>
      <c r="D7" s="4">
        <v>1000000</v>
      </c>
      <c r="E7" s="52"/>
      <c r="F7" s="53"/>
      <c r="G7" s="44">
        <v>8256</v>
      </c>
      <c r="H7" s="13">
        <v>63.703703703703695</v>
      </c>
      <c r="I7" s="13">
        <v>191.11111111111109</v>
      </c>
      <c r="J7" s="13">
        <v>609.25925925925924</v>
      </c>
      <c r="K7" s="13">
        <v>1235.9259259259259</v>
      </c>
      <c r="L7" s="45">
        <v>19280.444444444442</v>
      </c>
      <c r="M7" s="44">
        <v>412.8</v>
      </c>
      <c r="N7" s="14">
        <v>34.4</v>
      </c>
      <c r="O7" s="14">
        <v>34.4</v>
      </c>
      <c r="P7" s="15">
        <v>329</v>
      </c>
      <c r="Q7" s="14">
        <v>667.4</v>
      </c>
      <c r="R7" s="59">
        <v>3470.48</v>
      </c>
      <c r="S7" s="66">
        <v>31868.160000000003</v>
      </c>
      <c r="T7" s="16">
        <v>2655.68</v>
      </c>
      <c r="U7" s="16">
        <v>2655.68</v>
      </c>
      <c r="V7" s="16">
        <v>25398.799999999999</v>
      </c>
      <c r="W7" s="16">
        <v>51523.28</v>
      </c>
      <c r="X7" s="67">
        <v>267921.05599999998</v>
      </c>
      <c r="Y7" s="69">
        <v>4</v>
      </c>
      <c r="Z7" s="15">
        <v>173</v>
      </c>
      <c r="AA7" s="15">
        <v>188</v>
      </c>
      <c r="AB7" s="15">
        <v>9</v>
      </c>
      <c r="AC7" s="15">
        <v>164</v>
      </c>
      <c r="AD7" s="70">
        <v>182</v>
      </c>
    </row>
    <row r="8" spans="2:30" x14ac:dyDescent="0.2">
      <c r="B8" t="s">
        <v>23</v>
      </c>
      <c r="C8" s="1">
        <v>5</v>
      </c>
      <c r="D8" s="4">
        <v>1000000</v>
      </c>
      <c r="E8" s="52"/>
      <c r="F8" s="53"/>
      <c r="G8" s="44">
        <v>1256.3478260869563</v>
      </c>
      <c r="H8" s="13">
        <v>829.32367149757977</v>
      </c>
      <c r="I8" s="13">
        <v>829.32367149757977</v>
      </c>
      <c r="J8" s="13">
        <v>2965.2173913043475</v>
      </c>
      <c r="K8" s="13">
        <v>3558.260869565217</v>
      </c>
      <c r="L8" s="45">
        <v>50634.052173913042</v>
      </c>
      <c r="M8" s="44">
        <v>288.95999999999998</v>
      </c>
      <c r="N8" s="14">
        <v>190.74444444444336</v>
      </c>
      <c r="O8" s="14">
        <v>190.74444444444336</v>
      </c>
      <c r="P8" s="15">
        <v>682</v>
      </c>
      <c r="Q8" s="14">
        <v>818.4</v>
      </c>
      <c r="R8" s="59">
        <v>11645.832</v>
      </c>
      <c r="S8" s="66">
        <v>22307.712</v>
      </c>
      <c r="T8" s="16">
        <v>14725.471111111028</v>
      </c>
      <c r="U8" s="16">
        <v>14725.471111111028</v>
      </c>
      <c r="V8" s="16">
        <v>52650.400000000001</v>
      </c>
      <c r="W8" s="16">
        <v>63180.480000000003</v>
      </c>
      <c r="X8" s="67">
        <v>899058.23040000012</v>
      </c>
      <c r="Y8" s="69">
        <v>2</v>
      </c>
      <c r="Z8" s="15">
        <v>2</v>
      </c>
      <c r="AA8" s="15">
        <v>88</v>
      </c>
      <c r="AB8" s="15">
        <v>48</v>
      </c>
      <c r="AC8" s="15">
        <v>86</v>
      </c>
      <c r="AD8" s="70">
        <v>1</v>
      </c>
    </row>
    <row r="9" spans="2:30" x14ac:dyDescent="0.2">
      <c r="B9" t="s">
        <v>22</v>
      </c>
      <c r="C9" s="1">
        <v>6</v>
      </c>
      <c r="D9" s="4">
        <v>2000000</v>
      </c>
      <c r="E9" s="52"/>
      <c r="F9" s="53"/>
      <c r="G9" s="44">
        <v>1006</v>
      </c>
      <c r="H9" s="13">
        <v>92.142857142857125</v>
      </c>
      <c r="I9" s="13">
        <v>184.28571428571425</v>
      </c>
      <c r="J9" s="13">
        <v>2200</v>
      </c>
      <c r="K9" s="13">
        <v>115060.00000000001</v>
      </c>
      <c r="L9" s="45">
        <v>46681.485714285714</v>
      </c>
      <c r="M9" s="44">
        <v>888</v>
      </c>
      <c r="N9" s="14">
        <v>18.428571428571427</v>
      </c>
      <c r="O9" s="14">
        <v>18.428571428571427</v>
      </c>
      <c r="P9" s="15">
        <v>440</v>
      </c>
      <c r="Q9" s="14">
        <v>2301.2000000000003</v>
      </c>
      <c r="R9" s="59">
        <v>4668.1485714285718</v>
      </c>
      <c r="S9" s="66">
        <v>11153624.4</v>
      </c>
      <c r="T9" s="16">
        <v>1422.6857142857143</v>
      </c>
      <c r="U9" s="16">
        <v>1422.6857142857143</v>
      </c>
      <c r="V9" s="16">
        <v>33968</v>
      </c>
      <c r="W9" s="16">
        <v>177652.64</v>
      </c>
      <c r="X9" s="67">
        <v>360381.06971428578</v>
      </c>
      <c r="Y9" s="69">
        <v>100</v>
      </c>
      <c r="Z9" s="15">
        <v>196</v>
      </c>
      <c r="AA9" s="15">
        <v>78</v>
      </c>
      <c r="AB9" s="15">
        <v>78</v>
      </c>
      <c r="AC9" s="15">
        <v>134</v>
      </c>
      <c r="AD9" s="70">
        <v>188</v>
      </c>
    </row>
    <row r="10" spans="2:30" x14ac:dyDescent="0.2">
      <c r="B10" t="s">
        <v>22</v>
      </c>
      <c r="C10" s="1">
        <v>7</v>
      </c>
      <c r="D10" s="4">
        <v>1000000</v>
      </c>
      <c r="E10" s="52"/>
      <c r="F10" s="53"/>
      <c r="G10" s="44">
        <v>19846.153846153848</v>
      </c>
      <c r="H10" s="13">
        <v>172</v>
      </c>
      <c r="I10" s="13">
        <v>39.692307692307693</v>
      </c>
      <c r="J10" s="13">
        <v>8125</v>
      </c>
      <c r="K10" s="13">
        <v>221000</v>
      </c>
      <c r="L10" s="45">
        <v>61200</v>
      </c>
      <c r="M10" s="44">
        <v>1548</v>
      </c>
      <c r="N10" s="14">
        <v>10.32</v>
      </c>
      <c r="O10" s="14">
        <v>10.32</v>
      </c>
      <c r="P10" s="15">
        <v>975</v>
      </c>
      <c r="Q10" s="14">
        <v>13260</v>
      </c>
      <c r="R10" s="59">
        <v>15912</v>
      </c>
      <c r="S10" s="66">
        <v>119505.60000000001</v>
      </c>
      <c r="T10" s="16">
        <v>796.70400000000006</v>
      </c>
      <c r="U10" s="16">
        <v>796.70400000000006</v>
      </c>
      <c r="V10" s="16">
        <v>75270</v>
      </c>
      <c r="W10" s="16">
        <v>1023672</v>
      </c>
      <c r="X10" s="67">
        <v>1228406.4000000001</v>
      </c>
      <c r="Y10" s="69">
        <v>130</v>
      </c>
      <c r="Z10" s="15">
        <v>19</v>
      </c>
      <c r="AA10" s="15">
        <v>120</v>
      </c>
      <c r="AB10" s="15">
        <v>117</v>
      </c>
      <c r="AC10" s="15">
        <v>171</v>
      </c>
      <c r="AD10" s="70">
        <v>160</v>
      </c>
    </row>
    <row r="11" spans="2:30" x14ac:dyDescent="0.2">
      <c r="B11" t="s">
        <v>25</v>
      </c>
      <c r="C11" s="1">
        <v>8</v>
      </c>
      <c r="D11" s="4">
        <v>1000000</v>
      </c>
      <c r="E11" s="52"/>
      <c r="F11" s="53"/>
      <c r="G11" s="44">
        <v>3009.9999999999995</v>
      </c>
      <c r="H11" s="13">
        <v>672.44444444444446</v>
      </c>
      <c r="I11" s="13">
        <v>67.24444444444444</v>
      </c>
      <c r="J11" s="13">
        <v>1057.1428571428571</v>
      </c>
      <c r="K11" s="13">
        <v>4862.8571428571422</v>
      </c>
      <c r="L11" s="45">
        <v>2543.2742857142857</v>
      </c>
      <c r="M11" s="44">
        <v>240.79999999999998</v>
      </c>
      <c r="N11" s="14">
        <v>53.795555555555559</v>
      </c>
      <c r="O11" s="14">
        <v>53.795555555555559</v>
      </c>
      <c r="P11" s="15">
        <v>148</v>
      </c>
      <c r="Q11" s="14">
        <v>389.02857142857141</v>
      </c>
      <c r="R11" s="59">
        <v>2034.6194285714287</v>
      </c>
      <c r="S11" s="66">
        <v>18589.759999999998</v>
      </c>
      <c r="T11" s="16">
        <v>4153.0168888888893</v>
      </c>
      <c r="U11" s="16">
        <v>4153.0168888888893</v>
      </c>
      <c r="V11" s="16">
        <v>11425.6</v>
      </c>
      <c r="W11" s="16">
        <v>30033.005714285715</v>
      </c>
      <c r="X11" s="67">
        <v>157072.61988571429</v>
      </c>
      <c r="Y11" s="69">
        <v>37</v>
      </c>
      <c r="Z11" s="15">
        <v>149</v>
      </c>
      <c r="AA11" s="15">
        <v>112</v>
      </c>
      <c r="AB11" s="15">
        <v>119</v>
      </c>
      <c r="AC11" s="15">
        <v>25</v>
      </c>
      <c r="AD11" s="70">
        <v>41</v>
      </c>
    </row>
    <row r="12" spans="2:30" x14ac:dyDescent="0.2">
      <c r="B12" t="s">
        <v>26</v>
      </c>
      <c r="C12" s="1">
        <v>9</v>
      </c>
      <c r="D12" s="4">
        <v>1000000</v>
      </c>
      <c r="E12" s="52"/>
      <c r="F12" s="53"/>
      <c r="G12" s="44">
        <v>1911.1111111111111</v>
      </c>
      <c r="H12" s="13">
        <v>229.33333333333334</v>
      </c>
      <c r="I12" s="13">
        <v>45.866666666666674</v>
      </c>
      <c r="J12" s="13">
        <v>7622.2222222222226</v>
      </c>
      <c r="K12" s="13">
        <v>9375.3333333333339</v>
      </c>
      <c r="L12" s="45">
        <v>25500.906666666669</v>
      </c>
      <c r="M12" s="44">
        <v>172</v>
      </c>
      <c r="N12" s="14">
        <v>20.64</v>
      </c>
      <c r="O12" s="14">
        <v>20.64</v>
      </c>
      <c r="P12" s="15">
        <v>686</v>
      </c>
      <c r="Q12" s="14">
        <v>843.78</v>
      </c>
      <c r="R12" s="59">
        <v>11475.407999999999</v>
      </c>
      <c r="S12" s="66">
        <v>13278.4</v>
      </c>
      <c r="T12" s="16">
        <v>1593.4080000000001</v>
      </c>
      <c r="U12" s="16">
        <v>1593.4080000000001</v>
      </c>
      <c r="V12" s="16">
        <v>52959.200000000004</v>
      </c>
      <c r="W12" s="16">
        <v>65139.815999999999</v>
      </c>
      <c r="X12" s="67">
        <v>885901.4976</v>
      </c>
      <c r="Y12" s="69">
        <v>107</v>
      </c>
      <c r="Z12" s="15">
        <v>45</v>
      </c>
      <c r="AA12" s="15">
        <v>84</v>
      </c>
      <c r="AB12" s="15">
        <v>162</v>
      </c>
      <c r="AC12" s="15">
        <v>108</v>
      </c>
      <c r="AD12" s="70">
        <v>190</v>
      </c>
    </row>
    <row r="13" spans="2:30" x14ac:dyDescent="0.2">
      <c r="B13" t="s">
        <v>22</v>
      </c>
      <c r="C13" s="1">
        <v>10</v>
      </c>
      <c r="D13" s="4">
        <v>1000000</v>
      </c>
      <c r="E13" s="52"/>
      <c r="F13" s="53"/>
      <c r="G13" s="44">
        <v>3468.0808080807878</v>
      </c>
      <c r="H13" s="13">
        <v>53.305785123966935</v>
      </c>
      <c r="I13" s="13">
        <v>53.305785123966935</v>
      </c>
      <c r="J13" s="13">
        <v>1027.2727272727273</v>
      </c>
      <c r="K13" s="13">
        <v>4725.454545454545</v>
      </c>
      <c r="L13" s="45">
        <v>12421.194805194802</v>
      </c>
      <c r="M13" s="44">
        <v>1144.4666666666601</v>
      </c>
      <c r="N13" s="14">
        <v>17.59090909090909</v>
      </c>
      <c r="O13" s="14">
        <v>17.59090909090909</v>
      </c>
      <c r="P13" s="15">
        <v>339</v>
      </c>
      <c r="Q13" s="14">
        <v>1559.3999999999999</v>
      </c>
      <c r="R13" s="59">
        <v>4098.9942857142851</v>
      </c>
      <c r="S13" s="66">
        <v>88352.826666666166</v>
      </c>
      <c r="T13" s="16">
        <v>1358.0181818181818</v>
      </c>
      <c r="U13" s="16">
        <v>1358.0181818181818</v>
      </c>
      <c r="V13" s="16">
        <v>26170.799999999999</v>
      </c>
      <c r="W13" s="16">
        <v>120385.68</v>
      </c>
      <c r="X13" s="67">
        <v>316442.3588571428</v>
      </c>
      <c r="Y13" s="69">
        <v>32</v>
      </c>
      <c r="Z13" s="15">
        <v>146</v>
      </c>
      <c r="AA13" s="15">
        <v>73</v>
      </c>
      <c r="AB13" s="15">
        <v>180</v>
      </c>
      <c r="AC13" s="15">
        <v>152</v>
      </c>
      <c r="AD13" s="70">
        <v>193</v>
      </c>
    </row>
    <row r="14" spans="2:30" x14ac:dyDescent="0.2">
      <c r="B14" t="s">
        <v>23</v>
      </c>
      <c r="C14" s="1">
        <v>11</v>
      </c>
      <c r="D14" s="4">
        <v>1000000</v>
      </c>
      <c r="E14" s="52"/>
      <c r="F14" s="53"/>
      <c r="G14" s="44">
        <v>2150</v>
      </c>
      <c r="H14" s="13">
        <v>37.160493827160494</v>
      </c>
      <c r="I14" s="13">
        <v>111.48148148148147</v>
      </c>
      <c r="J14" s="13">
        <v>1950</v>
      </c>
      <c r="K14" s="13">
        <v>27690</v>
      </c>
      <c r="L14" s="45">
        <v>102176.09999999998</v>
      </c>
      <c r="M14" s="44">
        <v>129</v>
      </c>
      <c r="N14" s="14">
        <v>2.2296296296296294</v>
      </c>
      <c r="O14" s="14">
        <v>2.2296296296296294</v>
      </c>
      <c r="P14" s="15">
        <v>117</v>
      </c>
      <c r="Q14" s="14">
        <v>1661.3999999999999</v>
      </c>
      <c r="R14" s="59">
        <v>2043.5219999999997</v>
      </c>
      <c r="S14" s="66">
        <v>9958.8000000000011</v>
      </c>
      <c r="T14" s="16">
        <v>172.12740740740739</v>
      </c>
      <c r="U14" s="16">
        <v>172.12740740740739</v>
      </c>
      <c r="V14" s="16">
        <v>9032.4</v>
      </c>
      <c r="W14" s="16">
        <v>128260.07999999999</v>
      </c>
      <c r="X14" s="67">
        <v>157759.89839999998</v>
      </c>
      <c r="Y14" s="69">
        <v>147</v>
      </c>
      <c r="Z14" s="15">
        <v>98</v>
      </c>
      <c r="AA14" s="15">
        <v>166</v>
      </c>
      <c r="AB14" s="15">
        <v>19</v>
      </c>
      <c r="AC14" s="15">
        <v>161</v>
      </c>
      <c r="AD14" s="70">
        <v>200</v>
      </c>
    </row>
    <row r="15" spans="2:30" x14ac:dyDescent="0.2">
      <c r="B15" t="s">
        <v>27</v>
      </c>
      <c r="C15" s="1">
        <v>12</v>
      </c>
      <c r="D15" s="4">
        <v>1000000</v>
      </c>
      <c r="E15" s="52"/>
      <c r="F15" s="53"/>
      <c r="G15" s="44">
        <v>1032</v>
      </c>
      <c r="H15" s="13">
        <v>14.7008547008547</v>
      </c>
      <c r="I15" s="13">
        <v>2.45014245014245</v>
      </c>
      <c r="J15" s="13">
        <v>2225</v>
      </c>
      <c r="K15" s="13">
        <v>5258.063492063492</v>
      </c>
      <c r="L15" s="45">
        <v>4031.1820105820102</v>
      </c>
      <c r="M15" s="44">
        <v>82.56</v>
      </c>
      <c r="N15" s="14">
        <v>1.323076923076923</v>
      </c>
      <c r="O15" s="14">
        <v>1.323076923076923</v>
      </c>
      <c r="P15" s="15">
        <v>178</v>
      </c>
      <c r="Q15" s="14">
        <v>473.22571428571428</v>
      </c>
      <c r="R15" s="59">
        <v>2176.8382857142856</v>
      </c>
      <c r="S15" s="66">
        <v>6373.6320000000005</v>
      </c>
      <c r="T15" s="16">
        <v>102.14153846153846</v>
      </c>
      <c r="U15" s="16">
        <v>102.14153846153846</v>
      </c>
      <c r="V15" s="16">
        <v>13741.6</v>
      </c>
      <c r="W15" s="16">
        <v>36533.025142857143</v>
      </c>
      <c r="X15" s="67">
        <v>168051.91565714285</v>
      </c>
      <c r="Y15" s="69">
        <v>170</v>
      </c>
      <c r="Z15" s="15">
        <v>60</v>
      </c>
      <c r="AA15" s="15">
        <v>172</v>
      </c>
      <c r="AB15" s="15">
        <v>159</v>
      </c>
      <c r="AC15" s="15">
        <v>198</v>
      </c>
      <c r="AD15" s="70">
        <v>12</v>
      </c>
    </row>
    <row r="16" spans="2:30" x14ac:dyDescent="0.2">
      <c r="B16" t="s">
        <v>28</v>
      </c>
      <c r="C16" s="1">
        <v>13</v>
      </c>
      <c r="D16" s="4">
        <v>1000000</v>
      </c>
      <c r="E16" s="52"/>
      <c r="F16" s="53"/>
      <c r="G16" s="44">
        <v>4034.666666666667</v>
      </c>
      <c r="H16" s="13">
        <v>1428.5714285714284</v>
      </c>
      <c r="I16" s="13">
        <v>1714.285714285714</v>
      </c>
      <c r="J16" s="13">
        <v>12900</v>
      </c>
      <c r="K16" s="13">
        <v>7739.9999999999991</v>
      </c>
      <c r="L16" s="45">
        <v>10722.731707317073</v>
      </c>
      <c r="M16" s="44">
        <v>484.16</v>
      </c>
      <c r="N16" s="14">
        <v>85.714285714285708</v>
      </c>
      <c r="O16" s="14">
        <v>85.714285714285708</v>
      </c>
      <c r="P16" s="15">
        <v>516</v>
      </c>
      <c r="Q16" s="14">
        <v>309.59999999999997</v>
      </c>
      <c r="R16" s="59">
        <v>4396.32</v>
      </c>
      <c r="S16" s="66">
        <v>37377.152000000002</v>
      </c>
      <c r="T16" s="16">
        <v>6617.1428571428569</v>
      </c>
      <c r="U16" s="16">
        <v>6617.1428571428569</v>
      </c>
      <c r="V16" s="16">
        <v>39835.200000000004</v>
      </c>
      <c r="W16" s="16">
        <v>23901.119999999999</v>
      </c>
      <c r="X16" s="67">
        <v>339395.90399999998</v>
      </c>
      <c r="Y16" s="69">
        <v>96</v>
      </c>
      <c r="Z16" s="15">
        <v>65</v>
      </c>
      <c r="AA16" s="15">
        <v>47</v>
      </c>
      <c r="AB16" s="15">
        <v>106</v>
      </c>
      <c r="AC16" s="15">
        <v>123</v>
      </c>
      <c r="AD16" s="70">
        <v>49</v>
      </c>
    </row>
    <row r="17" spans="2:30" x14ac:dyDescent="0.2">
      <c r="B17" t="s">
        <v>25</v>
      </c>
      <c r="C17" s="1">
        <v>14</v>
      </c>
      <c r="D17" s="4">
        <v>1000000</v>
      </c>
      <c r="E17" s="52"/>
      <c r="F17" s="53"/>
      <c r="G17" s="44">
        <v>1720</v>
      </c>
      <c r="H17" s="13">
        <v>5.9722222222222223</v>
      </c>
      <c r="I17" s="13">
        <v>11.944444444444445</v>
      </c>
      <c r="J17" s="13">
        <v>3308.3333333333335</v>
      </c>
      <c r="K17" s="13">
        <v>17203.333333333336</v>
      </c>
      <c r="L17" s="45">
        <v>91472.580952380958</v>
      </c>
      <c r="M17" s="44">
        <v>206.4</v>
      </c>
      <c r="N17" s="14">
        <v>0.71666666666666667</v>
      </c>
      <c r="O17" s="14">
        <v>0.71666666666666667</v>
      </c>
      <c r="P17" s="15">
        <v>397</v>
      </c>
      <c r="Q17" s="14">
        <v>2064.4</v>
      </c>
      <c r="R17" s="59">
        <v>5488.3548571428573</v>
      </c>
      <c r="S17" s="66">
        <v>15934.080000000002</v>
      </c>
      <c r="T17" s="16">
        <v>55.326666666666668</v>
      </c>
      <c r="U17" s="16">
        <v>55.326666666666668</v>
      </c>
      <c r="V17" s="16">
        <v>30648.400000000001</v>
      </c>
      <c r="W17" s="16">
        <v>159371.68000000002</v>
      </c>
      <c r="X17" s="67">
        <v>423700.99497142859</v>
      </c>
      <c r="Y17" s="69">
        <v>165</v>
      </c>
      <c r="Z17" s="15">
        <v>112</v>
      </c>
      <c r="AA17" s="15">
        <v>99</v>
      </c>
      <c r="AB17" s="15">
        <v>6</v>
      </c>
      <c r="AC17" s="15">
        <v>48</v>
      </c>
      <c r="AD17" s="70">
        <v>163</v>
      </c>
    </row>
    <row r="18" spans="2:30" x14ac:dyDescent="0.2">
      <c r="B18" t="s">
        <v>22</v>
      </c>
      <c r="C18" s="1">
        <v>15</v>
      </c>
      <c r="D18" s="4">
        <v>2000000</v>
      </c>
      <c r="E18" s="52"/>
      <c r="F18" s="53"/>
      <c r="G18" s="44">
        <v>774</v>
      </c>
      <c r="H18" s="13">
        <v>1.5876923076923077</v>
      </c>
      <c r="I18" s="13">
        <v>1.5876923076923077</v>
      </c>
      <c r="J18" s="13">
        <v>2516</v>
      </c>
      <c r="K18" s="13">
        <v>35802.68</v>
      </c>
      <c r="L18" s="45">
        <v>21481.608</v>
      </c>
      <c r="M18" s="44">
        <v>193.5</v>
      </c>
      <c r="N18" s="14">
        <v>0.39692307692307693</v>
      </c>
      <c r="O18" s="14">
        <v>0.39692307692307693</v>
      </c>
      <c r="P18" s="15">
        <v>629</v>
      </c>
      <c r="Q18" s="14">
        <v>8950.67</v>
      </c>
      <c r="R18" s="59">
        <v>5370.402</v>
      </c>
      <c r="S18" s="66">
        <v>14938.2</v>
      </c>
      <c r="T18" s="16">
        <v>30.642461538461539</v>
      </c>
      <c r="U18" s="16">
        <v>30.642461538461539</v>
      </c>
      <c r="V18" s="16">
        <v>48558.8</v>
      </c>
      <c r="W18" s="16">
        <v>690991.72400000005</v>
      </c>
      <c r="X18" s="67">
        <v>414595.0344</v>
      </c>
      <c r="Y18" s="69">
        <v>127</v>
      </c>
      <c r="Z18" s="15">
        <v>171</v>
      </c>
      <c r="AA18" s="15">
        <v>122</v>
      </c>
      <c r="AB18" s="15">
        <v>63</v>
      </c>
      <c r="AC18" s="15">
        <v>113</v>
      </c>
      <c r="AD18" s="70">
        <v>25</v>
      </c>
    </row>
    <row r="19" spans="2:30" x14ac:dyDescent="0.2">
      <c r="B19" t="s">
        <v>29</v>
      </c>
      <c r="C19" s="1">
        <v>16</v>
      </c>
      <c r="D19" s="4">
        <v>1000000</v>
      </c>
      <c r="E19" s="52"/>
      <c r="F19" s="53"/>
      <c r="G19" s="44">
        <v>297.28395061728395</v>
      </c>
      <c r="H19" s="13">
        <v>1777.7777777777778</v>
      </c>
      <c r="I19" s="13">
        <v>0.8431372549019609</v>
      </c>
      <c r="J19" s="13">
        <v>2933.3333333333335</v>
      </c>
      <c r="K19" s="13">
        <v>5950.4761904761899</v>
      </c>
      <c r="L19" s="45">
        <v>11603.428571428572</v>
      </c>
      <c r="M19" s="44">
        <v>26.755555555555553</v>
      </c>
      <c r="N19" s="14">
        <v>160</v>
      </c>
      <c r="O19" s="14">
        <v>0.2023529411764706</v>
      </c>
      <c r="P19" s="15">
        <v>264</v>
      </c>
      <c r="Q19" s="14">
        <v>535.54285714285709</v>
      </c>
      <c r="R19" s="59">
        <v>2784.8228571428572</v>
      </c>
      <c r="S19" s="66">
        <v>2065.5288888888886</v>
      </c>
      <c r="T19" s="16">
        <v>12352</v>
      </c>
      <c r="U19" s="16">
        <v>15.62164705882353</v>
      </c>
      <c r="V19" s="16">
        <v>20380.8</v>
      </c>
      <c r="W19" s="16">
        <v>41343.908571428568</v>
      </c>
      <c r="X19" s="67">
        <v>214988.32457142859</v>
      </c>
      <c r="Y19" s="69">
        <v>14</v>
      </c>
      <c r="Z19" s="15">
        <v>47</v>
      </c>
      <c r="AA19" s="15">
        <v>102</v>
      </c>
      <c r="AB19" s="15">
        <v>4</v>
      </c>
      <c r="AC19" s="15">
        <v>132</v>
      </c>
      <c r="AD19" s="70">
        <v>197</v>
      </c>
    </row>
    <row r="20" spans="2:30" x14ac:dyDescent="0.2">
      <c r="B20" t="s">
        <v>23</v>
      </c>
      <c r="C20" s="1">
        <v>17</v>
      </c>
      <c r="D20" s="4">
        <v>1000000</v>
      </c>
      <c r="E20" s="52"/>
      <c r="F20" s="53"/>
      <c r="G20" s="44">
        <v>452.63157894736844</v>
      </c>
      <c r="H20" s="13">
        <v>0</v>
      </c>
      <c r="I20" s="13">
        <v>0</v>
      </c>
      <c r="J20" s="13">
        <v>23342.105263157897</v>
      </c>
      <c r="K20" s="13">
        <v>35480</v>
      </c>
      <c r="L20" s="45">
        <v>39858.978947368414</v>
      </c>
      <c r="M20" s="44">
        <v>17.2</v>
      </c>
      <c r="N20" s="14">
        <v>0</v>
      </c>
      <c r="O20" s="14">
        <v>0</v>
      </c>
      <c r="P20" s="15">
        <v>887</v>
      </c>
      <c r="Q20" s="14">
        <v>1064.3999999999999</v>
      </c>
      <c r="R20" s="59">
        <v>15146.411999999998</v>
      </c>
      <c r="S20" s="66">
        <v>1327.84</v>
      </c>
      <c r="T20" s="16">
        <v>0</v>
      </c>
      <c r="U20" s="16">
        <v>0</v>
      </c>
      <c r="V20" s="16">
        <v>68476.400000000009</v>
      </c>
      <c r="W20" s="16">
        <v>82171.679999999993</v>
      </c>
      <c r="X20" s="67">
        <v>1169303.0063999998</v>
      </c>
      <c r="Y20" s="69">
        <v>27</v>
      </c>
      <c r="Z20" s="15">
        <v>183</v>
      </c>
      <c r="AA20" s="15">
        <v>93</v>
      </c>
      <c r="AB20" s="15">
        <v>120</v>
      </c>
      <c r="AC20" s="15">
        <v>109</v>
      </c>
      <c r="AD20" s="70">
        <v>138</v>
      </c>
    </row>
    <row r="21" spans="2:30" x14ac:dyDescent="0.2">
      <c r="B21" t="s">
        <v>22</v>
      </c>
      <c r="C21" s="1">
        <v>18</v>
      </c>
      <c r="D21" s="4">
        <v>1000000</v>
      </c>
      <c r="E21" s="52"/>
      <c r="F21" s="53"/>
      <c r="G21" s="44">
        <v>60000</v>
      </c>
      <c r="H21" s="13">
        <v>0</v>
      </c>
      <c r="I21" s="13">
        <v>0</v>
      </c>
      <c r="J21" s="13">
        <v>44450</v>
      </c>
      <c r="K21" s="13">
        <v>58118.375</v>
      </c>
      <c r="L21" s="45">
        <v>60850.206451612896</v>
      </c>
      <c r="M21" s="44">
        <v>1200</v>
      </c>
      <c r="N21" s="14">
        <v>0</v>
      </c>
      <c r="O21" s="14">
        <v>0</v>
      </c>
      <c r="P21" s="15">
        <v>889</v>
      </c>
      <c r="Q21" s="14">
        <v>4649.47</v>
      </c>
      <c r="R21" s="59">
        <v>9431.7819999999992</v>
      </c>
      <c r="S21" s="66">
        <v>92640</v>
      </c>
      <c r="T21" s="16">
        <v>0</v>
      </c>
      <c r="U21" s="16">
        <v>0</v>
      </c>
      <c r="V21" s="16">
        <v>68630.8</v>
      </c>
      <c r="W21" s="16">
        <v>358939.08400000003</v>
      </c>
      <c r="X21" s="67">
        <v>728133.57039999997</v>
      </c>
      <c r="Y21" s="69">
        <v>0</v>
      </c>
      <c r="Z21" s="15">
        <v>16</v>
      </c>
      <c r="AA21" s="15">
        <v>196</v>
      </c>
      <c r="AB21" s="15">
        <v>91</v>
      </c>
      <c r="AC21" s="15">
        <v>114</v>
      </c>
      <c r="AD21" s="70">
        <v>0</v>
      </c>
    </row>
    <row r="22" spans="2:30" x14ac:dyDescent="0.2">
      <c r="B22" t="s">
        <v>22</v>
      </c>
      <c r="C22" s="1">
        <v>19</v>
      </c>
      <c r="D22" s="4">
        <v>1000000</v>
      </c>
      <c r="E22" s="52"/>
      <c r="F22" s="53"/>
      <c r="G22" s="44">
        <v>358.33333333333337</v>
      </c>
      <c r="H22" s="13">
        <v>0</v>
      </c>
      <c r="I22" s="13">
        <v>0</v>
      </c>
      <c r="J22" s="13">
        <v>17333.333333333336</v>
      </c>
      <c r="K22" s="13">
        <v>117866.66666666667</v>
      </c>
      <c r="L22" s="45">
        <v>31824</v>
      </c>
      <c r="M22" s="44">
        <v>10.75</v>
      </c>
      <c r="N22" s="14">
        <v>0</v>
      </c>
      <c r="O22" s="14">
        <v>0</v>
      </c>
      <c r="P22" s="15">
        <v>520</v>
      </c>
      <c r="Q22" s="14">
        <v>7072</v>
      </c>
      <c r="R22" s="59">
        <v>8486.4</v>
      </c>
      <c r="S22" s="66">
        <v>829.9</v>
      </c>
      <c r="T22" s="16">
        <v>0</v>
      </c>
      <c r="U22" s="16">
        <v>0</v>
      </c>
      <c r="V22" s="16">
        <v>40144</v>
      </c>
      <c r="W22" s="16">
        <v>545958.40000000002</v>
      </c>
      <c r="X22" s="67">
        <v>655150.07999999996</v>
      </c>
      <c r="Y22" s="69">
        <v>119</v>
      </c>
      <c r="Z22" s="15">
        <v>141</v>
      </c>
      <c r="AA22" s="15">
        <v>86</v>
      </c>
      <c r="AB22" s="15">
        <v>139</v>
      </c>
      <c r="AC22" s="15">
        <v>12</v>
      </c>
      <c r="AD22" s="70">
        <v>189</v>
      </c>
    </row>
    <row r="23" spans="2:30" x14ac:dyDescent="0.2">
      <c r="B23" t="s">
        <v>24</v>
      </c>
      <c r="C23" s="1">
        <v>20</v>
      </c>
      <c r="D23" s="4">
        <v>1000000</v>
      </c>
      <c r="E23" s="52"/>
      <c r="F23" s="53"/>
      <c r="G23" s="44">
        <v>42.338461538461544</v>
      </c>
      <c r="H23" s="13">
        <v>9333.3333333333339</v>
      </c>
      <c r="I23" s="13">
        <v>0</v>
      </c>
      <c r="J23" s="13">
        <v>686.66666666666674</v>
      </c>
      <c r="K23" s="13">
        <v>1804.952380952381</v>
      </c>
      <c r="L23" s="45">
        <v>12271.871238095238</v>
      </c>
      <c r="M23" s="44">
        <v>6.3507692307692309</v>
      </c>
      <c r="N23" s="14">
        <v>1400</v>
      </c>
      <c r="O23" s="14">
        <v>0</v>
      </c>
      <c r="P23" s="15">
        <v>103</v>
      </c>
      <c r="Q23" s="14">
        <v>270.74285714285713</v>
      </c>
      <c r="R23" s="59">
        <v>1415.9851428571428</v>
      </c>
      <c r="S23" s="66">
        <v>490.27938461538463</v>
      </c>
      <c r="T23" s="16">
        <v>108080</v>
      </c>
      <c r="U23" s="16">
        <v>0</v>
      </c>
      <c r="V23" s="16">
        <v>7951.6</v>
      </c>
      <c r="W23" s="16">
        <v>20901.348571428571</v>
      </c>
      <c r="X23" s="67">
        <v>109314.05302857143</v>
      </c>
      <c r="Y23" s="69">
        <v>95</v>
      </c>
      <c r="Z23" s="15">
        <v>87</v>
      </c>
      <c r="AA23" s="15">
        <v>43</v>
      </c>
      <c r="AB23" s="15">
        <v>113</v>
      </c>
      <c r="AC23" s="15">
        <v>92</v>
      </c>
      <c r="AD23" s="70">
        <v>59</v>
      </c>
    </row>
    <row r="24" spans="2:30" x14ac:dyDescent="0.2">
      <c r="C24" s="9" t="s">
        <v>9</v>
      </c>
      <c r="D24" s="10">
        <f>AVERAGE(D4:D23)</f>
        <v>1150000</v>
      </c>
      <c r="E24" s="54"/>
      <c r="F24" s="27"/>
      <c r="G24" s="46"/>
      <c r="H24" s="23"/>
      <c r="I24" s="23"/>
      <c r="J24" s="23"/>
      <c r="K24" s="23"/>
      <c r="L24" s="47"/>
      <c r="M24" s="46"/>
      <c r="N24" s="23"/>
      <c r="O24" s="23"/>
      <c r="P24" s="23"/>
      <c r="Q24" s="23"/>
      <c r="R24" s="60"/>
      <c r="S24" s="54"/>
      <c r="T24" s="21"/>
      <c r="U24" s="21"/>
      <c r="V24" s="21"/>
      <c r="W24" s="21"/>
      <c r="X24" s="60"/>
      <c r="Y24" s="46"/>
      <c r="Z24" s="23"/>
      <c r="AA24" s="23"/>
      <c r="AB24" s="23"/>
      <c r="AC24" s="23"/>
      <c r="AD24" s="47"/>
    </row>
    <row r="25" spans="2:30" x14ac:dyDescent="0.2">
      <c r="C25" s="9" t="s">
        <v>16</v>
      </c>
      <c r="D25" s="10">
        <f>MIN(D5:D23)</f>
        <v>1000000</v>
      </c>
      <c r="E25" s="54"/>
      <c r="F25" s="27"/>
      <c r="G25" s="46"/>
      <c r="H25" s="23"/>
      <c r="I25" s="23"/>
      <c r="J25" s="23"/>
      <c r="K25" s="23"/>
      <c r="L25" s="47"/>
      <c r="M25" s="46"/>
      <c r="N25" s="23"/>
      <c r="O25" s="23"/>
      <c r="P25" s="23"/>
      <c r="Q25" s="23"/>
      <c r="R25" s="60"/>
      <c r="S25" s="54"/>
      <c r="T25" s="21"/>
      <c r="U25" s="21"/>
      <c r="V25" s="21"/>
      <c r="W25" s="21"/>
      <c r="X25" s="60"/>
      <c r="Y25" s="46"/>
      <c r="Z25" s="23"/>
      <c r="AA25" s="23"/>
      <c r="AB25" s="23"/>
      <c r="AC25" s="23"/>
      <c r="AD25" s="47"/>
    </row>
    <row r="26" spans="2:30" x14ac:dyDescent="0.2">
      <c r="C26" s="18" t="s">
        <v>17</v>
      </c>
      <c r="D26" s="19">
        <f>MAX(D5:D23)</f>
        <v>2000000</v>
      </c>
      <c r="E26" s="55"/>
      <c r="F26" s="28"/>
      <c r="G26" s="48"/>
      <c r="H26" s="26"/>
      <c r="I26" s="26"/>
      <c r="J26" s="26"/>
      <c r="K26" s="26"/>
      <c r="L26" s="49"/>
      <c r="M26" s="48"/>
      <c r="N26" s="26"/>
      <c r="O26" s="26"/>
      <c r="P26" s="26"/>
      <c r="Q26" s="26"/>
      <c r="R26" s="61"/>
      <c r="S26" s="55"/>
      <c r="T26" s="24"/>
      <c r="U26" s="24"/>
      <c r="V26" s="24"/>
      <c r="W26" s="24"/>
      <c r="X26" s="61"/>
      <c r="Y26" s="48"/>
      <c r="Z26" s="26"/>
      <c r="AA26" s="26"/>
      <c r="AB26" s="26"/>
      <c r="AC26" s="26"/>
      <c r="AD26" s="49"/>
    </row>
    <row r="27" spans="2:30" x14ac:dyDescent="0.2">
      <c r="C27" s="11"/>
      <c r="D27" s="12"/>
      <c r="E27" s="12"/>
      <c r="F27" s="3"/>
      <c r="G27" s="13"/>
      <c r="H27" s="13"/>
      <c r="I27" s="13"/>
      <c r="J27" s="13"/>
      <c r="K27" s="13"/>
      <c r="L27" s="13"/>
      <c r="M27" s="13"/>
      <c r="N27" s="14"/>
      <c r="O27" s="14"/>
      <c r="P27" s="15"/>
      <c r="Q27" s="14"/>
      <c r="R27" s="14"/>
      <c r="S27" s="16"/>
      <c r="T27" s="16"/>
      <c r="U27" s="16"/>
      <c r="V27" s="16"/>
      <c r="W27" s="16"/>
      <c r="X27" s="16"/>
      <c r="Y27" s="15"/>
      <c r="Z27" s="15"/>
      <c r="AA27" s="15"/>
      <c r="AB27" s="15"/>
      <c r="AC27" s="15"/>
      <c r="AD27" s="15"/>
    </row>
    <row r="28" spans="2:30" x14ac:dyDescent="0.2">
      <c r="G28" s="1"/>
      <c r="M28"/>
    </row>
    <row r="29" spans="2:30" x14ac:dyDescent="0.2">
      <c r="E29" s="7" t="s">
        <v>15</v>
      </c>
      <c r="F29" s="6"/>
      <c r="G29" s="8"/>
      <c r="H29" s="6"/>
      <c r="I29" s="6"/>
      <c r="J29" s="6"/>
      <c r="M29"/>
    </row>
    <row r="30" spans="2:30" x14ac:dyDescent="0.2">
      <c r="B30" s="71" t="s">
        <v>20</v>
      </c>
      <c r="C30" s="72" t="s">
        <v>7</v>
      </c>
      <c r="D30" s="72" t="s">
        <v>12</v>
      </c>
      <c r="E30" s="72" t="s">
        <v>1</v>
      </c>
      <c r="F30" s="72" t="s">
        <v>3</v>
      </c>
      <c r="G30" s="72" t="s">
        <v>0</v>
      </c>
      <c r="H30" s="72" t="s">
        <v>4</v>
      </c>
      <c r="I30" s="72" t="s">
        <v>5</v>
      </c>
      <c r="J30" s="72" t="s">
        <v>6</v>
      </c>
      <c r="K30" s="74" t="s">
        <v>9</v>
      </c>
      <c r="M30"/>
    </row>
    <row r="31" spans="2:30" x14ac:dyDescent="0.2">
      <c r="B31" t="s">
        <v>23</v>
      </c>
      <c r="C31" s="1">
        <v>1</v>
      </c>
      <c r="D31" s="4">
        <v>1000000</v>
      </c>
      <c r="E31" s="5"/>
      <c r="F31" s="5"/>
      <c r="G31" s="5"/>
      <c r="H31" s="5"/>
      <c r="I31" s="5"/>
      <c r="J31" s="5"/>
      <c r="K31" s="5"/>
      <c r="M31"/>
    </row>
    <row r="32" spans="2:30" x14ac:dyDescent="0.2">
      <c r="B32" t="s">
        <v>21</v>
      </c>
      <c r="C32" s="1">
        <v>2</v>
      </c>
      <c r="D32" s="4">
        <v>1000000</v>
      </c>
      <c r="E32" s="5"/>
      <c r="F32" s="5"/>
      <c r="G32" s="5"/>
      <c r="H32" s="5"/>
      <c r="I32" s="5"/>
      <c r="J32" s="5"/>
      <c r="K32" s="5"/>
      <c r="M32"/>
    </row>
    <row r="33" spans="2:13" x14ac:dyDescent="0.2">
      <c r="B33" t="s">
        <v>22</v>
      </c>
      <c r="C33" s="1">
        <v>3</v>
      </c>
      <c r="D33" s="4">
        <v>1000000</v>
      </c>
      <c r="E33" s="5"/>
      <c r="F33" s="5"/>
      <c r="G33" s="5"/>
      <c r="H33" s="5"/>
      <c r="I33" s="5"/>
      <c r="J33" s="5"/>
      <c r="K33" s="5"/>
      <c r="M33"/>
    </row>
    <row r="34" spans="2:13" x14ac:dyDescent="0.2">
      <c r="B34" t="s">
        <v>24</v>
      </c>
      <c r="C34" s="1">
        <v>4</v>
      </c>
      <c r="D34" s="4">
        <v>1000000</v>
      </c>
      <c r="E34" s="5"/>
      <c r="F34" s="5"/>
      <c r="G34" s="5"/>
      <c r="H34" s="5"/>
      <c r="I34" s="5"/>
      <c r="J34" s="5"/>
      <c r="K34" s="5"/>
      <c r="M34"/>
    </row>
    <row r="35" spans="2:13" x14ac:dyDescent="0.2">
      <c r="B35" t="s">
        <v>23</v>
      </c>
      <c r="C35" s="1">
        <v>5</v>
      </c>
      <c r="D35" s="4">
        <v>1000000</v>
      </c>
      <c r="E35" s="5"/>
      <c r="F35" s="5"/>
      <c r="G35" s="5"/>
      <c r="H35" s="5"/>
      <c r="I35" s="5"/>
      <c r="J35" s="5"/>
      <c r="K35" s="5"/>
      <c r="M35"/>
    </row>
    <row r="36" spans="2:13" x14ac:dyDescent="0.2">
      <c r="B36" t="s">
        <v>22</v>
      </c>
      <c r="C36" s="1">
        <v>6</v>
      </c>
      <c r="D36" s="4">
        <v>1000000</v>
      </c>
      <c r="E36" s="5"/>
      <c r="F36" s="5"/>
      <c r="G36" s="5"/>
      <c r="H36" s="5"/>
      <c r="I36" s="5"/>
      <c r="J36" s="5"/>
      <c r="K36" s="5"/>
      <c r="M36"/>
    </row>
    <row r="37" spans="2:13" x14ac:dyDescent="0.2">
      <c r="B37" t="s">
        <v>22</v>
      </c>
      <c r="C37" s="1">
        <v>7</v>
      </c>
      <c r="D37" s="4">
        <v>1000000</v>
      </c>
      <c r="E37" s="5"/>
      <c r="F37" s="5"/>
      <c r="G37" s="5"/>
      <c r="H37" s="5"/>
      <c r="I37" s="5"/>
      <c r="J37" s="5"/>
      <c r="K37" s="5"/>
      <c r="M37"/>
    </row>
    <row r="38" spans="2:13" x14ac:dyDescent="0.2">
      <c r="B38" t="s">
        <v>25</v>
      </c>
      <c r="C38" s="1">
        <v>8</v>
      </c>
      <c r="D38" s="4">
        <v>1000000</v>
      </c>
      <c r="E38" s="5"/>
      <c r="F38" s="5"/>
      <c r="G38" s="5"/>
      <c r="H38" s="5"/>
      <c r="I38" s="5"/>
      <c r="J38" s="5"/>
      <c r="K38" s="5"/>
      <c r="M38"/>
    </row>
    <row r="39" spans="2:13" x14ac:dyDescent="0.2">
      <c r="B39" t="s">
        <v>26</v>
      </c>
      <c r="C39" s="1">
        <v>9</v>
      </c>
      <c r="D39" s="4">
        <v>1000000</v>
      </c>
      <c r="E39" s="5"/>
      <c r="F39" s="5"/>
      <c r="G39" s="5"/>
      <c r="H39" s="5"/>
      <c r="I39" s="5"/>
      <c r="J39" s="5"/>
      <c r="K39" s="5"/>
      <c r="M39"/>
    </row>
    <row r="40" spans="2:13" x14ac:dyDescent="0.2">
      <c r="B40" t="s">
        <v>22</v>
      </c>
      <c r="C40" s="1">
        <v>10</v>
      </c>
      <c r="D40" s="4">
        <v>1000000</v>
      </c>
      <c r="E40" s="5"/>
      <c r="F40" s="5"/>
      <c r="G40" s="5"/>
      <c r="H40" s="5"/>
      <c r="I40" s="5"/>
      <c r="J40" s="5"/>
      <c r="K40" s="5"/>
      <c r="M40"/>
    </row>
    <row r="41" spans="2:13" x14ac:dyDescent="0.2">
      <c r="B41" t="s">
        <v>23</v>
      </c>
      <c r="C41" s="1">
        <v>11</v>
      </c>
      <c r="D41" s="4">
        <v>1000000</v>
      </c>
      <c r="E41" s="5"/>
      <c r="F41" s="5"/>
      <c r="G41" s="5"/>
      <c r="H41" s="5"/>
      <c r="I41" s="5"/>
      <c r="J41" s="5"/>
      <c r="K41" s="5"/>
      <c r="M41"/>
    </row>
    <row r="42" spans="2:13" x14ac:dyDescent="0.2">
      <c r="B42" t="s">
        <v>27</v>
      </c>
      <c r="C42" s="1">
        <v>12</v>
      </c>
      <c r="D42" s="4">
        <v>1000000</v>
      </c>
      <c r="E42" s="5"/>
      <c r="F42" s="5"/>
      <c r="G42" s="5"/>
      <c r="H42" s="5"/>
      <c r="I42" s="5"/>
      <c r="J42" s="5"/>
      <c r="K42" s="5"/>
      <c r="M42"/>
    </row>
    <row r="43" spans="2:13" x14ac:dyDescent="0.2">
      <c r="B43" t="s">
        <v>28</v>
      </c>
      <c r="C43" s="1">
        <v>13</v>
      </c>
      <c r="D43" s="4">
        <v>1000000</v>
      </c>
      <c r="E43" s="5"/>
      <c r="F43" s="5"/>
      <c r="G43" s="5"/>
      <c r="H43" s="5"/>
      <c r="I43" s="5"/>
      <c r="J43" s="5"/>
      <c r="K43" s="5"/>
      <c r="M43"/>
    </row>
    <row r="44" spans="2:13" x14ac:dyDescent="0.2">
      <c r="B44" t="s">
        <v>25</v>
      </c>
      <c r="C44" s="1">
        <v>14</v>
      </c>
      <c r="D44" s="4">
        <v>1000000</v>
      </c>
      <c r="E44" s="5"/>
      <c r="F44" s="5"/>
      <c r="G44" s="5"/>
      <c r="H44" s="5"/>
      <c r="I44" s="5"/>
      <c r="J44" s="5"/>
      <c r="K44" s="5"/>
      <c r="M44"/>
    </row>
    <row r="45" spans="2:13" x14ac:dyDescent="0.2">
      <c r="B45" t="s">
        <v>22</v>
      </c>
      <c r="C45" s="1">
        <v>15</v>
      </c>
      <c r="D45" s="4">
        <v>1000000</v>
      </c>
      <c r="E45" s="5"/>
      <c r="F45" s="5"/>
      <c r="G45" s="5"/>
      <c r="H45" s="5"/>
      <c r="I45" s="5"/>
      <c r="J45" s="5"/>
      <c r="K45" s="5"/>
      <c r="M45"/>
    </row>
    <row r="46" spans="2:13" x14ac:dyDescent="0.2">
      <c r="B46" t="s">
        <v>29</v>
      </c>
      <c r="C46" s="1">
        <v>16</v>
      </c>
      <c r="D46" s="4">
        <v>1000000</v>
      </c>
      <c r="E46" s="5"/>
      <c r="F46" s="5"/>
      <c r="G46" s="5"/>
      <c r="H46" s="5"/>
      <c r="I46" s="5"/>
      <c r="J46" s="5"/>
      <c r="K46" s="5"/>
      <c r="M46"/>
    </row>
    <row r="47" spans="2:13" x14ac:dyDescent="0.2">
      <c r="B47" t="s">
        <v>23</v>
      </c>
      <c r="C47" s="1">
        <v>17</v>
      </c>
      <c r="D47" s="4">
        <v>1000000</v>
      </c>
      <c r="E47" s="5"/>
      <c r="F47" s="5"/>
      <c r="G47" s="5"/>
      <c r="H47" s="5"/>
      <c r="I47" s="5"/>
      <c r="J47" s="5"/>
      <c r="K47" s="5"/>
      <c r="M47"/>
    </row>
    <row r="48" spans="2:13" x14ac:dyDescent="0.2">
      <c r="B48" t="s">
        <v>22</v>
      </c>
      <c r="C48" s="1">
        <v>18</v>
      </c>
      <c r="D48" s="4">
        <v>1000000</v>
      </c>
      <c r="E48" s="5"/>
      <c r="F48" s="5"/>
      <c r="G48" s="5"/>
      <c r="H48" s="5"/>
      <c r="I48" s="5"/>
      <c r="J48" s="5"/>
      <c r="K48" s="5"/>
      <c r="M48"/>
    </row>
    <row r="49" spans="2:13" x14ac:dyDescent="0.2">
      <c r="B49" t="s">
        <v>22</v>
      </c>
      <c r="C49" s="1">
        <v>19</v>
      </c>
      <c r="D49" s="4">
        <v>1000000</v>
      </c>
      <c r="E49" s="5"/>
      <c r="F49" s="5"/>
      <c r="G49" s="5"/>
      <c r="H49" s="5"/>
      <c r="I49" s="5"/>
      <c r="J49" s="5"/>
      <c r="K49" s="5"/>
      <c r="M49"/>
    </row>
    <row r="50" spans="2:13" x14ac:dyDescent="0.2">
      <c r="B50" t="s">
        <v>24</v>
      </c>
      <c r="C50" s="1">
        <v>20</v>
      </c>
      <c r="D50" s="4">
        <v>1000000</v>
      </c>
      <c r="E50" s="5"/>
      <c r="F50" s="5"/>
      <c r="G50" s="5"/>
      <c r="H50" s="5"/>
      <c r="I50" s="5"/>
      <c r="J50" s="5"/>
      <c r="K50" s="5"/>
      <c r="M50"/>
    </row>
    <row r="51" spans="2:13" x14ac:dyDescent="0.2">
      <c r="C51" s="9" t="s">
        <v>9</v>
      </c>
      <c r="D51" s="10">
        <v>1000000</v>
      </c>
      <c r="E51" s="22"/>
      <c r="F51" s="22"/>
      <c r="G51" s="22"/>
      <c r="H51" s="22"/>
      <c r="I51" s="22"/>
      <c r="J51" s="27"/>
      <c r="M51"/>
    </row>
    <row r="52" spans="2:13" x14ac:dyDescent="0.2">
      <c r="C52" s="9" t="s">
        <v>16</v>
      </c>
      <c r="D52" s="10">
        <v>1000000</v>
      </c>
      <c r="E52" s="22"/>
      <c r="F52" s="22"/>
      <c r="G52" s="22"/>
      <c r="H52" s="22"/>
      <c r="I52" s="22"/>
      <c r="J52" s="27"/>
      <c r="M52"/>
    </row>
    <row r="53" spans="2:13" x14ac:dyDescent="0.2">
      <c r="C53" s="18" t="s">
        <v>17</v>
      </c>
      <c r="D53" s="19">
        <v>1000000</v>
      </c>
      <c r="E53" s="25"/>
      <c r="F53" s="25"/>
      <c r="G53" s="25"/>
      <c r="H53" s="25"/>
      <c r="I53" s="25"/>
      <c r="J53" s="28"/>
      <c r="M53"/>
    </row>
    <row r="54" spans="2:13" x14ac:dyDescent="0.2">
      <c r="G54" s="1"/>
      <c r="M54"/>
    </row>
    <row r="55" spans="2:13" x14ac:dyDescent="0.2">
      <c r="E55" s="7" t="s">
        <v>18</v>
      </c>
      <c r="F55" s="6"/>
      <c r="G55" s="8"/>
      <c r="H55" s="6"/>
      <c r="I55" s="6"/>
      <c r="J55" s="6"/>
      <c r="M55"/>
    </row>
    <row r="56" spans="2:13" x14ac:dyDescent="0.2">
      <c r="B56" s="71" t="s">
        <v>20</v>
      </c>
      <c r="C56" s="72" t="s">
        <v>7</v>
      </c>
      <c r="D56" s="72" t="s">
        <v>12</v>
      </c>
      <c r="E56" s="72" t="s">
        <v>1</v>
      </c>
      <c r="F56" s="72" t="s">
        <v>3</v>
      </c>
      <c r="G56" s="72" t="s">
        <v>0</v>
      </c>
      <c r="H56" s="72" t="s">
        <v>4</v>
      </c>
      <c r="I56" s="72" t="s">
        <v>5</v>
      </c>
      <c r="J56" s="72" t="s">
        <v>6</v>
      </c>
      <c r="K56" s="17" t="s">
        <v>9</v>
      </c>
    </row>
    <row r="57" spans="2:13" x14ac:dyDescent="0.2">
      <c r="B57" t="s">
        <v>23</v>
      </c>
      <c r="C57" s="1">
        <v>1</v>
      </c>
      <c r="D57" s="4">
        <v>1000000</v>
      </c>
      <c r="E57" s="20"/>
      <c r="F57" s="20"/>
      <c r="G57" s="20"/>
      <c r="H57" s="20"/>
      <c r="I57" s="20"/>
      <c r="J57" s="20"/>
      <c r="K57" s="38"/>
    </row>
    <row r="58" spans="2:13" x14ac:dyDescent="0.2">
      <c r="B58" t="s">
        <v>21</v>
      </c>
      <c r="C58" s="1">
        <v>2</v>
      </c>
      <c r="D58" s="4">
        <v>1000000</v>
      </c>
      <c r="E58" s="20"/>
      <c r="F58" s="20"/>
      <c r="G58" s="20"/>
      <c r="H58" s="20"/>
      <c r="I58" s="20"/>
      <c r="J58" s="20"/>
      <c r="K58" s="38"/>
    </row>
    <row r="59" spans="2:13" x14ac:dyDescent="0.2">
      <c r="B59" t="s">
        <v>22</v>
      </c>
      <c r="C59" s="1">
        <v>3</v>
      </c>
      <c r="D59" s="4">
        <v>1000000</v>
      </c>
      <c r="E59" s="20"/>
      <c r="F59" s="20"/>
      <c r="G59" s="20"/>
      <c r="H59" s="20"/>
      <c r="I59" s="20"/>
      <c r="J59" s="20"/>
      <c r="K59" s="38"/>
    </row>
    <row r="60" spans="2:13" x14ac:dyDescent="0.2">
      <c r="B60" t="s">
        <v>24</v>
      </c>
      <c r="C60" s="1">
        <v>4</v>
      </c>
      <c r="D60" s="4">
        <v>1000000</v>
      </c>
      <c r="E60" s="20"/>
      <c r="F60" s="20"/>
      <c r="G60" s="20"/>
      <c r="H60" s="20"/>
      <c r="I60" s="20"/>
      <c r="J60" s="20"/>
      <c r="K60" s="38"/>
    </row>
    <row r="61" spans="2:13" x14ac:dyDescent="0.2">
      <c r="B61" t="s">
        <v>23</v>
      </c>
      <c r="C61" s="1">
        <v>5</v>
      </c>
      <c r="D61" s="4">
        <v>1000000</v>
      </c>
      <c r="E61" s="20"/>
      <c r="F61" s="20"/>
      <c r="G61" s="20"/>
      <c r="H61" s="20"/>
      <c r="I61" s="20"/>
      <c r="J61" s="20"/>
      <c r="K61" s="38"/>
    </row>
    <row r="62" spans="2:13" x14ac:dyDescent="0.2">
      <c r="B62" t="s">
        <v>22</v>
      </c>
      <c r="C62" s="1">
        <v>6</v>
      </c>
      <c r="D62" s="4">
        <v>1000000</v>
      </c>
      <c r="E62" s="20"/>
      <c r="F62" s="20"/>
      <c r="G62" s="20"/>
      <c r="H62" s="20"/>
      <c r="I62" s="20"/>
      <c r="J62" s="20"/>
      <c r="K62" s="38"/>
    </row>
    <row r="63" spans="2:13" x14ac:dyDescent="0.2">
      <c r="B63" t="s">
        <v>22</v>
      </c>
      <c r="C63" s="1">
        <v>7</v>
      </c>
      <c r="D63" s="4">
        <v>1000000</v>
      </c>
      <c r="E63" s="20"/>
      <c r="F63" s="20"/>
      <c r="G63" s="20"/>
      <c r="H63" s="20"/>
      <c r="I63" s="20"/>
      <c r="J63" s="20"/>
      <c r="K63" s="38"/>
    </row>
    <row r="64" spans="2:13" x14ac:dyDescent="0.2">
      <c r="B64" t="s">
        <v>25</v>
      </c>
      <c r="C64" s="1">
        <v>8</v>
      </c>
      <c r="D64" s="4">
        <v>1000000</v>
      </c>
      <c r="E64" s="20"/>
      <c r="F64" s="20"/>
      <c r="G64" s="20"/>
      <c r="H64" s="20"/>
      <c r="I64" s="20"/>
      <c r="J64" s="20"/>
      <c r="K64" s="38"/>
    </row>
    <row r="65" spans="2:11" x14ac:dyDescent="0.2">
      <c r="B65" t="s">
        <v>26</v>
      </c>
      <c r="C65" s="1">
        <v>9</v>
      </c>
      <c r="D65" s="4">
        <v>1000000</v>
      </c>
      <c r="E65" s="20"/>
      <c r="F65" s="20"/>
      <c r="G65" s="20"/>
      <c r="H65" s="20"/>
      <c r="I65" s="20"/>
      <c r="J65" s="20"/>
      <c r="K65" s="38"/>
    </row>
    <row r="66" spans="2:11" x14ac:dyDescent="0.2">
      <c r="B66" t="s">
        <v>22</v>
      </c>
      <c r="C66" s="1">
        <v>10</v>
      </c>
      <c r="D66" s="4">
        <v>1000000</v>
      </c>
      <c r="E66" s="20"/>
      <c r="F66" s="20"/>
      <c r="G66" s="20"/>
      <c r="H66" s="20"/>
      <c r="I66" s="20"/>
      <c r="J66" s="20"/>
      <c r="K66" s="38"/>
    </row>
    <row r="67" spans="2:11" x14ac:dyDescent="0.2">
      <c r="B67" t="s">
        <v>23</v>
      </c>
      <c r="C67" s="1">
        <v>11</v>
      </c>
      <c r="D67" s="4">
        <v>1000000</v>
      </c>
      <c r="E67" s="20"/>
      <c r="F67" s="20"/>
      <c r="G67" s="20"/>
      <c r="H67" s="20"/>
      <c r="I67" s="20"/>
      <c r="J67" s="20"/>
      <c r="K67" s="38"/>
    </row>
    <row r="68" spans="2:11" x14ac:dyDescent="0.2">
      <c r="B68" t="s">
        <v>27</v>
      </c>
      <c r="C68" s="1">
        <v>12</v>
      </c>
      <c r="D68" s="4">
        <v>1000000</v>
      </c>
      <c r="E68" s="20"/>
      <c r="F68" s="20"/>
      <c r="G68" s="20"/>
      <c r="H68" s="20"/>
      <c r="I68" s="20"/>
      <c r="J68" s="20"/>
      <c r="K68" s="38"/>
    </row>
    <row r="69" spans="2:11" x14ac:dyDescent="0.2">
      <c r="B69" t="s">
        <v>28</v>
      </c>
      <c r="C69" s="1">
        <v>13</v>
      </c>
      <c r="D69" s="4">
        <v>1000000</v>
      </c>
      <c r="E69" s="20"/>
      <c r="F69" s="20"/>
      <c r="G69" s="20"/>
      <c r="H69" s="20"/>
      <c r="I69" s="20"/>
      <c r="J69" s="20"/>
      <c r="K69" s="38"/>
    </row>
    <row r="70" spans="2:11" x14ac:dyDescent="0.2">
      <c r="B70" t="s">
        <v>25</v>
      </c>
      <c r="C70" s="1">
        <v>14</v>
      </c>
      <c r="D70" s="4">
        <v>1000000</v>
      </c>
      <c r="E70" s="20"/>
      <c r="F70" s="20"/>
      <c r="G70" s="20"/>
      <c r="H70" s="20"/>
      <c r="I70" s="20"/>
      <c r="J70" s="20"/>
      <c r="K70" s="38"/>
    </row>
    <row r="71" spans="2:11" x14ac:dyDescent="0.2">
      <c r="B71" t="s">
        <v>22</v>
      </c>
      <c r="C71" s="1">
        <v>15</v>
      </c>
      <c r="D71" s="4">
        <v>1000000</v>
      </c>
      <c r="E71" s="20"/>
      <c r="F71" s="20"/>
      <c r="G71" s="20"/>
      <c r="H71" s="20"/>
      <c r="I71" s="20"/>
      <c r="J71" s="20"/>
      <c r="K71" s="38"/>
    </row>
    <row r="72" spans="2:11" x14ac:dyDescent="0.2">
      <c r="B72" t="s">
        <v>29</v>
      </c>
      <c r="C72" s="1">
        <v>16</v>
      </c>
      <c r="D72" s="4">
        <v>1000000</v>
      </c>
      <c r="E72" s="20"/>
      <c r="F72" s="20"/>
      <c r="G72" s="20"/>
      <c r="H72" s="20"/>
      <c r="I72" s="20"/>
      <c r="J72" s="20"/>
      <c r="K72" s="38"/>
    </row>
    <row r="73" spans="2:11" x14ac:dyDescent="0.2">
      <c r="B73" t="s">
        <v>23</v>
      </c>
      <c r="C73" s="1">
        <v>17</v>
      </c>
      <c r="D73" s="4">
        <v>1000000</v>
      </c>
      <c r="E73" s="20"/>
      <c r="F73" s="20"/>
      <c r="G73" s="20"/>
      <c r="H73" s="20"/>
      <c r="I73" s="20"/>
      <c r="J73" s="20"/>
      <c r="K73" s="38"/>
    </row>
    <row r="74" spans="2:11" x14ac:dyDescent="0.2">
      <c r="B74" t="s">
        <v>22</v>
      </c>
      <c r="C74" s="1">
        <v>18</v>
      </c>
      <c r="D74" s="4">
        <v>1000000</v>
      </c>
      <c r="E74" s="20"/>
      <c r="F74" s="20"/>
      <c r="G74" s="20"/>
      <c r="H74" s="20"/>
      <c r="I74" s="20"/>
      <c r="J74" s="20"/>
      <c r="K74" s="38"/>
    </row>
    <row r="75" spans="2:11" x14ac:dyDescent="0.2">
      <c r="B75" t="s">
        <v>22</v>
      </c>
      <c r="C75" s="1">
        <v>19</v>
      </c>
      <c r="D75" s="4">
        <v>1000000</v>
      </c>
      <c r="E75" s="20"/>
      <c r="F75" s="20"/>
      <c r="G75" s="20"/>
      <c r="H75" s="20"/>
      <c r="I75" s="20"/>
      <c r="J75" s="20"/>
      <c r="K75" s="38"/>
    </row>
    <row r="76" spans="2:11" x14ac:dyDescent="0.2">
      <c r="B76" t="s">
        <v>24</v>
      </c>
      <c r="C76" s="1">
        <v>20</v>
      </c>
      <c r="D76" s="4">
        <v>1000000</v>
      </c>
      <c r="E76" s="20"/>
      <c r="F76" s="20"/>
      <c r="G76" s="20"/>
      <c r="H76" s="20"/>
      <c r="I76" s="20"/>
      <c r="J76" s="20"/>
      <c r="K76" s="39"/>
    </row>
    <row r="77" spans="2:11" x14ac:dyDescent="0.2">
      <c r="C77" s="9" t="s">
        <v>9</v>
      </c>
      <c r="D77" s="10">
        <v>1000000</v>
      </c>
      <c r="E77" s="29"/>
      <c r="F77" s="29"/>
      <c r="G77" s="29"/>
      <c r="H77" s="29"/>
      <c r="I77" s="29"/>
      <c r="J77" s="30"/>
    </row>
    <row r="78" spans="2:11" x14ac:dyDescent="0.2">
      <c r="C78" s="9" t="s">
        <v>16</v>
      </c>
      <c r="D78" s="10">
        <v>1000000</v>
      </c>
      <c r="E78" s="29"/>
      <c r="F78" s="29"/>
      <c r="G78" s="29"/>
      <c r="H78" s="29"/>
      <c r="I78" s="29"/>
      <c r="J78" s="30"/>
    </row>
    <row r="79" spans="2:11" x14ac:dyDescent="0.2">
      <c r="C79" s="18" t="s">
        <v>17</v>
      </c>
      <c r="D79" s="19">
        <v>1000000</v>
      </c>
      <c r="E79" s="31"/>
      <c r="F79" s="31"/>
      <c r="G79" s="31"/>
      <c r="H79" s="31"/>
      <c r="I79" s="31"/>
      <c r="J79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D989-9470-DB40-BB40-EF027B9EA124}">
  <dimension ref="B2:AD79"/>
  <sheetViews>
    <sheetView showGridLines="0" topLeftCell="A67" workbookViewId="0">
      <selection activeCell="D9" sqref="D9"/>
    </sheetView>
  </sheetViews>
  <sheetFormatPr baseColWidth="10" defaultRowHeight="16" x14ac:dyDescent="0.2"/>
  <cols>
    <col min="2" max="2" width="13.5" customWidth="1"/>
    <col min="3" max="3" width="14" style="1" customWidth="1"/>
    <col min="4" max="4" width="16.1640625" customWidth="1"/>
    <col min="5" max="5" width="14" customWidth="1"/>
    <col min="6" max="6" width="15.83203125" customWidth="1"/>
    <col min="7" max="10" width="14" customWidth="1"/>
    <col min="11" max="11" width="16.83203125" customWidth="1"/>
    <col min="12" max="12" width="14" customWidth="1"/>
    <col min="13" max="13" width="11" style="1" bestFit="1" customWidth="1"/>
    <col min="14" max="16" width="11" bestFit="1" customWidth="1"/>
    <col min="17" max="17" width="11.6640625" bestFit="1" customWidth="1"/>
    <col min="19" max="19" width="15.83203125" customWidth="1"/>
    <col min="21" max="21" width="12.83203125" customWidth="1"/>
    <col min="22" max="22" width="11.83203125" customWidth="1"/>
    <col min="23" max="23" width="13.33203125" customWidth="1"/>
    <col min="24" max="24" width="13.5" customWidth="1"/>
    <col min="25" max="25" width="15" bestFit="1" customWidth="1"/>
    <col min="26" max="26" width="12.5" bestFit="1" customWidth="1"/>
    <col min="27" max="27" width="14" bestFit="1" customWidth="1"/>
    <col min="28" max="28" width="11.5" bestFit="1" customWidth="1"/>
    <col min="29" max="30" width="14" bestFit="1" customWidth="1"/>
  </cols>
  <sheetData>
    <row r="2" spans="2:30" x14ac:dyDescent="0.2">
      <c r="E2" s="50" t="s">
        <v>11</v>
      </c>
      <c r="F2" s="51"/>
      <c r="G2" s="40"/>
      <c r="H2" s="41" t="s">
        <v>2</v>
      </c>
      <c r="I2" s="42"/>
      <c r="J2" s="42"/>
      <c r="K2" s="42"/>
      <c r="L2" s="43"/>
      <c r="M2" s="56"/>
      <c r="N2" s="57" t="s">
        <v>19</v>
      </c>
      <c r="O2" s="57"/>
      <c r="P2" s="57"/>
      <c r="Q2" s="57"/>
      <c r="R2" s="58"/>
      <c r="S2" s="62"/>
      <c r="T2" s="63" t="s">
        <v>10</v>
      </c>
      <c r="U2" s="64"/>
      <c r="V2" s="64"/>
      <c r="W2" s="64"/>
      <c r="X2" s="65"/>
      <c r="Y2" s="56"/>
      <c r="Z2" s="68" t="s">
        <v>8</v>
      </c>
      <c r="AA2" s="57"/>
      <c r="AB2" s="57"/>
      <c r="AC2" s="57"/>
      <c r="AD2" s="58"/>
    </row>
    <row r="3" spans="2:30" x14ac:dyDescent="0.2">
      <c r="B3" s="71" t="s">
        <v>20</v>
      </c>
      <c r="C3" s="72" t="s">
        <v>7</v>
      </c>
      <c r="D3" s="72" t="s">
        <v>12</v>
      </c>
      <c r="E3" s="71" t="s">
        <v>13</v>
      </c>
      <c r="F3" s="73" t="s">
        <v>14</v>
      </c>
      <c r="G3" s="71" t="s">
        <v>1</v>
      </c>
      <c r="H3" s="72" t="s">
        <v>3</v>
      </c>
      <c r="I3" s="72" t="s">
        <v>0</v>
      </c>
      <c r="J3" s="72" t="s">
        <v>4</v>
      </c>
      <c r="K3" s="72" t="s">
        <v>5</v>
      </c>
      <c r="L3" s="73" t="s">
        <v>6</v>
      </c>
      <c r="M3" s="71" t="s">
        <v>1</v>
      </c>
      <c r="N3" s="72" t="s">
        <v>3</v>
      </c>
      <c r="O3" s="72" t="s">
        <v>0</v>
      </c>
      <c r="P3" s="72" t="s">
        <v>4</v>
      </c>
      <c r="Q3" s="72" t="s">
        <v>5</v>
      </c>
      <c r="R3" s="73" t="s">
        <v>6</v>
      </c>
      <c r="S3" s="71" t="s">
        <v>1</v>
      </c>
      <c r="T3" s="72" t="s">
        <v>3</v>
      </c>
      <c r="U3" s="72" t="s">
        <v>0</v>
      </c>
      <c r="V3" s="72" t="s">
        <v>4</v>
      </c>
      <c r="W3" s="72" t="s">
        <v>5</v>
      </c>
      <c r="X3" s="73" t="s">
        <v>6</v>
      </c>
      <c r="Y3" s="71" t="s">
        <v>1</v>
      </c>
      <c r="Z3" s="72" t="s">
        <v>3</v>
      </c>
      <c r="AA3" s="72" t="s">
        <v>0</v>
      </c>
      <c r="AB3" s="72" t="s">
        <v>4</v>
      </c>
      <c r="AC3" s="72" t="s">
        <v>5</v>
      </c>
      <c r="AD3" s="73" t="s">
        <v>6</v>
      </c>
    </row>
    <row r="4" spans="2:30" x14ac:dyDescent="0.2">
      <c r="B4" t="s">
        <v>23</v>
      </c>
      <c r="C4" s="1">
        <v>1</v>
      </c>
      <c r="D4" s="4">
        <v>2000000</v>
      </c>
      <c r="E4" s="52">
        <f>SUM(S4:X4)</f>
        <v>7532179.7999999998</v>
      </c>
      <c r="F4" s="53">
        <f>(E4-D4)/D4</f>
        <v>2.7660898999999999</v>
      </c>
      <c r="G4" s="44">
        <v>4914.2857142857138</v>
      </c>
      <c r="H4" s="13">
        <v>10031.944444444445</v>
      </c>
      <c r="I4" s="13">
        <v>20079.166666666668</v>
      </c>
      <c r="J4" s="13">
        <v>2671.4285714285711</v>
      </c>
      <c r="K4" s="13">
        <v>1870.0000000000002</v>
      </c>
      <c r="L4" s="45">
        <v>0</v>
      </c>
      <c r="M4" s="44">
        <v>344</v>
      </c>
      <c r="N4" s="14">
        <v>7223</v>
      </c>
      <c r="O4" s="14">
        <v>7228.5</v>
      </c>
      <c r="P4" s="15">
        <v>187</v>
      </c>
      <c r="Q4" s="14">
        <v>112.2</v>
      </c>
      <c r="R4" s="59">
        <v>0</v>
      </c>
      <c r="S4" s="66">
        <v>26556.799999999999</v>
      </c>
      <c r="T4" s="16">
        <v>397265</v>
      </c>
      <c r="U4" s="16">
        <v>7079373</v>
      </c>
      <c r="V4" s="16">
        <v>16643</v>
      </c>
      <c r="W4" s="16">
        <v>12342</v>
      </c>
      <c r="X4" s="67">
        <v>0</v>
      </c>
      <c r="Y4" s="69">
        <v>15</v>
      </c>
      <c r="Z4" s="15">
        <v>97</v>
      </c>
      <c r="AA4" s="15">
        <v>160</v>
      </c>
      <c r="AB4" s="15">
        <v>70</v>
      </c>
      <c r="AC4" s="15">
        <v>154</v>
      </c>
      <c r="AD4" s="70">
        <v>34</v>
      </c>
    </row>
    <row r="5" spans="2:30" x14ac:dyDescent="0.2">
      <c r="B5" t="s">
        <v>21</v>
      </c>
      <c r="C5" s="1">
        <v>2</v>
      </c>
      <c r="D5" s="4">
        <v>1000000</v>
      </c>
      <c r="E5" s="52">
        <f>SUM(S5:X5)</f>
        <v>371903.28</v>
      </c>
      <c r="F5" s="53">
        <f t="shared" ref="F5:F23" si="0">(E5-D5)/D5</f>
        <v>-0.62809671999999994</v>
      </c>
      <c r="G5" s="44">
        <v>156.36363636363635</v>
      </c>
      <c r="H5" s="13">
        <v>2345.4545454545455</v>
      </c>
      <c r="I5" s="13">
        <v>4690.909090909091</v>
      </c>
      <c r="J5" s="13">
        <v>5500</v>
      </c>
      <c r="K5" s="13">
        <v>26216.666666666668</v>
      </c>
      <c r="L5" s="45">
        <v>0</v>
      </c>
      <c r="M5" s="44">
        <v>34.4</v>
      </c>
      <c r="N5" s="14">
        <v>516</v>
      </c>
      <c r="O5" s="14">
        <v>516</v>
      </c>
      <c r="P5" s="15">
        <v>605</v>
      </c>
      <c r="Q5" s="14">
        <v>3146</v>
      </c>
      <c r="R5" s="59">
        <v>0</v>
      </c>
      <c r="S5" s="66">
        <v>2655.68</v>
      </c>
      <c r="T5" s="16">
        <v>39835.200000000004</v>
      </c>
      <c r="U5" s="16">
        <v>39835.200000000004</v>
      </c>
      <c r="V5" s="16">
        <v>46706</v>
      </c>
      <c r="W5" s="16">
        <v>242871.2</v>
      </c>
      <c r="X5" s="67">
        <v>0</v>
      </c>
      <c r="Y5" s="69">
        <v>56</v>
      </c>
      <c r="Z5" s="15">
        <v>83</v>
      </c>
      <c r="AA5" s="15">
        <v>3</v>
      </c>
      <c r="AB5" s="15">
        <v>190</v>
      </c>
      <c r="AC5" s="15">
        <v>49</v>
      </c>
      <c r="AD5" s="70">
        <v>67</v>
      </c>
    </row>
    <row r="6" spans="2:30" x14ac:dyDescent="0.2">
      <c r="B6" t="s">
        <v>22</v>
      </c>
      <c r="C6" s="1">
        <v>3</v>
      </c>
      <c r="D6" s="4">
        <v>1000000</v>
      </c>
      <c r="E6" s="52">
        <f>SUM(S6:X6)</f>
        <v>650973.86880000005</v>
      </c>
      <c r="F6" s="53">
        <f t="shared" si="0"/>
        <v>-0.34902613119999992</v>
      </c>
      <c r="G6" s="44">
        <v>25800</v>
      </c>
      <c r="H6" s="13">
        <v>3009.9999999999995</v>
      </c>
      <c r="I6" s="13">
        <v>118.0392156862745</v>
      </c>
      <c r="J6" s="13">
        <v>16400</v>
      </c>
      <c r="K6" s="13">
        <v>233372.00000000003</v>
      </c>
      <c r="L6" s="45">
        <v>5491.105882352942</v>
      </c>
      <c r="M6" s="44">
        <v>516</v>
      </c>
      <c r="N6" s="14">
        <v>60.199999999999996</v>
      </c>
      <c r="O6" s="14">
        <v>60.199999999999996</v>
      </c>
      <c r="P6" s="15">
        <v>328</v>
      </c>
      <c r="Q6" s="14">
        <v>4667.4400000000005</v>
      </c>
      <c r="R6" s="59">
        <v>2800.4640000000004</v>
      </c>
      <c r="S6" s="66">
        <v>39835.200000000004</v>
      </c>
      <c r="T6" s="16">
        <v>4647.4399999999996</v>
      </c>
      <c r="U6" s="16">
        <v>4647.4399999999996</v>
      </c>
      <c r="V6" s="16">
        <v>25321.600000000002</v>
      </c>
      <c r="W6" s="16">
        <v>360326.36800000007</v>
      </c>
      <c r="X6" s="67">
        <v>216195.82080000004</v>
      </c>
      <c r="Y6" s="69">
        <v>33</v>
      </c>
      <c r="Z6" s="15">
        <v>187</v>
      </c>
      <c r="AA6" s="15">
        <v>104</v>
      </c>
      <c r="AB6" s="15">
        <v>28</v>
      </c>
      <c r="AC6" s="15">
        <v>47</v>
      </c>
      <c r="AD6" s="70">
        <v>37</v>
      </c>
    </row>
    <row r="7" spans="2:30" x14ac:dyDescent="0.2">
      <c r="B7" t="s">
        <v>24</v>
      </c>
      <c r="C7" s="1">
        <f>C6+1</f>
        <v>4</v>
      </c>
      <c r="D7" s="4">
        <v>1000000</v>
      </c>
      <c r="E7" s="52">
        <f>SUM(S7:X7)</f>
        <v>382022.65599999996</v>
      </c>
      <c r="F7" s="53">
        <f t="shared" si="0"/>
        <v>-0.61797734400000004</v>
      </c>
      <c r="G7" s="44">
        <v>8256</v>
      </c>
      <c r="H7" s="13">
        <v>63.703703703703695</v>
      </c>
      <c r="I7" s="13">
        <v>191.11111111111109</v>
      </c>
      <c r="J7" s="13">
        <v>609.25925925925924</v>
      </c>
      <c r="K7" s="13">
        <v>1235.9259259259259</v>
      </c>
      <c r="L7" s="45">
        <v>19280.444444444442</v>
      </c>
      <c r="M7" s="44">
        <v>412.8</v>
      </c>
      <c r="N7" s="14">
        <v>34.4</v>
      </c>
      <c r="O7" s="14">
        <v>34.4</v>
      </c>
      <c r="P7" s="15">
        <v>329</v>
      </c>
      <c r="Q7" s="14">
        <v>667.4</v>
      </c>
      <c r="R7" s="59">
        <v>3470.48</v>
      </c>
      <c r="S7" s="66">
        <v>31868.160000000003</v>
      </c>
      <c r="T7" s="16">
        <v>2655.68</v>
      </c>
      <c r="U7" s="16">
        <v>2655.68</v>
      </c>
      <c r="V7" s="16">
        <v>25398.799999999999</v>
      </c>
      <c r="W7" s="16">
        <v>51523.28</v>
      </c>
      <c r="X7" s="67">
        <v>267921.05599999998</v>
      </c>
      <c r="Y7" s="69">
        <v>4</v>
      </c>
      <c r="Z7" s="15">
        <v>173</v>
      </c>
      <c r="AA7" s="15">
        <v>188</v>
      </c>
      <c r="AB7" s="15">
        <v>9</v>
      </c>
      <c r="AC7" s="15">
        <v>164</v>
      </c>
      <c r="AD7" s="70">
        <v>182</v>
      </c>
    </row>
    <row r="8" spans="2:30" x14ac:dyDescent="0.2">
      <c r="B8" t="s">
        <v>23</v>
      </c>
      <c r="C8" s="1">
        <f t="shared" ref="C8:C23" si="1">C7+1</f>
        <v>5</v>
      </c>
      <c r="D8" s="4">
        <v>1000000</v>
      </c>
      <c r="E8" s="52">
        <f>SUM(S8:X8)</f>
        <v>1066647.7646222222</v>
      </c>
      <c r="F8" s="53">
        <f t="shared" si="0"/>
        <v>6.6647764622222161E-2</v>
      </c>
      <c r="G8" s="44">
        <v>1256.3478260869563</v>
      </c>
      <c r="H8" s="13">
        <v>829.32367149757977</v>
      </c>
      <c r="I8" s="13">
        <v>829.32367149757977</v>
      </c>
      <c r="J8" s="13">
        <v>2965.2173913043475</v>
      </c>
      <c r="K8" s="13">
        <v>3558.260869565217</v>
      </c>
      <c r="L8" s="45">
        <v>50634.052173913042</v>
      </c>
      <c r="M8" s="44">
        <v>288.95999999999998</v>
      </c>
      <c r="N8" s="14">
        <v>190.74444444444336</v>
      </c>
      <c r="O8" s="14">
        <v>190.74444444444336</v>
      </c>
      <c r="P8" s="15">
        <v>682</v>
      </c>
      <c r="Q8" s="14">
        <v>818.4</v>
      </c>
      <c r="R8" s="59">
        <v>11645.832</v>
      </c>
      <c r="S8" s="66">
        <v>22307.712</v>
      </c>
      <c r="T8" s="16">
        <v>14725.471111111028</v>
      </c>
      <c r="U8" s="16">
        <v>14725.471111111028</v>
      </c>
      <c r="V8" s="16">
        <v>52650.400000000001</v>
      </c>
      <c r="W8" s="16">
        <v>63180.480000000003</v>
      </c>
      <c r="X8" s="67">
        <v>899058.23040000012</v>
      </c>
      <c r="Y8" s="69">
        <v>2</v>
      </c>
      <c r="Z8" s="15">
        <v>2</v>
      </c>
      <c r="AA8" s="15">
        <v>88</v>
      </c>
      <c r="AB8" s="15">
        <v>48</v>
      </c>
      <c r="AC8" s="15">
        <v>86</v>
      </c>
      <c r="AD8" s="70">
        <v>1</v>
      </c>
    </row>
    <row r="9" spans="2:30" x14ac:dyDescent="0.2">
      <c r="B9" t="s">
        <v>22</v>
      </c>
      <c r="C9" s="1">
        <f t="shared" si="1"/>
        <v>6</v>
      </c>
      <c r="D9" s="4">
        <v>2000000</v>
      </c>
      <c r="E9" s="52">
        <f>SUM(S9:X9)</f>
        <v>11728471.481142858</v>
      </c>
      <c r="F9" s="53">
        <f t="shared" si="0"/>
        <v>4.8642357405714289</v>
      </c>
      <c r="G9" s="44">
        <v>1006</v>
      </c>
      <c r="H9" s="13">
        <v>92.142857142857125</v>
      </c>
      <c r="I9" s="13">
        <v>184.28571428571425</v>
      </c>
      <c r="J9" s="13">
        <v>2200</v>
      </c>
      <c r="K9" s="13">
        <v>115060.00000000001</v>
      </c>
      <c r="L9" s="45">
        <v>46681.485714285714</v>
      </c>
      <c r="M9" s="44">
        <v>888</v>
      </c>
      <c r="N9" s="14">
        <v>18.428571428571427</v>
      </c>
      <c r="O9" s="14">
        <v>18.428571428571427</v>
      </c>
      <c r="P9" s="15">
        <v>440</v>
      </c>
      <c r="Q9" s="14">
        <v>2301.2000000000003</v>
      </c>
      <c r="R9" s="59">
        <v>4668.1485714285718</v>
      </c>
      <c r="S9" s="66">
        <v>11153624.4</v>
      </c>
      <c r="T9" s="16">
        <v>1422.6857142857143</v>
      </c>
      <c r="U9" s="16">
        <v>1422.6857142857143</v>
      </c>
      <c r="V9" s="16">
        <v>33968</v>
      </c>
      <c r="W9" s="16">
        <v>177652.64</v>
      </c>
      <c r="X9" s="67">
        <v>360381.06971428578</v>
      </c>
      <c r="Y9" s="69">
        <v>100</v>
      </c>
      <c r="Z9" s="15">
        <v>196</v>
      </c>
      <c r="AA9" s="15">
        <v>78</v>
      </c>
      <c r="AB9" s="15">
        <v>78</v>
      </c>
      <c r="AC9" s="15">
        <v>134</v>
      </c>
      <c r="AD9" s="70">
        <v>188</v>
      </c>
    </row>
    <row r="10" spans="2:30" x14ac:dyDescent="0.2">
      <c r="B10" t="s">
        <v>22</v>
      </c>
      <c r="C10" s="1">
        <f t="shared" si="1"/>
        <v>7</v>
      </c>
      <c r="D10" s="4">
        <v>1000000</v>
      </c>
      <c r="E10" s="52">
        <f>SUM(S10:X10)</f>
        <v>2448447.4079999998</v>
      </c>
      <c r="F10" s="53">
        <f t="shared" si="0"/>
        <v>1.4484474079999998</v>
      </c>
      <c r="G10" s="44">
        <v>19846.153846153848</v>
      </c>
      <c r="H10" s="13">
        <v>172</v>
      </c>
      <c r="I10" s="13">
        <v>39.692307692307693</v>
      </c>
      <c r="J10" s="13">
        <v>8125</v>
      </c>
      <c r="K10" s="13">
        <v>221000</v>
      </c>
      <c r="L10" s="45">
        <v>61200</v>
      </c>
      <c r="M10" s="44">
        <v>1548</v>
      </c>
      <c r="N10" s="14">
        <v>10.32</v>
      </c>
      <c r="O10" s="14">
        <v>10.32</v>
      </c>
      <c r="P10" s="15">
        <v>975</v>
      </c>
      <c r="Q10" s="14">
        <v>13260</v>
      </c>
      <c r="R10" s="59">
        <v>15912</v>
      </c>
      <c r="S10" s="66">
        <v>119505.60000000001</v>
      </c>
      <c r="T10" s="16">
        <v>796.70400000000006</v>
      </c>
      <c r="U10" s="16">
        <v>796.70400000000006</v>
      </c>
      <c r="V10" s="16">
        <v>75270</v>
      </c>
      <c r="W10" s="16">
        <v>1023672</v>
      </c>
      <c r="X10" s="67">
        <v>1228406.4000000001</v>
      </c>
      <c r="Y10" s="69">
        <v>130</v>
      </c>
      <c r="Z10" s="15">
        <v>19</v>
      </c>
      <c r="AA10" s="15">
        <v>120</v>
      </c>
      <c r="AB10" s="15">
        <v>117</v>
      </c>
      <c r="AC10" s="15">
        <v>171</v>
      </c>
      <c r="AD10" s="70">
        <v>160</v>
      </c>
    </row>
    <row r="11" spans="2:30" x14ac:dyDescent="0.2">
      <c r="B11" t="s">
        <v>25</v>
      </c>
      <c r="C11" s="1">
        <f t="shared" si="1"/>
        <v>8</v>
      </c>
      <c r="D11" s="4">
        <v>1000000</v>
      </c>
      <c r="E11" s="52">
        <f>SUM(S11:X11)</f>
        <v>225427.01937777776</v>
      </c>
      <c r="F11" s="53">
        <f t="shared" si="0"/>
        <v>-0.77457298062222213</v>
      </c>
      <c r="G11" s="44">
        <v>3009.9999999999995</v>
      </c>
      <c r="H11" s="13">
        <v>672.44444444444446</v>
      </c>
      <c r="I11" s="13">
        <v>67.24444444444444</v>
      </c>
      <c r="J11" s="13">
        <v>1057.1428571428571</v>
      </c>
      <c r="K11" s="13">
        <v>4862.8571428571422</v>
      </c>
      <c r="L11" s="45">
        <v>2543.2742857142857</v>
      </c>
      <c r="M11" s="44">
        <v>240.79999999999998</v>
      </c>
      <c r="N11" s="14">
        <v>53.795555555555559</v>
      </c>
      <c r="O11" s="14">
        <v>53.795555555555559</v>
      </c>
      <c r="P11" s="15">
        <v>148</v>
      </c>
      <c r="Q11" s="14">
        <v>389.02857142857141</v>
      </c>
      <c r="R11" s="59">
        <v>2034.6194285714287</v>
      </c>
      <c r="S11" s="66">
        <v>18589.759999999998</v>
      </c>
      <c r="T11" s="16">
        <v>4153.0168888888893</v>
      </c>
      <c r="U11" s="16">
        <v>4153.0168888888893</v>
      </c>
      <c r="V11" s="16">
        <v>11425.6</v>
      </c>
      <c r="W11" s="16">
        <v>30033.005714285715</v>
      </c>
      <c r="X11" s="67">
        <v>157072.61988571429</v>
      </c>
      <c r="Y11" s="69">
        <v>37</v>
      </c>
      <c r="Z11" s="15">
        <v>149</v>
      </c>
      <c r="AA11" s="15">
        <v>112</v>
      </c>
      <c r="AB11" s="15">
        <v>119</v>
      </c>
      <c r="AC11" s="15">
        <v>25</v>
      </c>
      <c r="AD11" s="70">
        <v>41</v>
      </c>
    </row>
    <row r="12" spans="2:30" x14ac:dyDescent="0.2">
      <c r="B12" t="s">
        <v>26</v>
      </c>
      <c r="C12" s="1">
        <f t="shared" si="1"/>
        <v>9</v>
      </c>
      <c r="D12" s="4">
        <v>1000000</v>
      </c>
      <c r="E12" s="52">
        <f>SUM(S12:X12)</f>
        <v>1020465.7296</v>
      </c>
      <c r="F12" s="53">
        <f t="shared" si="0"/>
        <v>2.0465729599999961E-2</v>
      </c>
      <c r="G12" s="44">
        <v>1911.1111111111111</v>
      </c>
      <c r="H12" s="13">
        <v>229.33333333333334</v>
      </c>
      <c r="I12" s="13">
        <v>45.866666666666674</v>
      </c>
      <c r="J12" s="13">
        <v>7622.2222222222226</v>
      </c>
      <c r="K12" s="13">
        <v>9375.3333333333339</v>
      </c>
      <c r="L12" s="45">
        <v>25500.906666666669</v>
      </c>
      <c r="M12" s="44">
        <v>172</v>
      </c>
      <c r="N12" s="14">
        <v>20.64</v>
      </c>
      <c r="O12" s="14">
        <v>20.64</v>
      </c>
      <c r="P12" s="15">
        <v>686</v>
      </c>
      <c r="Q12" s="14">
        <v>843.78</v>
      </c>
      <c r="R12" s="59">
        <v>11475.407999999999</v>
      </c>
      <c r="S12" s="66">
        <v>13278.4</v>
      </c>
      <c r="T12" s="16">
        <v>1593.4080000000001</v>
      </c>
      <c r="U12" s="16">
        <v>1593.4080000000001</v>
      </c>
      <c r="V12" s="16">
        <v>52959.200000000004</v>
      </c>
      <c r="W12" s="16">
        <v>65139.815999999999</v>
      </c>
      <c r="X12" s="67">
        <v>885901.4976</v>
      </c>
      <c r="Y12" s="69">
        <v>107</v>
      </c>
      <c r="Z12" s="15">
        <v>45</v>
      </c>
      <c r="AA12" s="15">
        <v>84</v>
      </c>
      <c r="AB12" s="15">
        <v>162</v>
      </c>
      <c r="AC12" s="15">
        <v>108</v>
      </c>
      <c r="AD12" s="70">
        <v>190</v>
      </c>
    </row>
    <row r="13" spans="2:30" x14ac:dyDescent="0.2">
      <c r="B13" t="s">
        <v>22</v>
      </c>
      <c r="C13" s="1">
        <f t="shared" si="1"/>
        <v>10</v>
      </c>
      <c r="D13" s="4">
        <v>1000000</v>
      </c>
      <c r="E13" s="52">
        <f>SUM(S13:X13)</f>
        <v>554067.70188744529</v>
      </c>
      <c r="F13" s="53">
        <f t="shared" si="0"/>
        <v>-0.44593229811255469</v>
      </c>
      <c r="G13" s="44">
        <v>3468.0808080807878</v>
      </c>
      <c r="H13" s="13">
        <v>53.305785123966935</v>
      </c>
      <c r="I13" s="13">
        <v>53.305785123966935</v>
      </c>
      <c r="J13" s="13">
        <v>1027.2727272727273</v>
      </c>
      <c r="K13" s="13">
        <v>4725.454545454545</v>
      </c>
      <c r="L13" s="45">
        <v>12421.194805194802</v>
      </c>
      <c r="M13" s="44">
        <v>1144.4666666666601</v>
      </c>
      <c r="N13" s="14">
        <v>17.59090909090909</v>
      </c>
      <c r="O13" s="14">
        <v>17.59090909090909</v>
      </c>
      <c r="P13" s="15">
        <v>339</v>
      </c>
      <c r="Q13" s="14">
        <v>1559.3999999999999</v>
      </c>
      <c r="R13" s="59">
        <v>4098.9942857142851</v>
      </c>
      <c r="S13" s="66">
        <v>88352.826666666166</v>
      </c>
      <c r="T13" s="16">
        <v>1358.0181818181818</v>
      </c>
      <c r="U13" s="16">
        <v>1358.0181818181818</v>
      </c>
      <c r="V13" s="16">
        <v>26170.799999999999</v>
      </c>
      <c r="W13" s="16">
        <v>120385.68</v>
      </c>
      <c r="X13" s="67">
        <v>316442.3588571428</v>
      </c>
      <c r="Y13" s="69">
        <v>32</v>
      </c>
      <c r="Z13" s="15">
        <v>146</v>
      </c>
      <c r="AA13" s="15">
        <v>73</v>
      </c>
      <c r="AB13" s="15">
        <v>180</v>
      </c>
      <c r="AC13" s="15">
        <v>152</v>
      </c>
      <c r="AD13" s="70">
        <v>193</v>
      </c>
    </row>
    <row r="14" spans="2:30" x14ac:dyDescent="0.2">
      <c r="B14" t="s">
        <v>23</v>
      </c>
      <c r="C14" s="1">
        <f t="shared" si="1"/>
        <v>11</v>
      </c>
      <c r="D14" s="4">
        <v>1000000</v>
      </c>
      <c r="E14" s="52">
        <f>SUM(S14:X14)</f>
        <v>305355.43321481475</v>
      </c>
      <c r="F14" s="53">
        <f t="shared" si="0"/>
        <v>-0.69464456678518527</v>
      </c>
      <c r="G14" s="44">
        <v>2150</v>
      </c>
      <c r="H14" s="13">
        <v>37.160493827160494</v>
      </c>
      <c r="I14" s="13">
        <v>111.48148148148147</v>
      </c>
      <c r="J14" s="13">
        <v>1950</v>
      </c>
      <c r="K14" s="13">
        <v>27690</v>
      </c>
      <c r="L14" s="45">
        <v>102176.09999999998</v>
      </c>
      <c r="M14" s="44">
        <v>129</v>
      </c>
      <c r="N14" s="14">
        <v>2.2296296296296294</v>
      </c>
      <c r="O14" s="14">
        <v>2.2296296296296294</v>
      </c>
      <c r="P14" s="15">
        <v>117</v>
      </c>
      <c r="Q14" s="14">
        <v>1661.3999999999999</v>
      </c>
      <c r="R14" s="59">
        <v>2043.5219999999997</v>
      </c>
      <c r="S14" s="66">
        <v>9958.8000000000011</v>
      </c>
      <c r="T14" s="16">
        <v>172.12740740740739</v>
      </c>
      <c r="U14" s="16">
        <v>172.12740740740739</v>
      </c>
      <c r="V14" s="16">
        <v>9032.4</v>
      </c>
      <c r="W14" s="16">
        <v>128260.07999999999</v>
      </c>
      <c r="X14" s="67">
        <v>157759.89839999998</v>
      </c>
      <c r="Y14" s="69">
        <v>147</v>
      </c>
      <c r="Z14" s="15">
        <v>98</v>
      </c>
      <c r="AA14" s="15">
        <v>166</v>
      </c>
      <c r="AB14" s="15">
        <v>19</v>
      </c>
      <c r="AC14" s="15">
        <v>161</v>
      </c>
      <c r="AD14" s="70">
        <v>200</v>
      </c>
    </row>
    <row r="15" spans="2:30" x14ac:dyDescent="0.2">
      <c r="B15" t="s">
        <v>27</v>
      </c>
      <c r="C15" s="1">
        <f t="shared" si="1"/>
        <v>12</v>
      </c>
      <c r="D15" s="4">
        <v>1000000</v>
      </c>
      <c r="E15" s="52">
        <f>SUM(S15:X15)</f>
        <v>224904.45587692305</v>
      </c>
      <c r="F15" s="53">
        <f t="shared" si="0"/>
        <v>-0.77509554412307691</v>
      </c>
      <c r="G15" s="44">
        <v>1032</v>
      </c>
      <c r="H15" s="13">
        <v>14.7008547008547</v>
      </c>
      <c r="I15" s="13">
        <v>2.45014245014245</v>
      </c>
      <c r="J15" s="13">
        <v>2225</v>
      </c>
      <c r="K15" s="13">
        <v>5258.063492063492</v>
      </c>
      <c r="L15" s="45">
        <v>4031.1820105820102</v>
      </c>
      <c r="M15" s="44">
        <v>82.56</v>
      </c>
      <c r="N15" s="14">
        <v>1.323076923076923</v>
      </c>
      <c r="O15" s="14">
        <v>1.323076923076923</v>
      </c>
      <c r="P15" s="15">
        <v>178</v>
      </c>
      <c r="Q15" s="14">
        <v>473.22571428571428</v>
      </c>
      <c r="R15" s="59">
        <v>2176.8382857142856</v>
      </c>
      <c r="S15" s="66">
        <v>6373.6320000000005</v>
      </c>
      <c r="T15" s="16">
        <v>102.14153846153846</v>
      </c>
      <c r="U15" s="16">
        <v>102.14153846153846</v>
      </c>
      <c r="V15" s="16">
        <v>13741.6</v>
      </c>
      <c r="W15" s="16">
        <v>36533.025142857143</v>
      </c>
      <c r="X15" s="67">
        <v>168051.91565714285</v>
      </c>
      <c r="Y15" s="69">
        <v>170</v>
      </c>
      <c r="Z15" s="15">
        <v>60</v>
      </c>
      <c r="AA15" s="15">
        <v>172</v>
      </c>
      <c r="AB15" s="15">
        <v>159</v>
      </c>
      <c r="AC15" s="15">
        <v>198</v>
      </c>
      <c r="AD15" s="70">
        <v>12</v>
      </c>
    </row>
    <row r="16" spans="2:30" x14ac:dyDescent="0.2">
      <c r="B16" t="s">
        <v>28</v>
      </c>
      <c r="C16" s="1">
        <f t="shared" si="1"/>
        <v>13</v>
      </c>
      <c r="D16" s="4">
        <v>1000000</v>
      </c>
      <c r="E16" s="52">
        <f>SUM(S16:X16)</f>
        <v>453743.66171428573</v>
      </c>
      <c r="F16" s="53">
        <f t="shared" si="0"/>
        <v>-0.54625633828571429</v>
      </c>
      <c r="G16" s="44">
        <v>4034.666666666667</v>
      </c>
      <c r="H16" s="13">
        <v>1428.5714285714284</v>
      </c>
      <c r="I16" s="13">
        <v>1714.285714285714</v>
      </c>
      <c r="J16" s="13">
        <v>12900</v>
      </c>
      <c r="K16" s="13">
        <v>7739.9999999999991</v>
      </c>
      <c r="L16" s="45">
        <v>10722.731707317073</v>
      </c>
      <c r="M16" s="44">
        <v>484.16</v>
      </c>
      <c r="N16" s="14">
        <v>85.714285714285708</v>
      </c>
      <c r="O16" s="14">
        <v>85.714285714285708</v>
      </c>
      <c r="P16" s="15">
        <v>516</v>
      </c>
      <c r="Q16" s="14">
        <v>309.59999999999997</v>
      </c>
      <c r="R16" s="59">
        <v>4396.32</v>
      </c>
      <c r="S16" s="66">
        <v>37377.152000000002</v>
      </c>
      <c r="T16" s="16">
        <v>6617.1428571428569</v>
      </c>
      <c r="U16" s="16">
        <v>6617.1428571428569</v>
      </c>
      <c r="V16" s="16">
        <v>39835.200000000004</v>
      </c>
      <c r="W16" s="16">
        <v>23901.119999999999</v>
      </c>
      <c r="X16" s="67">
        <v>339395.90399999998</v>
      </c>
      <c r="Y16" s="69">
        <v>96</v>
      </c>
      <c r="Z16" s="15">
        <v>65</v>
      </c>
      <c r="AA16" s="15">
        <v>47</v>
      </c>
      <c r="AB16" s="15">
        <v>106</v>
      </c>
      <c r="AC16" s="15">
        <v>123</v>
      </c>
      <c r="AD16" s="70">
        <v>49</v>
      </c>
    </row>
    <row r="17" spans="2:30" x14ac:dyDescent="0.2">
      <c r="B17" t="s">
        <v>25</v>
      </c>
      <c r="C17" s="1">
        <f t="shared" si="1"/>
        <v>14</v>
      </c>
      <c r="D17" s="4">
        <v>1000000</v>
      </c>
      <c r="E17" s="52">
        <f>SUM(S17:X17)</f>
        <v>629765.808304762</v>
      </c>
      <c r="F17" s="53">
        <f t="shared" si="0"/>
        <v>-0.37023419169523802</v>
      </c>
      <c r="G17" s="44">
        <v>1720</v>
      </c>
      <c r="H17" s="13">
        <v>5.9722222222222223</v>
      </c>
      <c r="I17" s="13">
        <v>11.944444444444445</v>
      </c>
      <c r="J17" s="13">
        <v>3308.3333333333335</v>
      </c>
      <c r="K17" s="13">
        <v>17203.333333333336</v>
      </c>
      <c r="L17" s="45">
        <v>91472.580952380958</v>
      </c>
      <c r="M17" s="44">
        <v>206.4</v>
      </c>
      <c r="N17" s="14">
        <v>0.71666666666666667</v>
      </c>
      <c r="O17" s="14">
        <v>0.71666666666666667</v>
      </c>
      <c r="P17" s="15">
        <v>397</v>
      </c>
      <c r="Q17" s="14">
        <v>2064.4</v>
      </c>
      <c r="R17" s="59">
        <v>5488.3548571428573</v>
      </c>
      <c r="S17" s="66">
        <v>15934.080000000002</v>
      </c>
      <c r="T17" s="16">
        <v>55.326666666666668</v>
      </c>
      <c r="U17" s="16">
        <v>55.326666666666668</v>
      </c>
      <c r="V17" s="16">
        <v>30648.400000000001</v>
      </c>
      <c r="W17" s="16">
        <v>159371.68000000002</v>
      </c>
      <c r="X17" s="67">
        <v>423700.99497142859</v>
      </c>
      <c r="Y17" s="69">
        <v>165</v>
      </c>
      <c r="Z17" s="15">
        <v>112</v>
      </c>
      <c r="AA17" s="15">
        <v>99</v>
      </c>
      <c r="AB17" s="15">
        <v>6</v>
      </c>
      <c r="AC17" s="15">
        <v>48</v>
      </c>
      <c r="AD17" s="70">
        <v>163</v>
      </c>
    </row>
    <row r="18" spans="2:30" x14ac:dyDescent="0.2">
      <c r="B18" t="s">
        <v>22</v>
      </c>
      <c r="C18" s="1">
        <f t="shared" si="1"/>
        <v>15</v>
      </c>
      <c r="D18" s="4">
        <v>2000000</v>
      </c>
      <c r="E18" s="52">
        <f>SUM(S18:X18)</f>
        <v>1169145.043323077</v>
      </c>
      <c r="F18" s="53">
        <f t="shared" si="0"/>
        <v>-0.4154274783384615</v>
      </c>
      <c r="G18" s="44">
        <v>774</v>
      </c>
      <c r="H18" s="13">
        <v>1.5876923076923077</v>
      </c>
      <c r="I18" s="13">
        <v>1.5876923076923077</v>
      </c>
      <c r="J18" s="13">
        <v>2516</v>
      </c>
      <c r="K18" s="13">
        <v>35802.68</v>
      </c>
      <c r="L18" s="45">
        <v>21481.608</v>
      </c>
      <c r="M18" s="44">
        <v>193.5</v>
      </c>
      <c r="N18" s="14">
        <v>0.39692307692307693</v>
      </c>
      <c r="O18" s="14">
        <v>0.39692307692307693</v>
      </c>
      <c r="P18" s="15">
        <v>629</v>
      </c>
      <c r="Q18" s="14">
        <v>8950.67</v>
      </c>
      <c r="R18" s="59">
        <v>5370.402</v>
      </c>
      <c r="S18" s="66">
        <v>14938.2</v>
      </c>
      <c r="T18" s="16">
        <v>30.642461538461539</v>
      </c>
      <c r="U18" s="16">
        <v>30.642461538461539</v>
      </c>
      <c r="V18" s="16">
        <v>48558.8</v>
      </c>
      <c r="W18" s="16">
        <v>690991.72400000005</v>
      </c>
      <c r="X18" s="67">
        <v>414595.0344</v>
      </c>
      <c r="Y18" s="69">
        <v>127</v>
      </c>
      <c r="Z18" s="15">
        <v>171</v>
      </c>
      <c r="AA18" s="15">
        <v>122</v>
      </c>
      <c r="AB18" s="15">
        <v>63</v>
      </c>
      <c r="AC18" s="15">
        <v>113</v>
      </c>
      <c r="AD18" s="70">
        <v>25</v>
      </c>
    </row>
    <row r="19" spans="2:30" x14ac:dyDescent="0.2">
      <c r="B19" t="s">
        <v>29</v>
      </c>
      <c r="C19" s="1">
        <f t="shared" si="1"/>
        <v>16</v>
      </c>
      <c r="D19" s="4">
        <v>1000000</v>
      </c>
      <c r="E19" s="52">
        <f>SUM(S19:X19)</f>
        <v>291146.1836788049</v>
      </c>
      <c r="F19" s="53">
        <f t="shared" si="0"/>
        <v>-0.70885381632119515</v>
      </c>
      <c r="G19" s="44">
        <v>297.28395061728395</v>
      </c>
      <c r="H19" s="13">
        <v>1777.7777777777778</v>
      </c>
      <c r="I19" s="13">
        <v>0.8431372549019609</v>
      </c>
      <c r="J19" s="13">
        <v>2933.3333333333335</v>
      </c>
      <c r="K19" s="13">
        <v>5950.4761904761899</v>
      </c>
      <c r="L19" s="45">
        <v>11603.428571428572</v>
      </c>
      <c r="M19" s="44">
        <v>26.755555555555553</v>
      </c>
      <c r="N19" s="14">
        <v>160</v>
      </c>
      <c r="O19" s="14">
        <v>0.2023529411764706</v>
      </c>
      <c r="P19" s="15">
        <v>264</v>
      </c>
      <c r="Q19" s="14">
        <v>535.54285714285709</v>
      </c>
      <c r="R19" s="59">
        <v>2784.8228571428572</v>
      </c>
      <c r="S19" s="66">
        <v>2065.5288888888886</v>
      </c>
      <c r="T19" s="16">
        <v>12352</v>
      </c>
      <c r="U19" s="16">
        <v>15.62164705882353</v>
      </c>
      <c r="V19" s="16">
        <v>20380.8</v>
      </c>
      <c r="W19" s="16">
        <v>41343.908571428568</v>
      </c>
      <c r="X19" s="67">
        <v>214988.32457142859</v>
      </c>
      <c r="Y19" s="69">
        <v>14</v>
      </c>
      <c r="Z19" s="15">
        <v>47</v>
      </c>
      <c r="AA19" s="15">
        <v>102</v>
      </c>
      <c r="AB19" s="15">
        <v>4</v>
      </c>
      <c r="AC19" s="15">
        <v>132</v>
      </c>
      <c r="AD19" s="70">
        <v>197</v>
      </c>
    </row>
    <row r="20" spans="2:30" x14ac:dyDescent="0.2">
      <c r="B20" t="s">
        <v>23</v>
      </c>
      <c r="C20" s="1">
        <f t="shared" si="1"/>
        <v>17</v>
      </c>
      <c r="D20" s="4">
        <v>1000000</v>
      </c>
      <c r="E20" s="52">
        <f>SUM(S20:X20)</f>
        <v>1321278.9263999998</v>
      </c>
      <c r="F20" s="53">
        <f t="shared" si="0"/>
        <v>0.32127892639999978</v>
      </c>
      <c r="G20" s="44">
        <v>452.63157894736844</v>
      </c>
      <c r="H20" s="13">
        <v>0</v>
      </c>
      <c r="I20" s="13">
        <v>0</v>
      </c>
      <c r="J20" s="13">
        <v>23342.105263157897</v>
      </c>
      <c r="K20" s="13">
        <v>35480</v>
      </c>
      <c r="L20" s="45">
        <v>39858.978947368414</v>
      </c>
      <c r="M20" s="44">
        <v>17.2</v>
      </c>
      <c r="N20" s="14">
        <v>0</v>
      </c>
      <c r="O20" s="14">
        <v>0</v>
      </c>
      <c r="P20" s="15">
        <v>887</v>
      </c>
      <c r="Q20" s="14">
        <v>1064.3999999999999</v>
      </c>
      <c r="R20" s="59">
        <v>15146.411999999998</v>
      </c>
      <c r="S20" s="66">
        <v>1327.84</v>
      </c>
      <c r="T20" s="16">
        <v>0</v>
      </c>
      <c r="U20" s="16">
        <v>0</v>
      </c>
      <c r="V20" s="16">
        <v>68476.400000000009</v>
      </c>
      <c r="W20" s="16">
        <v>82171.679999999993</v>
      </c>
      <c r="X20" s="67">
        <v>1169303.0063999998</v>
      </c>
      <c r="Y20" s="69">
        <v>27</v>
      </c>
      <c r="Z20" s="15">
        <v>183</v>
      </c>
      <c r="AA20" s="15">
        <v>93</v>
      </c>
      <c r="AB20" s="15">
        <v>120</v>
      </c>
      <c r="AC20" s="15">
        <v>109</v>
      </c>
      <c r="AD20" s="70">
        <v>138</v>
      </c>
    </row>
    <row r="21" spans="2:30" x14ac:dyDescent="0.2">
      <c r="B21" t="s">
        <v>22</v>
      </c>
      <c r="C21" s="1">
        <f t="shared" si="1"/>
        <v>18</v>
      </c>
      <c r="D21" s="4">
        <v>1000000</v>
      </c>
      <c r="E21" s="52">
        <f>SUM(S21:X21)</f>
        <v>1248343.4543999999</v>
      </c>
      <c r="F21" s="53">
        <f t="shared" si="0"/>
        <v>0.24834345439999994</v>
      </c>
      <c r="G21" s="44">
        <v>60000</v>
      </c>
      <c r="H21" s="13">
        <v>0</v>
      </c>
      <c r="I21" s="13">
        <v>0</v>
      </c>
      <c r="J21" s="13">
        <v>44450</v>
      </c>
      <c r="K21" s="13">
        <v>58118.375</v>
      </c>
      <c r="L21" s="45">
        <v>60850.206451612896</v>
      </c>
      <c r="M21" s="44">
        <v>1200</v>
      </c>
      <c r="N21" s="14">
        <v>0</v>
      </c>
      <c r="O21" s="14">
        <v>0</v>
      </c>
      <c r="P21" s="15">
        <v>889</v>
      </c>
      <c r="Q21" s="14">
        <v>4649.47</v>
      </c>
      <c r="R21" s="59">
        <v>9431.7819999999992</v>
      </c>
      <c r="S21" s="66">
        <v>92640</v>
      </c>
      <c r="T21" s="16">
        <v>0</v>
      </c>
      <c r="U21" s="16">
        <v>0</v>
      </c>
      <c r="V21" s="16">
        <v>68630.8</v>
      </c>
      <c r="W21" s="16">
        <v>358939.08400000003</v>
      </c>
      <c r="X21" s="67">
        <v>728133.57039999997</v>
      </c>
      <c r="Y21" s="69">
        <v>0</v>
      </c>
      <c r="Z21" s="15">
        <v>16</v>
      </c>
      <c r="AA21" s="15">
        <v>196</v>
      </c>
      <c r="AB21" s="15">
        <v>91</v>
      </c>
      <c r="AC21" s="15">
        <v>114</v>
      </c>
      <c r="AD21" s="70">
        <v>0</v>
      </c>
    </row>
    <row r="22" spans="2:30" x14ac:dyDescent="0.2">
      <c r="B22" t="s">
        <v>22</v>
      </c>
      <c r="C22" s="1">
        <f t="shared" si="1"/>
        <v>19</v>
      </c>
      <c r="D22" s="4">
        <v>1000000</v>
      </c>
      <c r="E22" s="52">
        <f>SUM(S22:X22)</f>
        <v>1242082.3799999999</v>
      </c>
      <c r="F22" s="53">
        <f t="shared" si="0"/>
        <v>0.24208237999999987</v>
      </c>
      <c r="G22" s="44">
        <v>358.33333333333337</v>
      </c>
      <c r="H22" s="13">
        <v>0</v>
      </c>
      <c r="I22" s="13">
        <v>0</v>
      </c>
      <c r="J22" s="13">
        <v>17333.333333333336</v>
      </c>
      <c r="K22" s="13">
        <v>117866.66666666667</v>
      </c>
      <c r="L22" s="45">
        <v>31824</v>
      </c>
      <c r="M22" s="44">
        <v>10.75</v>
      </c>
      <c r="N22" s="14">
        <v>0</v>
      </c>
      <c r="O22" s="14">
        <v>0</v>
      </c>
      <c r="P22" s="15">
        <v>520</v>
      </c>
      <c r="Q22" s="14">
        <v>7072</v>
      </c>
      <c r="R22" s="59">
        <v>8486.4</v>
      </c>
      <c r="S22" s="66">
        <v>829.9</v>
      </c>
      <c r="T22" s="16">
        <v>0</v>
      </c>
      <c r="U22" s="16">
        <v>0</v>
      </c>
      <c r="V22" s="16">
        <v>40144</v>
      </c>
      <c r="W22" s="16">
        <v>545958.40000000002</v>
      </c>
      <c r="X22" s="67">
        <v>655150.07999999996</v>
      </c>
      <c r="Y22" s="69">
        <v>119</v>
      </c>
      <c r="Z22" s="15">
        <v>141</v>
      </c>
      <c r="AA22" s="15">
        <v>86</v>
      </c>
      <c r="AB22" s="15">
        <v>139</v>
      </c>
      <c r="AC22" s="15">
        <v>12</v>
      </c>
      <c r="AD22" s="70">
        <v>189</v>
      </c>
    </row>
    <row r="23" spans="2:30" x14ac:dyDescent="0.2">
      <c r="B23" t="s">
        <v>24</v>
      </c>
      <c r="C23" s="1">
        <f t="shared" si="1"/>
        <v>20</v>
      </c>
      <c r="D23" s="4">
        <v>1000000</v>
      </c>
      <c r="E23" s="52">
        <f>SUM(S23:X23)</f>
        <v>246737.28098461538</v>
      </c>
      <c r="F23" s="53">
        <f t="shared" si="0"/>
        <v>-0.75326271901538455</v>
      </c>
      <c r="G23" s="44">
        <v>42.338461538461544</v>
      </c>
      <c r="H23" s="13">
        <v>9333.3333333333339</v>
      </c>
      <c r="I23" s="13">
        <v>0</v>
      </c>
      <c r="J23" s="13">
        <v>686.66666666666674</v>
      </c>
      <c r="K23" s="13">
        <v>1804.952380952381</v>
      </c>
      <c r="L23" s="45">
        <v>12271.871238095238</v>
      </c>
      <c r="M23" s="44">
        <v>6.3507692307692309</v>
      </c>
      <c r="N23" s="14">
        <v>1400</v>
      </c>
      <c r="O23" s="14">
        <v>0</v>
      </c>
      <c r="P23" s="15">
        <v>103</v>
      </c>
      <c r="Q23" s="14">
        <v>270.74285714285713</v>
      </c>
      <c r="R23" s="59">
        <v>1415.9851428571428</v>
      </c>
      <c r="S23" s="66">
        <v>490.27938461538463</v>
      </c>
      <c r="T23" s="16">
        <v>108080</v>
      </c>
      <c r="U23" s="16">
        <v>0</v>
      </c>
      <c r="V23" s="16">
        <v>7951.6</v>
      </c>
      <c r="W23" s="16">
        <v>20901.348571428571</v>
      </c>
      <c r="X23" s="67">
        <v>109314.05302857143</v>
      </c>
      <c r="Y23" s="69">
        <v>95</v>
      </c>
      <c r="Z23" s="15">
        <v>87</v>
      </c>
      <c r="AA23" s="15">
        <v>43</v>
      </c>
      <c r="AB23" s="15">
        <v>113</v>
      </c>
      <c r="AC23" s="15">
        <v>92</v>
      </c>
      <c r="AD23" s="70">
        <v>59</v>
      </c>
    </row>
    <row r="24" spans="2:30" x14ac:dyDescent="0.2">
      <c r="C24" s="9" t="s">
        <v>9</v>
      </c>
      <c r="D24" s="10">
        <f>AVERAGE(D4:D23)</f>
        <v>1150000</v>
      </c>
      <c r="E24" s="54">
        <f t="shared" ref="E24:AD24" si="2">AVERAGE(E4:E23)</f>
        <v>1655655.4668663791</v>
      </c>
      <c r="F24" s="27">
        <f t="shared" si="2"/>
        <v>0.14491055875473091</v>
      </c>
      <c r="G24" s="46">
        <f t="shared" si="2"/>
        <v>7024.2798466592594</v>
      </c>
      <c r="H24" s="23">
        <f t="shared" si="2"/>
        <v>1504.9378293942675</v>
      </c>
      <c r="I24" s="23">
        <f t="shared" si="2"/>
        <v>1407.0768643154101</v>
      </c>
      <c r="J24" s="23">
        <f t="shared" si="2"/>
        <v>7991.1157479227277</v>
      </c>
      <c r="K24" s="23">
        <f t="shared" si="2"/>
        <v>46709.552277364754</v>
      </c>
      <c r="L24" s="47">
        <f t="shared" si="2"/>
        <v>30502.257592567847</v>
      </c>
      <c r="M24" s="46">
        <f t="shared" si="2"/>
        <v>397.30514957264921</v>
      </c>
      <c r="N24" s="23">
        <f t="shared" si="2"/>
        <v>489.77500312650307</v>
      </c>
      <c r="O24" s="23">
        <f t="shared" si="2"/>
        <v>412.06012077356189</v>
      </c>
      <c r="P24" s="23">
        <f t="shared" si="2"/>
        <v>460.95</v>
      </c>
      <c r="Q24" s="23">
        <f t="shared" si="2"/>
        <v>2740.8149999999996</v>
      </c>
      <c r="R24" s="60">
        <f t="shared" si="2"/>
        <v>5642.3392714285719</v>
      </c>
      <c r="S24" s="54">
        <f t="shared" si="2"/>
        <v>584925.49754700845</v>
      </c>
      <c r="T24" s="21">
        <f t="shared" si="2"/>
        <v>29793.100241366039</v>
      </c>
      <c r="U24" s="21">
        <f t="shared" si="2"/>
        <v>357877.68132371904</v>
      </c>
      <c r="V24" s="21">
        <f t="shared" si="2"/>
        <v>35695.670000000006</v>
      </c>
      <c r="W24" s="21">
        <f t="shared" si="2"/>
        <v>211774.92600000006</v>
      </c>
      <c r="X24" s="60">
        <f t="shared" si="2"/>
        <v>435588.59175428579</v>
      </c>
      <c r="Y24" s="46">
        <f t="shared" si="2"/>
        <v>73.8</v>
      </c>
      <c r="Z24" s="23">
        <f t="shared" si="2"/>
        <v>103.85</v>
      </c>
      <c r="AA24" s="23">
        <f t="shared" si="2"/>
        <v>106.8</v>
      </c>
      <c r="AB24" s="23">
        <f t="shared" si="2"/>
        <v>91.05</v>
      </c>
      <c r="AC24" s="23">
        <f t="shared" si="2"/>
        <v>109.6</v>
      </c>
      <c r="AD24" s="47">
        <f t="shared" si="2"/>
        <v>106.25</v>
      </c>
    </row>
    <row r="25" spans="2:30" x14ac:dyDescent="0.2">
      <c r="C25" s="9" t="s">
        <v>16</v>
      </c>
      <c r="D25" s="10">
        <f>MIN(D5:D23)</f>
        <v>1000000</v>
      </c>
      <c r="E25" s="54">
        <f t="shared" ref="E25:AD25" si="3">MIN(E5:E23)</f>
        <v>224904.45587692305</v>
      </c>
      <c r="F25" s="27">
        <f t="shared" si="3"/>
        <v>-0.77509554412307691</v>
      </c>
      <c r="G25" s="46">
        <f t="shared" si="3"/>
        <v>42.338461538461544</v>
      </c>
      <c r="H25" s="23">
        <f t="shared" si="3"/>
        <v>0</v>
      </c>
      <c r="I25" s="23">
        <f t="shared" si="3"/>
        <v>0</v>
      </c>
      <c r="J25" s="23">
        <f t="shared" si="3"/>
        <v>609.25925925925924</v>
      </c>
      <c r="K25" s="23">
        <f t="shared" si="3"/>
        <v>1235.9259259259259</v>
      </c>
      <c r="L25" s="47">
        <f t="shared" si="3"/>
        <v>0</v>
      </c>
      <c r="M25" s="46">
        <f t="shared" si="3"/>
        <v>6.3507692307692309</v>
      </c>
      <c r="N25" s="23">
        <f t="shared" si="3"/>
        <v>0</v>
      </c>
      <c r="O25" s="23">
        <f t="shared" si="3"/>
        <v>0</v>
      </c>
      <c r="P25" s="23">
        <f t="shared" si="3"/>
        <v>103</v>
      </c>
      <c r="Q25" s="23">
        <f t="shared" si="3"/>
        <v>270.74285714285713</v>
      </c>
      <c r="R25" s="60">
        <f t="shared" si="3"/>
        <v>0</v>
      </c>
      <c r="S25" s="54">
        <f t="shared" si="3"/>
        <v>490.27938461538463</v>
      </c>
      <c r="T25" s="21">
        <f t="shared" si="3"/>
        <v>0</v>
      </c>
      <c r="U25" s="21">
        <f t="shared" si="3"/>
        <v>0</v>
      </c>
      <c r="V25" s="21">
        <f t="shared" si="3"/>
        <v>7951.6</v>
      </c>
      <c r="W25" s="21">
        <f t="shared" si="3"/>
        <v>20901.348571428571</v>
      </c>
      <c r="X25" s="60">
        <f t="shared" si="3"/>
        <v>0</v>
      </c>
      <c r="Y25" s="46">
        <f t="shared" si="3"/>
        <v>0</v>
      </c>
      <c r="Z25" s="23">
        <f t="shared" si="3"/>
        <v>2</v>
      </c>
      <c r="AA25" s="23">
        <f t="shared" si="3"/>
        <v>3</v>
      </c>
      <c r="AB25" s="23">
        <f t="shared" si="3"/>
        <v>4</v>
      </c>
      <c r="AC25" s="23">
        <f t="shared" si="3"/>
        <v>12</v>
      </c>
      <c r="AD25" s="47">
        <f t="shared" si="3"/>
        <v>0</v>
      </c>
    </row>
    <row r="26" spans="2:30" x14ac:dyDescent="0.2">
      <c r="C26" s="18" t="s">
        <v>17</v>
      </c>
      <c r="D26" s="19">
        <f>MAX(D5:D23)</f>
        <v>2000000</v>
      </c>
      <c r="E26" s="55">
        <f t="shared" ref="E26:AD26" si="4">MAX(E5:E23)</f>
        <v>11728471.481142858</v>
      </c>
      <c r="F26" s="28">
        <f t="shared" si="4"/>
        <v>4.8642357405714289</v>
      </c>
      <c r="G26" s="48">
        <f t="shared" si="4"/>
        <v>60000</v>
      </c>
      <c r="H26" s="26">
        <f t="shared" si="4"/>
        <v>9333.3333333333339</v>
      </c>
      <c r="I26" s="26">
        <f t="shared" si="4"/>
        <v>4690.909090909091</v>
      </c>
      <c r="J26" s="26">
        <f t="shared" si="4"/>
        <v>44450</v>
      </c>
      <c r="K26" s="26">
        <f t="shared" si="4"/>
        <v>233372.00000000003</v>
      </c>
      <c r="L26" s="49">
        <f t="shared" si="4"/>
        <v>102176.09999999998</v>
      </c>
      <c r="M26" s="48">
        <f t="shared" si="4"/>
        <v>1548</v>
      </c>
      <c r="N26" s="26">
        <f t="shared" si="4"/>
        <v>1400</v>
      </c>
      <c r="O26" s="26">
        <f t="shared" si="4"/>
        <v>516</v>
      </c>
      <c r="P26" s="26">
        <f t="shared" si="4"/>
        <v>975</v>
      </c>
      <c r="Q26" s="26">
        <f t="shared" si="4"/>
        <v>13260</v>
      </c>
      <c r="R26" s="61">
        <f t="shared" si="4"/>
        <v>15912</v>
      </c>
      <c r="S26" s="55">
        <f t="shared" si="4"/>
        <v>11153624.4</v>
      </c>
      <c r="T26" s="24">
        <f t="shared" si="4"/>
        <v>108080</v>
      </c>
      <c r="U26" s="24">
        <f t="shared" si="4"/>
        <v>39835.200000000004</v>
      </c>
      <c r="V26" s="24">
        <f t="shared" si="4"/>
        <v>75270</v>
      </c>
      <c r="W26" s="24">
        <f t="shared" si="4"/>
        <v>1023672</v>
      </c>
      <c r="X26" s="61">
        <f t="shared" si="4"/>
        <v>1228406.4000000001</v>
      </c>
      <c r="Y26" s="48">
        <f t="shared" si="4"/>
        <v>170</v>
      </c>
      <c r="Z26" s="26">
        <f t="shared" si="4"/>
        <v>196</v>
      </c>
      <c r="AA26" s="26">
        <f t="shared" si="4"/>
        <v>196</v>
      </c>
      <c r="AB26" s="26">
        <f t="shared" si="4"/>
        <v>190</v>
      </c>
      <c r="AC26" s="26">
        <f t="shared" si="4"/>
        <v>198</v>
      </c>
      <c r="AD26" s="49">
        <f t="shared" si="4"/>
        <v>200</v>
      </c>
    </row>
    <row r="27" spans="2:30" x14ac:dyDescent="0.2">
      <c r="C27" s="11"/>
      <c r="D27" s="12"/>
      <c r="E27" s="12"/>
      <c r="F27" s="3"/>
      <c r="G27" s="13"/>
      <c r="H27" s="13"/>
      <c r="I27" s="13"/>
      <c r="J27" s="13"/>
      <c r="K27" s="13"/>
      <c r="L27" s="13"/>
      <c r="M27" s="13"/>
      <c r="N27" s="14"/>
      <c r="O27" s="14"/>
      <c r="P27" s="15"/>
      <c r="Q27" s="14"/>
      <c r="R27" s="14"/>
      <c r="S27" s="16"/>
      <c r="T27" s="16"/>
      <c r="U27" s="16"/>
      <c r="V27" s="16"/>
      <c r="W27" s="16"/>
      <c r="X27" s="16"/>
      <c r="Y27" s="15"/>
      <c r="Z27" s="15"/>
      <c r="AA27" s="15"/>
      <c r="AB27" s="15"/>
      <c r="AC27" s="15"/>
      <c r="AD27" s="15"/>
    </row>
    <row r="28" spans="2:30" x14ac:dyDescent="0.2">
      <c r="G28" s="1"/>
      <c r="M28"/>
    </row>
    <row r="29" spans="2:30" x14ac:dyDescent="0.2">
      <c r="E29" s="7" t="s">
        <v>15</v>
      </c>
      <c r="F29" s="6"/>
      <c r="G29" s="8"/>
      <c r="H29" s="6"/>
      <c r="I29" s="6"/>
      <c r="J29" s="6"/>
      <c r="M29"/>
    </row>
    <row r="30" spans="2:30" x14ac:dyDescent="0.2">
      <c r="B30" s="2" t="s">
        <v>20</v>
      </c>
      <c r="C30" s="2" t="s">
        <v>7</v>
      </c>
      <c r="D30" s="2" t="s">
        <v>12</v>
      </c>
      <c r="E30" s="2" t="s">
        <v>1</v>
      </c>
      <c r="F30" s="2" t="s">
        <v>3</v>
      </c>
      <c r="G30" s="2" t="s">
        <v>0</v>
      </c>
      <c r="H30" s="2" t="s">
        <v>4</v>
      </c>
      <c r="I30" s="2" t="s">
        <v>5</v>
      </c>
      <c r="J30" s="2" t="s">
        <v>6</v>
      </c>
      <c r="K30" s="33" t="s">
        <v>9</v>
      </c>
      <c r="M30"/>
    </row>
    <row r="31" spans="2:30" x14ac:dyDescent="0.2">
      <c r="B31" t="s">
        <v>23</v>
      </c>
      <c r="C31" s="1">
        <v>1</v>
      </c>
      <c r="D31" s="4">
        <v>1000000</v>
      </c>
      <c r="E31" s="5">
        <f>M4/G4</f>
        <v>7.0000000000000007E-2</v>
      </c>
      <c r="F31" s="5">
        <f>N4/H4</f>
        <v>0.72</v>
      </c>
      <c r="G31" s="5">
        <f>O4/I4</f>
        <v>0.36</v>
      </c>
      <c r="H31" s="5">
        <f>P4/J4</f>
        <v>7.0000000000000007E-2</v>
      </c>
      <c r="I31" s="5">
        <f>Q4/K4</f>
        <v>5.9999999999999991E-2</v>
      </c>
      <c r="J31" s="5">
        <v>0</v>
      </c>
      <c r="K31" s="34">
        <f>AVERAGE(E31:J31)</f>
        <v>0.21333333333333335</v>
      </c>
      <c r="M31"/>
    </row>
    <row r="32" spans="2:30" x14ac:dyDescent="0.2">
      <c r="B32" t="s">
        <v>21</v>
      </c>
      <c r="C32" s="1">
        <v>2</v>
      </c>
      <c r="D32" s="4">
        <v>1000000</v>
      </c>
      <c r="E32" s="5">
        <f>M5/G5</f>
        <v>0.22000000000000003</v>
      </c>
      <c r="F32" s="5">
        <f>N5/H5</f>
        <v>0.22</v>
      </c>
      <c r="G32" s="5">
        <f>O5/I5</f>
        <v>0.11</v>
      </c>
      <c r="H32" s="5">
        <f>P5/J5</f>
        <v>0.11</v>
      </c>
      <c r="I32" s="5">
        <f>Q5/K5</f>
        <v>0.12</v>
      </c>
      <c r="J32" s="5">
        <v>0</v>
      </c>
      <c r="K32" s="34">
        <f>AVERAGE(E32:J32)</f>
        <v>0.13</v>
      </c>
      <c r="M32"/>
    </row>
    <row r="33" spans="2:13" x14ac:dyDescent="0.2">
      <c r="B33" t="s">
        <v>22</v>
      </c>
      <c r="C33" s="1">
        <v>3</v>
      </c>
      <c r="D33" s="4">
        <v>1000000</v>
      </c>
      <c r="E33" s="5">
        <f>M6/G6</f>
        <v>0.02</v>
      </c>
      <c r="F33" s="5">
        <f>N6/H6</f>
        <v>0.02</v>
      </c>
      <c r="G33" s="5">
        <f>O6/I6</f>
        <v>0.51</v>
      </c>
      <c r="H33" s="5">
        <f>P6/J6</f>
        <v>0.02</v>
      </c>
      <c r="I33" s="5">
        <f>Q6/K6</f>
        <v>0.02</v>
      </c>
      <c r="J33" s="5">
        <f>R6/L6</f>
        <v>0.51</v>
      </c>
      <c r="K33" s="34">
        <f>AVERAGE(E33:J33)</f>
        <v>0.18333333333333335</v>
      </c>
      <c r="M33"/>
    </row>
    <row r="34" spans="2:13" x14ac:dyDescent="0.2">
      <c r="B34" t="s">
        <v>24</v>
      </c>
      <c r="C34" s="1">
        <f>C33+1</f>
        <v>4</v>
      </c>
      <c r="D34" s="4">
        <v>1000000</v>
      </c>
      <c r="E34" s="5">
        <f>M7/G7</f>
        <v>0.05</v>
      </c>
      <c r="F34" s="5">
        <f>N7/H7</f>
        <v>0.54</v>
      </c>
      <c r="G34" s="5">
        <f>O7/I7</f>
        <v>0.18000000000000002</v>
      </c>
      <c r="H34" s="5">
        <f>P7/J7</f>
        <v>0.54</v>
      </c>
      <c r="I34" s="5">
        <f>Q7/K7</f>
        <v>0.54</v>
      </c>
      <c r="J34" s="5">
        <f>R7/L7</f>
        <v>0.18000000000000002</v>
      </c>
      <c r="K34" s="34">
        <f>AVERAGE(E34:J34)</f>
        <v>0.33833333333333337</v>
      </c>
      <c r="M34"/>
    </row>
    <row r="35" spans="2:13" x14ac:dyDescent="0.2">
      <c r="B35" t="s">
        <v>23</v>
      </c>
      <c r="C35" s="1">
        <f t="shared" ref="C35:C50" si="5">C34+1</f>
        <v>5</v>
      </c>
      <c r="D35" s="4">
        <v>1000000</v>
      </c>
      <c r="E35" s="5">
        <f>M8/G8</f>
        <v>0.23000000000000004</v>
      </c>
      <c r="F35" s="5">
        <f>N8/H8</f>
        <v>0.23</v>
      </c>
      <c r="G35" s="5">
        <f>O8/I8</f>
        <v>0.23</v>
      </c>
      <c r="H35" s="5">
        <f>P8/J8</f>
        <v>0.23</v>
      </c>
      <c r="I35" s="5">
        <f>Q8/K8</f>
        <v>0.23</v>
      </c>
      <c r="J35" s="5">
        <f>R8/L8</f>
        <v>0.23</v>
      </c>
      <c r="K35" s="34">
        <f>AVERAGE(E35:J35)</f>
        <v>0.23</v>
      </c>
      <c r="M35"/>
    </row>
    <row r="36" spans="2:13" x14ac:dyDescent="0.2">
      <c r="B36" t="s">
        <v>22</v>
      </c>
      <c r="C36" s="1">
        <f t="shared" si="5"/>
        <v>6</v>
      </c>
      <c r="D36" s="4">
        <v>1000000</v>
      </c>
      <c r="E36" s="5">
        <f>M9/G9</f>
        <v>0.88270377733598404</v>
      </c>
      <c r="F36" s="5">
        <f>N9/H9</f>
        <v>0.2</v>
      </c>
      <c r="G36" s="5">
        <f>O9/I9</f>
        <v>0.1</v>
      </c>
      <c r="H36" s="5">
        <f>P9/J9</f>
        <v>0.2</v>
      </c>
      <c r="I36" s="5">
        <f>Q9/K9</f>
        <v>0.02</v>
      </c>
      <c r="J36" s="5">
        <f>R9/L9</f>
        <v>0.1</v>
      </c>
      <c r="K36" s="34">
        <f t="shared" ref="K36:K50" si="6">AVERAGE(E36:J36)</f>
        <v>0.25045062955599734</v>
      </c>
      <c r="M36"/>
    </row>
    <row r="37" spans="2:13" x14ac:dyDescent="0.2">
      <c r="B37" t="s">
        <v>22</v>
      </c>
      <c r="C37" s="1">
        <f t="shared" si="5"/>
        <v>7</v>
      </c>
      <c r="D37" s="4">
        <v>1000000</v>
      </c>
      <c r="E37" s="5">
        <f>M10/G10</f>
        <v>7.8E-2</v>
      </c>
      <c r="F37" s="5">
        <f>N10/H10</f>
        <v>6.0000000000000005E-2</v>
      </c>
      <c r="G37" s="5">
        <f>O10/I10</f>
        <v>0.26</v>
      </c>
      <c r="H37" s="5">
        <f>P10/J10</f>
        <v>0.12</v>
      </c>
      <c r="I37" s="5">
        <f>Q10/K10</f>
        <v>0.06</v>
      </c>
      <c r="J37" s="5">
        <f>R10/L10</f>
        <v>0.26</v>
      </c>
      <c r="K37" s="34">
        <f t="shared" si="6"/>
        <v>0.13966666666666669</v>
      </c>
      <c r="M37"/>
    </row>
    <row r="38" spans="2:13" x14ac:dyDescent="0.2">
      <c r="B38" t="s">
        <v>25</v>
      </c>
      <c r="C38" s="1">
        <f t="shared" si="5"/>
        <v>8</v>
      </c>
      <c r="D38" s="4">
        <v>1000000</v>
      </c>
      <c r="E38" s="5">
        <f>M11/G11</f>
        <v>0.08</v>
      </c>
      <c r="F38" s="5">
        <f>N11/H11</f>
        <v>0.08</v>
      </c>
      <c r="G38" s="5">
        <f>O11/I11</f>
        <v>0.80000000000000016</v>
      </c>
      <c r="H38" s="5">
        <f>P11/J11</f>
        <v>0.14000000000000001</v>
      </c>
      <c r="I38" s="5">
        <f>Q11/K11</f>
        <v>0.08</v>
      </c>
      <c r="J38" s="5">
        <f>R11/L11</f>
        <v>0.8</v>
      </c>
      <c r="K38" s="34">
        <f t="shared" si="6"/>
        <v>0.33</v>
      </c>
      <c r="M38"/>
    </row>
    <row r="39" spans="2:13" x14ac:dyDescent="0.2">
      <c r="B39" t="s">
        <v>26</v>
      </c>
      <c r="C39" s="1">
        <f t="shared" si="5"/>
        <v>9</v>
      </c>
      <c r="D39" s="4">
        <v>1000000</v>
      </c>
      <c r="E39" s="5">
        <f>M12/G12</f>
        <v>0.09</v>
      </c>
      <c r="F39" s="5">
        <f>N12/H12</f>
        <v>0.09</v>
      </c>
      <c r="G39" s="5">
        <f>O12/I12</f>
        <v>0.44999999999999996</v>
      </c>
      <c r="H39" s="5">
        <f>P12/J12</f>
        <v>0.09</v>
      </c>
      <c r="I39" s="5">
        <f>Q12/K12</f>
        <v>0.09</v>
      </c>
      <c r="J39" s="5">
        <f>R12/L12</f>
        <v>0.44999999999999996</v>
      </c>
      <c r="K39" s="34">
        <f t="shared" si="6"/>
        <v>0.20999999999999996</v>
      </c>
      <c r="M39"/>
    </row>
    <row r="40" spans="2:13" x14ac:dyDescent="0.2">
      <c r="B40" t="s">
        <v>22</v>
      </c>
      <c r="C40" s="1">
        <f t="shared" si="5"/>
        <v>10</v>
      </c>
      <c r="D40" s="4">
        <v>1000000</v>
      </c>
      <c r="E40" s="5">
        <f>M13/G13</f>
        <v>0.33</v>
      </c>
      <c r="F40" s="5">
        <f>N13/H13</f>
        <v>0.33</v>
      </c>
      <c r="G40" s="5">
        <f>O13/I13</f>
        <v>0.33</v>
      </c>
      <c r="H40" s="5">
        <f>P13/J13</f>
        <v>0.33</v>
      </c>
      <c r="I40" s="5">
        <f>Q13/K13</f>
        <v>0.33</v>
      </c>
      <c r="J40" s="5">
        <f>R13/L13</f>
        <v>0.33</v>
      </c>
      <c r="K40" s="34">
        <f t="shared" si="6"/>
        <v>0.33</v>
      </c>
      <c r="M40"/>
    </row>
    <row r="41" spans="2:13" x14ac:dyDescent="0.2">
      <c r="B41" t="s">
        <v>23</v>
      </c>
      <c r="C41" s="1">
        <f t="shared" si="5"/>
        <v>11</v>
      </c>
      <c r="D41" s="4">
        <v>1000000</v>
      </c>
      <c r="E41" s="5">
        <f>M14/G14</f>
        <v>0.06</v>
      </c>
      <c r="F41" s="5">
        <f>N14/H14</f>
        <v>5.9999999999999991E-2</v>
      </c>
      <c r="G41" s="5">
        <f>O14/I14</f>
        <v>0.02</v>
      </c>
      <c r="H41" s="5">
        <f>P14/J14</f>
        <v>0.06</v>
      </c>
      <c r="I41" s="5">
        <f>Q14/K14</f>
        <v>0.06</v>
      </c>
      <c r="J41" s="5">
        <f>R14/L14</f>
        <v>0.02</v>
      </c>
      <c r="K41" s="34">
        <f t="shared" si="6"/>
        <v>4.6666666666666669E-2</v>
      </c>
      <c r="M41"/>
    </row>
    <row r="42" spans="2:13" x14ac:dyDescent="0.2">
      <c r="B42" t="s">
        <v>27</v>
      </c>
      <c r="C42" s="1">
        <f t="shared" si="5"/>
        <v>12</v>
      </c>
      <c r="D42" s="4">
        <v>1000000</v>
      </c>
      <c r="E42" s="5">
        <f>M15/G15</f>
        <v>0.08</v>
      </c>
      <c r="F42" s="5">
        <f>N15/H15</f>
        <v>0.09</v>
      </c>
      <c r="G42" s="5">
        <f>O15/I15</f>
        <v>0.54</v>
      </c>
      <c r="H42" s="5">
        <f>P15/J15</f>
        <v>0.08</v>
      </c>
      <c r="I42" s="5">
        <f>Q15/K15</f>
        <v>0.09</v>
      </c>
      <c r="J42" s="5">
        <f>R15/L15</f>
        <v>0.54</v>
      </c>
      <c r="K42" s="34">
        <f t="shared" si="6"/>
        <v>0.23666666666666666</v>
      </c>
      <c r="M42"/>
    </row>
    <row r="43" spans="2:13" x14ac:dyDescent="0.2">
      <c r="B43" t="s">
        <v>28</v>
      </c>
      <c r="C43" s="1">
        <f t="shared" si="5"/>
        <v>13</v>
      </c>
      <c r="D43" s="4">
        <v>1000000</v>
      </c>
      <c r="E43" s="5">
        <f>M16/G16</f>
        <v>0.12</v>
      </c>
      <c r="F43" s="5">
        <f>N16/H16</f>
        <v>0.06</v>
      </c>
      <c r="G43" s="5">
        <f>O16/I16</f>
        <v>0.05</v>
      </c>
      <c r="H43" s="5">
        <f>P16/J16</f>
        <v>0.04</v>
      </c>
      <c r="I43" s="5">
        <f>Q16/K16</f>
        <v>0.04</v>
      </c>
      <c r="J43" s="5">
        <f>R16/L16</f>
        <v>0.41</v>
      </c>
      <c r="K43" s="34">
        <f t="shared" si="6"/>
        <v>0.12</v>
      </c>
      <c r="M43"/>
    </row>
    <row r="44" spans="2:13" x14ac:dyDescent="0.2">
      <c r="B44" t="s">
        <v>25</v>
      </c>
      <c r="C44" s="1">
        <f t="shared" si="5"/>
        <v>14</v>
      </c>
      <c r="D44" s="4">
        <v>1000000</v>
      </c>
      <c r="E44" s="5">
        <f>M17/G17</f>
        <v>0.12000000000000001</v>
      </c>
      <c r="F44" s="5">
        <f>N17/H17</f>
        <v>0.12</v>
      </c>
      <c r="G44" s="5">
        <f>O17/I17</f>
        <v>0.06</v>
      </c>
      <c r="H44" s="5">
        <f>P17/J17</f>
        <v>0.12</v>
      </c>
      <c r="I44" s="5">
        <f>Q17/K17</f>
        <v>0.11999999999999998</v>
      </c>
      <c r="J44" s="5">
        <f>R17/L17</f>
        <v>0.06</v>
      </c>
      <c r="K44" s="34">
        <f t="shared" si="6"/>
        <v>9.9999999999999978E-2</v>
      </c>
      <c r="M44"/>
    </row>
    <row r="45" spans="2:13" x14ac:dyDescent="0.2">
      <c r="B45" t="s">
        <v>22</v>
      </c>
      <c r="C45" s="1">
        <f t="shared" si="5"/>
        <v>15</v>
      </c>
      <c r="D45" s="4">
        <v>1000000</v>
      </c>
      <c r="E45" s="5">
        <f>M18/G18</f>
        <v>0.25</v>
      </c>
      <c r="F45" s="5">
        <f>N18/H18</f>
        <v>0.25</v>
      </c>
      <c r="G45" s="5">
        <f>O18/I18</f>
        <v>0.25</v>
      </c>
      <c r="H45" s="5">
        <f>P18/J18</f>
        <v>0.25</v>
      </c>
      <c r="I45" s="5">
        <f>Q18/K18</f>
        <v>0.25</v>
      </c>
      <c r="J45" s="5">
        <f>R18/L18</f>
        <v>0.25</v>
      </c>
      <c r="K45" s="34">
        <f t="shared" si="6"/>
        <v>0.25</v>
      </c>
      <c r="M45"/>
    </row>
    <row r="46" spans="2:13" x14ac:dyDescent="0.2">
      <c r="B46" t="s">
        <v>29</v>
      </c>
      <c r="C46" s="1">
        <f t="shared" si="5"/>
        <v>16</v>
      </c>
      <c r="D46" s="4">
        <v>1000000</v>
      </c>
      <c r="E46" s="5">
        <f>M19/G19</f>
        <v>0.09</v>
      </c>
      <c r="F46" s="5">
        <f>N19/H19</f>
        <v>0.09</v>
      </c>
      <c r="G46" s="5">
        <f>O19/I19</f>
        <v>0.24</v>
      </c>
      <c r="H46" s="5">
        <f>P19/J19</f>
        <v>0.09</v>
      </c>
      <c r="I46" s="5">
        <f>Q19/K19</f>
        <v>0.09</v>
      </c>
      <c r="J46" s="5">
        <f>R19/L19</f>
        <v>0.24</v>
      </c>
      <c r="K46" s="34">
        <f t="shared" si="6"/>
        <v>0.13999999999999999</v>
      </c>
      <c r="M46"/>
    </row>
    <row r="47" spans="2:13" x14ac:dyDescent="0.2">
      <c r="B47" t="s">
        <v>23</v>
      </c>
      <c r="C47" s="1">
        <f t="shared" si="5"/>
        <v>17</v>
      </c>
      <c r="D47" s="4">
        <v>1000000</v>
      </c>
      <c r="E47" s="5">
        <f>M20/G20</f>
        <v>3.7999999999999999E-2</v>
      </c>
      <c r="F47" s="5">
        <v>0</v>
      </c>
      <c r="G47" s="5">
        <v>0</v>
      </c>
      <c r="H47" s="5">
        <f>P20/J20</f>
        <v>3.7999999999999999E-2</v>
      </c>
      <c r="I47" s="5">
        <f>Q20/K20</f>
        <v>2.9999999999999995E-2</v>
      </c>
      <c r="J47" s="5">
        <f>R20/L20</f>
        <v>0.38</v>
      </c>
      <c r="K47" s="34">
        <f t="shared" si="6"/>
        <v>8.1000000000000003E-2</v>
      </c>
      <c r="M47"/>
    </row>
    <row r="48" spans="2:13" x14ac:dyDescent="0.2">
      <c r="B48" t="s">
        <v>22</v>
      </c>
      <c r="C48" s="1">
        <f t="shared" si="5"/>
        <v>18</v>
      </c>
      <c r="D48" s="4">
        <v>1000000</v>
      </c>
      <c r="E48" s="5">
        <f>M21/G21</f>
        <v>0.02</v>
      </c>
      <c r="F48" s="5">
        <v>0</v>
      </c>
      <c r="G48" s="5">
        <v>0</v>
      </c>
      <c r="H48" s="5">
        <f>P21/J21</f>
        <v>0.02</v>
      </c>
      <c r="I48" s="5">
        <f>Q21/K21</f>
        <v>0.08</v>
      </c>
      <c r="J48" s="5">
        <f>R21/L21</f>
        <v>0.155</v>
      </c>
      <c r="K48" s="34">
        <f t="shared" si="6"/>
        <v>4.5833333333333337E-2</v>
      </c>
      <c r="M48"/>
    </row>
    <row r="49" spans="2:13" x14ac:dyDescent="0.2">
      <c r="B49" t="s">
        <v>22</v>
      </c>
      <c r="C49" s="1">
        <f t="shared" si="5"/>
        <v>19</v>
      </c>
      <c r="D49" s="4">
        <v>1000000</v>
      </c>
      <c r="E49" s="5">
        <f>M22/G22</f>
        <v>2.9999999999999995E-2</v>
      </c>
      <c r="F49" s="5">
        <v>0</v>
      </c>
      <c r="G49" s="5">
        <v>0</v>
      </c>
      <c r="H49" s="5">
        <f>P22/J22</f>
        <v>2.9999999999999995E-2</v>
      </c>
      <c r="I49" s="5">
        <f>Q22/K22</f>
        <v>0.06</v>
      </c>
      <c r="J49" s="5">
        <f>R22/L22</f>
        <v>0.26666666666666666</v>
      </c>
      <c r="K49" s="34">
        <f t="shared" si="6"/>
        <v>6.4444444444444443E-2</v>
      </c>
      <c r="M49"/>
    </row>
    <row r="50" spans="2:13" x14ac:dyDescent="0.2">
      <c r="B50" t="s">
        <v>24</v>
      </c>
      <c r="C50" s="1">
        <f t="shared" si="5"/>
        <v>20</v>
      </c>
      <c r="D50" s="4">
        <v>1000000</v>
      </c>
      <c r="E50" s="5">
        <f>M23/G23</f>
        <v>0.15</v>
      </c>
      <c r="F50" s="5">
        <f>N23/H23</f>
        <v>0.15</v>
      </c>
      <c r="G50" s="5">
        <v>0</v>
      </c>
      <c r="H50" s="5">
        <f>P23/J23</f>
        <v>0.15</v>
      </c>
      <c r="I50" s="5">
        <f>Q23/K23</f>
        <v>0.15</v>
      </c>
      <c r="J50" s="5">
        <f>R23/L23</f>
        <v>0.11538461538461538</v>
      </c>
      <c r="K50" s="35">
        <f t="shared" si="6"/>
        <v>0.11923076923076924</v>
      </c>
      <c r="M50"/>
    </row>
    <row r="51" spans="2:13" x14ac:dyDescent="0.2">
      <c r="C51" s="9" t="s">
        <v>9</v>
      </c>
      <c r="D51" s="10">
        <f>AVERAGE(D31:D50)</f>
        <v>1000000</v>
      </c>
      <c r="E51" s="22">
        <f>AVERAGE(E31:E50)</f>
        <v>0.15043518886679921</v>
      </c>
      <c r="F51" s="22">
        <f>AVERAGE(F31:F50)</f>
        <v>0.16549999999999998</v>
      </c>
      <c r="G51" s="22">
        <f>AVERAGE(G31:G50)</f>
        <v>0.22450000000000001</v>
      </c>
      <c r="H51" s="22">
        <f>AVERAGE(H31:H50)</f>
        <v>0.13639999999999999</v>
      </c>
      <c r="I51" s="22">
        <f>AVERAGE(I31:I50)</f>
        <v>0.126</v>
      </c>
      <c r="J51" s="27">
        <f>AVERAGE(J31:J50)</f>
        <v>0.26485256410256414</v>
      </c>
      <c r="M51"/>
    </row>
    <row r="52" spans="2:13" x14ac:dyDescent="0.2">
      <c r="C52" s="9" t="s">
        <v>16</v>
      </c>
      <c r="D52" s="10">
        <f>MIN(D32:D50)</f>
        <v>1000000</v>
      </c>
      <c r="E52" s="22">
        <f>MIN(E31:E50)</f>
        <v>0.02</v>
      </c>
      <c r="F52" s="22">
        <f>MIN(F31:F50)</f>
        <v>0</v>
      </c>
      <c r="G52" s="22">
        <f>MIN(G31:G50)</f>
        <v>0</v>
      </c>
      <c r="H52" s="22">
        <f>MIN(H31:H50)</f>
        <v>0.02</v>
      </c>
      <c r="I52" s="22">
        <f>MIN(I31:I50)</f>
        <v>0.02</v>
      </c>
      <c r="J52" s="27">
        <f>MIN(J31:J50)</f>
        <v>0</v>
      </c>
      <c r="M52"/>
    </row>
    <row r="53" spans="2:13" x14ac:dyDescent="0.2">
      <c r="C53" s="18" t="s">
        <v>17</v>
      </c>
      <c r="D53" s="19">
        <f>MAX(D32:D50)</f>
        <v>1000000</v>
      </c>
      <c r="E53" s="25">
        <f>MAX(E31:E50)</f>
        <v>0.88270377733598404</v>
      </c>
      <c r="F53" s="25">
        <f>MAX(F31:F50)</f>
        <v>0.72</v>
      </c>
      <c r="G53" s="25">
        <f>MAX(G31:G50)</f>
        <v>0.80000000000000016</v>
      </c>
      <c r="H53" s="25">
        <f>MAX(H31:H50)</f>
        <v>0.54</v>
      </c>
      <c r="I53" s="25">
        <f>MAX(I31:I50)</f>
        <v>0.54</v>
      </c>
      <c r="J53" s="28">
        <f>MAX(J31:J50)</f>
        <v>0.8</v>
      </c>
      <c r="M53"/>
    </row>
    <row r="54" spans="2:13" x14ac:dyDescent="0.2">
      <c r="G54" s="1"/>
      <c r="M54"/>
    </row>
    <row r="55" spans="2:13" x14ac:dyDescent="0.2">
      <c r="E55" s="7" t="s">
        <v>18</v>
      </c>
      <c r="F55" s="6"/>
      <c r="G55" s="8"/>
      <c r="H55" s="6"/>
      <c r="I55" s="6"/>
      <c r="J55" s="6"/>
      <c r="M55"/>
    </row>
    <row r="56" spans="2:13" x14ac:dyDescent="0.2">
      <c r="B56" s="71" t="s">
        <v>20</v>
      </c>
      <c r="C56" s="72" t="s">
        <v>7</v>
      </c>
      <c r="D56" s="72" t="s">
        <v>12</v>
      </c>
      <c r="E56" s="72" t="s">
        <v>1</v>
      </c>
      <c r="F56" s="72" t="s">
        <v>3</v>
      </c>
      <c r="G56" s="72" t="s">
        <v>0</v>
      </c>
      <c r="H56" s="72" t="s">
        <v>4</v>
      </c>
      <c r="I56" s="72" t="s">
        <v>5</v>
      </c>
      <c r="J56" s="72" t="s">
        <v>6</v>
      </c>
      <c r="K56" s="33" t="s">
        <v>9</v>
      </c>
    </row>
    <row r="57" spans="2:13" x14ac:dyDescent="0.2">
      <c r="B57" t="s">
        <v>23</v>
      </c>
      <c r="C57" s="1">
        <v>1</v>
      </c>
      <c r="D57" s="4">
        <v>1000000</v>
      </c>
      <c r="E57" s="20">
        <f>SUM(M4:R4)/$D4</f>
        <v>7.5473500000000004E-3</v>
      </c>
      <c r="F57" s="20">
        <f>SUM(N4:S4)/$D4</f>
        <v>2.0653749999999998E-2</v>
      </c>
      <c r="G57" s="20">
        <f>SUM(O4:T4)/$D4</f>
        <v>0.21567475</v>
      </c>
      <c r="H57" s="20">
        <f>SUM(P4:U4)/$D4</f>
        <v>3.7517469999999999</v>
      </c>
      <c r="I57" s="20">
        <f>SUM(Q4:V4)/$D4</f>
        <v>3.7599749999999998</v>
      </c>
      <c r="J57" s="20">
        <f>SUM(R4:W4)/$D4</f>
        <v>3.7660898999999999</v>
      </c>
      <c r="K57" s="36">
        <f>AVERAGE(E57:J57)</f>
        <v>1.9202812916666667</v>
      </c>
    </row>
    <row r="58" spans="2:13" x14ac:dyDescent="0.2">
      <c r="B58" t="s">
        <v>21</v>
      </c>
      <c r="C58" s="1">
        <v>2</v>
      </c>
      <c r="D58" s="4">
        <v>1000000</v>
      </c>
      <c r="E58" s="20">
        <f>SUM(M5:R5)/$D5</f>
        <v>4.8173999999999995E-3</v>
      </c>
      <c r="F58" s="20">
        <f>SUM(N5:S5)/$D5</f>
        <v>7.4386800000000005E-3</v>
      </c>
      <c r="G58" s="20">
        <f>SUM(O5:T5)/$D5</f>
        <v>4.6757880000000002E-2</v>
      </c>
      <c r="H58" s="20">
        <f>SUM(P5:U5)/$D5</f>
        <v>8.6077080000000014E-2</v>
      </c>
      <c r="I58" s="20">
        <f>SUM(Q5:V5)/$D5</f>
        <v>0.13217808</v>
      </c>
      <c r="J58" s="20">
        <f>SUM(R5:W5)/$D5</f>
        <v>0.37190328</v>
      </c>
      <c r="K58" s="36">
        <f>AVERAGE(E58:J58)</f>
        <v>0.10819540000000001</v>
      </c>
    </row>
    <row r="59" spans="2:13" x14ac:dyDescent="0.2">
      <c r="B59" t="s">
        <v>22</v>
      </c>
      <c r="C59" s="1">
        <v>3</v>
      </c>
      <c r="D59" s="4">
        <v>1000000</v>
      </c>
      <c r="E59" s="20">
        <f>SUM(M6:R6)/$D6</f>
        <v>8.4323039999999998E-3</v>
      </c>
      <c r="F59" s="20">
        <f>SUM(N6:S6)/$D6</f>
        <v>4.7751504E-2</v>
      </c>
      <c r="G59" s="20">
        <f>SUM(O6:T6)/$D6</f>
        <v>5.2338744000000006E-2</v>
      </c>
      <c r="H59" s="20">
        <f>SUM(P6:U6)/$D6</f>
        <v>5.6925984000000013E-2</v>
      </c>
      <c r="I59" s="20">
        <f>SUM(Q6:V6)/$D6</f>
        <v>8.1919584000000017E-2</v>
      </c>
      <c r="J59" s="20">
        <f>SUM(R6:W6)/$D6</f>
        <v>0.43757851200000009</v>
      </c>
      <c r="K59" s="36">
        <f>AVERAGE(E59:J59)</f>
        <v>0.11415777200000003</v>
      </c>
    </row>
    <row r="60" spans="2:13" x14ac:dyDescent="0.2">
      <c r="B60" t="s">
        <v>24</v>
      </c>
      <c r="C60" s="1">
        <f>C59+1</f>
        <v>4</v>
      </c>
      <c r="D60" s="4">
        <v>1000000</v>
      </c>
      <c r="E60" s="20">
        <f>SUM(M7:R7)/$D7</f>
        <v>4.9484799999999999E-3</v>
      </c>
      <c r="F60" s="20">
        <f>SUM(N7:S7)/$D7</f>
        <v>3.6403840000000007E-2</v>
      </c>
      <c r="G60" s="20">
        <f>SUM(O7:T7)/$D7</f>
        <v>3.9025120000000003E-2</v>
      </c>
      <c r="H60" s="20">
        <f>SUM(P7:U7)/$D7</f>
        <v>4.16464E-2</v>
      </c>
      <c r="I60" s="20">
        <f>SUM(Q7:V7)/$D7</f>
        <v>6.6716200000000003E-2</v>
      </c>
      <c r="J60" s="20">
        <f>SUM(R7:W7)/$D7</f>
        <v>0.11757208</v>
      </c>
      <c r="K60" s="36">
        <f>AVERAGE(E60:J60)</f>
        <v>5.1052019999999997E-2</v>
      </c>
    </row>
    <row r="61" spans="2:13" x14ac:dyDescent="0.2">
      <c r="B61" t="s">
        <v>23</v>
      </c>
      <c r="C61" s="1">
        <f t="shared" ref="C61:C76" si="7">C60+1</f>
        <v>5</v>
      </c>
      <c r="D61" s="4">
        <v>1000000</v>
      </c>
      <c r="E61" s="20">
        <f>SUM(M8:R8)/$D8</f>
        <v>1.3816680888888887E-2</v>
      </c>
      <c r="F61" s="20">
        <f>SUM(N8:S8)/$D8</f>
        <v>3.5835432888888887E-2</v>
      </c>
      <c r="G61" s="20">
        <f>SUM(O8:T8)/$D8</f>
        <v>5.0370159555555474E-2</v>
      </c>
      <c r="H61" s="20">
        <f>SUM(P8:U8)/$D8</f>
        <v>6.4904886222222069E-2</v>
      </c>
      <c r="I61" s="20">
        <f>SUM(Q8:V8)/$D8</f>
        <v>0.11687328622222205</v>
      </c>
      <c r="J61" s="20">
        <f>SUM(R8:W8)/$D8</f>
        <v>0.17923536622222208</v>
      </c>
      <c r="K61" s="36">
        <f>AVERAGE(E61:J61)</f>
        <v>7.6839301999999901E-2</v>
      </c>
    </row>
    <row r="62" spans="2:13" x14ac:dyDescent="0.2">
      <c r="B62" t="s">
        <v>22</v>
      </c>
      <c r="C62" s="1">
        <f t="shared" si="7"/>
        <v>6</v>
      </c>
      <c r="D62" s="4">
        <v>1000000</v>
      </c>
      <c r="E62" s="20">
        <f>SUM(M9:R9)/$D9</f>
        <v>4.1671028571428582E-3</v>
      </c>
      <c r="F62" s="20">
        <f>SUM(N9:S9)/$D9</f>
        <v>5.5805353028571432</v>
      </c>
      <c r="G62" s="20">
        <f>SUM(O9:T9)/$D9</f>
        <v>5.5812374314285709</v>
      </c>
      <c r="H62" s="20">
        <f>SUM(P9:U9)/$D9</f>
        <v>5.5819395600000004</v>
      </c>
      <c r="I62" s="20">
        <f>SUM(Q9:V9)/$D9</f>
        <v>5.5987035600000006</v>
      </c>
      <c r="J62" s="20">
        <f>SUM(R9:W9)/$D9</f>
        <v>5.6863792800000006</v>
      </c>
      <c r="K62" s="36">
        <f t="shared" ref="K62:K76" si="8">AVERAGE(E62:J62)</f>
        <v>4.6721603728571433</v>
      </c>
    </row>
    <row r="63" spans="2:13" x14ac:dyDescent="0.2">
      <c r="B63" t="s">
        <v>22</v>
      </c>
      <c r="C63" s="1">
        <f t="shared" si="7"/>
        <v>7</v>
      </c>
      <c r="D63" s="4">
        <v>1000000</v>
      </c>
      <c r="E63" s="20">
        <f>SUM(M10:R10)/$D10</f>
        <v>3.1715639999999996E-2</v>
      </c>
      <c r="F63" s="20">
        <f>SUM(N10:S10)/$D10</f>
        <v>0.14967323999999999</v>
      </c>
      <c r="G63" s="20">
        <f>SUM(O10:T10)/$D10</f>
        <v>0.15045962400000001</v>
      </c>
      <c r="H63" s="20">
        <f>SUM(P10:U10)/$D10</f>
        <v>0.15124600800000002</v>
      </c>
      <c r="I63" s="20">
        <f>SUM(Q10:V10)/$D10</f>
        <v>0.22554100800000002</v>
      </c>
      <c r="J63" s="20">
        <f>SUM(R10:W10)/$D10</f>
        <v>1.2359530079999999</v>
      </c>
      <c r="K63" s="36">
        <f t="shared" si="8"/>
        <v>0.32409808799999995</v>
      </c>
    </row>
    <row r="64" spans="2:13" x14ac:dyDescent="0.2">
      <c r="B64" t="s">
        <v>25</v>
      </c>
      <c r="C64" s="1">
        <f t="shared" si="7"/>
        <v>8</v>
      </c>
      <c r="D64" s="4">
        <v>1000000</v>
      </c>
      <c r="E64" s="20">
        <f>SUM(M11:R11)/$D11</f>
        <v>2.9200391111111113E-3</v>
      </c>
      <c r="F64" s="20">
        <f>SUM(N11:S11)/$D11</f>
        <v>2.126899911111111E-2</v>
      </c>
      <c r="G64" s="20">
        <f>SUM(O11:T11)/$D11</f>
        <v>2.5368220444444443E-2</v>
      </c>
      <c r="H64" s="20">
        <f>SUM(P11:U11)/$D11</f>
        <v>2.9467441777777777E-2</v>
      </c>
      <c r="I64" s="20">
        <f>SUM(Q11:V11)/$D11</f>
        <v>4.0745041777777775E-2</v>
      </c>
      <c r="J64" s="20">
        <f>SUM(R11:W11)/$D11</f>
        <v>7.0389018920634913E-2</v>
      </c>
      <c r="K64" s="36">
        <f t="shared" si="8"/>
        <v>3.1693126857142852E-2</v>
      </c>
    </row>
    <row r="65" spans="2:11" x14ac:dyDescent="0.2">
      <c r="B65" t="s">
        <v>26</v>
      </c>
      <c r="C65" s="1">
        <f t="shared" si="7"/>
        <v>9</v>
      </c>
      <c r="D65" s="4">
        <v>1000000</v>
      </c>
      <c r="E65" s="20">
        <f>SUM(M12:R12)/$D12</f>
        <v>1.3218467999999999E-2</v>
      </c>
      <c r="F65" s="20">
        <f>SUM(N12:S12)/$D12</f>
        <v>2.6324867999999998E-2</v>
      </c>
      <c r="G65" s="20">
        <f>SUM(O12:T12)/$D12</f>
        <v>2.7897636E-2</v>
      </c>
      <c r="H65" s="20">
        <f>SUM(P12:U12)/$D12</f>
        <v>2.9470403999999999E-2</v>
      </c>
      <c r="I65" s="20">
        <f>SUM(Q12:V12)/$D12</f>
        <v>8.1743604000000011E-2</v>
      </c>
      <c r="J65" s="20">
        <f>SUM(R12:W12)/$D12</f>
        <v>0.14603964</v>
      </c>
      <c r="K65" s="36">
        <f t="shared" si="8"/>
        <v>5.4115770000000007E-2</v>
      </c>
    </row>
    <row r="66" spans="2:11" x14ac:dyDescent="0.2">
      <c r="B66" t="s">
        <v>22</v>
      </c>
      <c r="C66" s="1">
        <f t="shared" si="7"/>
        <v>10</v>
      </c>
      <c r="D66" s="4">
        <v>1000000</v>
      </c>
      <c r="E66" s="20">
        <f>SUM(M13:R13)/$D13</f>
        <v>7.1770427705627627E-3</v>
      </c>
      <c r="F66" s="20">
        <f>SUM(N13:S13)/$D13</f>
        <v>9.4385402770562274E-2</v>
      </c>
      <c r="G66" s="20">
        <f>SUM(O13:T13)/$D13</f>
        <v>9.572583004328955E-2</v>
      </c>
      <c r="H66" s="20">
        <f>SUM(P13:U13)/$D13</f>
        <v>9.7066257316016827E-2</v>
      </c>
      <c r="I66" s="20">
        <f>SUM(Q13:V13)/$D13</f>
        <v>0.12289805731601683</v>
      </c>
      <c r="J66" s="20">
        <f>SUM(R13:W13)/$D13</f>
        <v>0.24172433731601684</v>
      </c>
      <c r="K66" s="36">
        <f t="shared" si="8"/>
        <v>0.10982948792207751</v>
      </c>
    </row>
    <row r="67" spans="2:11" x14ac:dyDescent="0.2">
      <c r="B67" t="s">
        <v>23</v>
      </c>
      <c r="C67" s="1">
        <f t="shared" si="7"/>
        <v>11</v>
      </c>
      <c r="D67" s="4">
        <v>1000000</v>
      </c>
      <c r="E67" s="20">
        <f>SUM(M14:R14)/$D14</f>
        <v>3.9553812592592582E-3</v>
      </c>
      <c r="F67" s="20">
        <f>SUM(N14:S14)/$D14</f>
        <v>1.378518125925926E-2</v>
      </c>
      <c r="G67" s="20">
        <f>SUM(O14:T14)/$D14</f>
        <v>1.3955079037037039E-2</v>
      </c>
      <c r="H67" s="20">
        <f>SUM(P14:U14)/$D14</f>
        <v>1.4124976814814817E-2</v>
      </c>
      <c r="I67" s="20">
        <f>SUM(Q14:V14)/$D14</f>
        <v>2.3040376814814814E-2</v>
      </c>
      <c r="J67" s="20">
        <f>SUM(R14:W14)/$D14</f>
        <v>0.14963905681481479</v>
      </c>
      <c r="K67" s="36">
        <f t="shared" si="8"/>
        <v>3.6416675333333329E-2</v>
      </c>
    </row>
    <row r="68" spans="2:11" x14ac:dyDescent="0.2">
      <c r="B68" t="s">
        <v>27</v>
      </c>
      <c r="C68" s="1">
        <f t="shared" si="7"/>
        <v>12</v>
      </c>
      <c r="D68" s="4">
        <v>1000000</v>
      </c>
      <c r="E68" s="20">
        <f>SUM(M15:R15)/$D15</f>
        <v>2.9132701538461536E-3</v>
      </c>
      <c r="F68" s="20">
        <f>SUM(N15:S15)/$D15</f>
        <v>9.2043421538461553E-3</v>
      </c>
      <c r="G68" s="20">
        <f>SUM(O15:T15)/$D15</f>
        <v>9.3051606153846163E-3</v>
      </c>
      <c r="H68" s="20">
        <f>SUM(P15:U15)/$D15</f>
        <v>9.4059790769230791E-3</v>
      </c>
      <c r="I68" s="20">
        <f>SUM(Q15:V15)/$D15</f>
        <v>2.2969579076923079E-2</v>
      </c>
      <c r="J68" s="20">
        <f>SUM(R15:W15)/$D15</f>
        <v>5.9029378505494501E-2</v>
      </c>
      <c r="K68" s="36">
        <f t="shared" si="8"/>
        <v>1.8804618263736264E-2</v>
      </c>
    </row>
    <row r="69" spans="2:11" x14ac:dyDescent="0.2">
      <c r="B69" t="s">
        <v>28</v>
      </c>
      <c r="C69" s="1">
        <f t="shared" si="7"/>
        <v>13</v>
      </c>
      <c r="D69" s="4">
        <v>1000000</v>
      </c>
      <c r="E69" s="20">
        <f>SUM(M16:R16)/$D16</f>
        <v>5.8775085714285703E-3</v>
      </c>
      <c r="F69" s="20">
        <f>SUM(N16:S16)/$D16</f>
        <v>4.2770500571428574E-2</v>
      </c>
      <c r="G69" s="20">
        <f>SUM(O16:T16)/$D16</f>
        <v>4.9301929142857144E-2</v>
      </c>
      <c r="H69" s="20">
        <f>SUM(P16:U16)/$D16</f>
        <v>5.5833357714285707E-2</v>
      </c>
      <c r="I69" s="20">
        <f>SUM(Q16:V16)/$D16</f>
        <v>9.5152557714285713E-2</v>
      </c>
      <c r="J69" s="20">
        <f>SUM(R16:W16)/$D16</f>
        <v>0.11874407771428572</v>
      </c>
      <c r="K69" s="36">
        <f t="shared" si="8"/>
        <v>6.1279988571428572E-2</v>
      </c>
    </row>
    <row r="70" spans="2:11" x14ac:dyDescent="0.2">
      <c r="B70" t="s">
        <v>25</v>
      </c>
      <c r="C70" s="1">
        <f t="shared" si="7"/>
        <v>14</v>
      </c>
      <c r="D70" s="4">
        <v>1000000</v>
      </c>
      <c r="E70" s="20">
        <f>SUM(M17:R17)/$D17</f>
        <v>8.1575881904761907E-3</v>
      </c>
      <c r="F70" s="20">
        <f>SUM(N17:S17)/$D17</f>
        <v>2.3885268190476192E-2</v>
      </c>
      <c r="G70" s="20">
        <f>SUM(O17:T17)/$D17</f>
        <v>2.3939878190476192E-2</v>
      </c>
      <c r="H70" s="20">
        <f>SUM(P17:U17)/$D17</f>
        <v>2.3994488190476192E-2</v>
      </c>
      <c r="I70" s="20">
        <f>SUM(Q17:V17)/$D17</f>
        <v>5.4245888190476196E-2</v>
      </c>
      <c r="J70" s="20">
        <f>SUM(R17:W17)/$D17</f>
        <v>0.21155316819047623</v>
      </c>
      <c r="K70" s="36">
        <f t="shared" si="8"/>
        <v>5.7629379857142872E-2</v>
      </c>
    </row>
    <row r="71" spans="2:11" x14ac:dyDescent="0.2">
      <c r="B71" t="s">
        <v>22</v>
      </c>
      <c r="C71" s="1">
        <f t="shared" si="7"/>
        <v>15</v>
      </c>
      <c r="D71" s="4">
        <v>1000000</v>
      </c>
      <c r="E71" s="20">
        <f>SUM(M18:R18)/$D18</f>
        <v>7.5721829230769233E-3</v>
      </c>
      <c r="F71" s="20">
        <f>SUM(N18:S18)/$D18</f>
        <v>1.4944532923076924E-2</v>
      </c>
      <c r="G71" s="20">
        <f>SUM(O18:T18)/$D18</f>
        <v>1.4959655692307693E-2</v>
      </c>
      <c r="H71" s="20">
        <f>SUM(P18:U18)/$D18</f>
        <v>1.4974778461538461E-2</v>
      </c>
      <c r="I71" s="20">
        <f>SUM(Q18:V18)/$D18</f>
        <v>3.8939678461538459E-2</v>
      </c>
      <c r="J71" s="20">
        <f>SUM(R18:W18)/$D18</f>
        <v>0.37996020546153852</v>
      </c>
      <c r="K71" s="36">
        <f t="shared" si="8"/>
        <v>7.8558505653846158E-2</v>
      </c>
    </row>
    <row r="72" spans="2:11" x14ac:dyDescent="0.2">
      <c r="B72" t="s">
        <v>29</v>
      </c>
      <c r="C72" s="1">
        <f t="shared" si="7"/>
        <v>16</v>
      </c>
      <c r="D72" s="4">
        <v>1000000</v>
      </c>
      <c r="E72" s="20">
        <f>SUM(M19:R19)/$D19</f>
        <v>3.7713236227824463E-3</v>
      </c>
      <c r="F72" s="20">
        <f>SUM(N19:S19)/$D19</f>
        <v>5.8100969561157801E-3</v>
      </c>
      <c r="G72" s="20">
        <f>SUM(O19:T19)/$D19</f>
        <v>1.8002096956115779E-2</v>
      </c>
      <c r="H72" s="20">
        <f>SUM(P19:U19)/$D19</f>
        <v>1.8017516250233425E-2</v>
      </c>
      <c r="I72" s="20">
        <f>SUM(Q19:V19)/$D19</f>
        <v>3.8134316250233426E-2</v>
      </c>
      <c r="J72" s="20">
        <f>SUM(R19:W19)/$D19</f>
        <v>7.8942681964519146E-2</v>
      </c>
      <c r="K72" s="36">
        <f t="shared" si="8"/>
        <v>2.7113005333333332E-2</v>
      </c>
    </row>
    <row r="73" spans="2:11" x14ac:dyDescent="0.2">
      <c r="B73" t="s">
        <v>23</v>
      </c>
      <c r="C73" s="1">
        <f t="shared" si="7"/>
        <v>17</v>
      </c>
      <c r="D73" s="4">
        <v>1000000</v>
      </c>
      <c r="E73" s="20">
        <f>SUM(M20:R20)/$D20</f>
        <v>1.7115011999999999E-2</v>
      </c>
      <c r="F73" s="20">
        <f>SUM(N20:S20)/$D20</f>
        <v>1.8425651999999997E-2</v>
      </c>
      <c r="G73" s="20">
        <f>SUM(O20:T20)/$D20</f>
        <v>1.8425651999999997E-2</v>
      </c>
      <c r="H73" s="20">
        <f>SUM(P20:U20)/$D20</f>
        <v>1.8425651999999997E-2</v>
      </c>
      <c r="I73" s="20">
        <f>SUM(Q20:V20)/$D20</f>
        <v>8.6015052000000009E-2</v>
      </c>
      <c r="J73" s="20">
        <f>SUM(R20:W20)/$D20</f>
        <v>0.16712233199999998</v>
      </c>
      <c r="K73" s="36">
        <f t="shared" si="8"/>
        <v>5.4254891999999999E-2</v>
      </c>
    </row>
    <row r="74" spans="2:11" x14ac:dyDescent="0.2">
      <c r="B74" t="s">
        <v>22</v>
      </c>
      <c r="C74" s="1">
        <f t="shared" si="7"/>
        <v>18</v>
      </c>
      <c r="D74" s="4">
        <v>1000000</v>
      </c>
      <c r="E74" s="20">
        <f>SUM(M21:R21)/$D21</f>
        <v>1.6170252E-2</v>
      </c>
      <c r="F74" s="20">
        <f>SUM(N21:S21)/$D21</f>
        <v>0.107610252</v>
      </c>
      <c r="G74" s="20">
        <f>SUM(O21:T21)/$D21</f>
        <v>0.107610252</v>
      </c>
      <c r="H74" s="20">
        <f>SUM(P21:U21)/$D21</f>
        <v>0.107610252</v>
      </c>
      <c r="I74" s="20">
        <f>SUM(Q21:V21)/$D21</f>
        <v>0.17535205200000004</v>
      </c>
      <c r="J74" s="20">
        <f>SUM(R21:W21)/$D21</f>
        <v>0.52964166599999996</v>
      </c>
      <c r="K74" s="36">
        <f t="shared" si="8"/>
        <v>0.17399912100000001</v>
      </c>
    </row>
    <row r="75" spans="2:11" x14ac:dyDescent="0.2">
      <c r="B75" t="s">
        <v>22</v>
      </c>
      <c r="C75" s="1">
        <f t="shared" si="7"/>
        <v>19</v>
      </c>
      <c r="D75" s="4">
        <v>1000000</v>
      </c>
      <c r="E75" s="20">
        <f>SUM(M22:R22)/$D22</f>
        <v>1.608915E-2</v>
      </c>
      <c r="F75" s="20">
        <f>SUM(N22:S22)/$D22</f>
        <v>1.6908299999999998E-2</v>
      </c>
      <c r="G75" s="20">
        <f>SUM(O22:T22)/$D22</f>
        <v>1.6908299999999998E-2</v>
      </c>
      <c r="H75" s="20">
        <f>SUM(P22:U22)/$D22</f>
        <v>1.6908299999999998E-2</v>
      </c>
      <c r="I75" s="20">
        <f>SUM(Q22:V22)/$D22</f>
        <v>5.6532300000000001E-2</v>
      </c>
      <c r="J75" s="20">
        <f>SUM(R22:W22)/$D22</f>
        <v>0.59541870000000008</v>
      </c>
      <c r="K75" s="36">
        <f t="shared" si="8"/>
        <v>0.119794175</v>
      </c>
    </row>
    <row r="76" spans="2:11" x14ac:dyDescent="0.2">
      <c r="B76" t="s">
        <v>24</v>
      </c>
      <c r="C76" s="1">
        <f t="shared" si="7"/>
        <v>20</v>
      </c>
      <c r="D76" s="4">
        <v>1000000</v>
      </c>
      <c r="E76" s="20">
        <f>SUM(M23:R23)/$D23</f>
        <v>3.1960787692307691E-3</v>
      </c>
      <c r="F76" s="20">
        <f>SUM(N23:S23)/$D23</f>
        <v>3.6800073846153846E-3</v>
      </c>
      <c r="G76" s="20">
        <f>SUM(O23:T23)/$D23</f>
        <v>0.11036000738461538</v>
      </c>
      <c r="H76" s="20">
        <f>SUM(P23:U23)/$D23</f>
        <v>0.11036000738461538</v>
      </c>
      <c r="I76" s="20">
        <f>SUM(Q23:V23)/$D23</f>
        <v>0.11820860738461539</v>
      </c>
      <c r="J76" s="20">
        <f>SUM(R23:W23)/$D23</f>
        <v>0.1388392130989011</v>
      </c>
      <c r="K76" s="37">
        <f t="shared" si="8"/>
        <v>8.0773986901098896E-2</v>
      </c>
    </row>
    <row r="77" spans="2:11" x14ac:dyDescent="0.2">
      <c r="C77" s="9" t="s">
        <v>9</v>
      </c>
      <c r="D77" s="10">
        <f>AVERAGE(D57:D76)</f>
        <v>1000000</v>
      </c>
      <c r="E77" s="29">
        <f>AVERAGE(E57:E76)</f>
        <v>9.1789127558902974E-3</v>
      </c>
      <c r="F77" s="29">
        <f>AVERAGE(F57:F76)</f>
        <v>0.31386475765332622</v>
      </c>
      <c r="G77" s="29">
        <f>AVERAGE(G57:G76)</f>
        <v>0.33338117032453274</v>
      </c>
      <c r="H77" s="29">
        <f>AVERAGE(H57:H76)</f>
        <v>0.5140073164604454</v>
      </c>
      <c r="I77" s="29">
        <f>AVERAGE(I57:I76)</f>
        <v>0.54679419146044517</v>
      </c>
      <c r="J77" s="30">
        <f>AVERAGE(J57:J76)</f>
        <v>0.73408774511044517</v>
      </c>
    </row>
    <row r="78" spans="2:11" x14ac:dyDescent="0.2">
      <c r="C78" s="9" t="s">
        <v>16</v>
      </c>
      <c r="D78" s="10">
        <f>MIN(D58:D76)</f>
        <v>1000000</v>
      </c>
      <c r="E78" s="29">
        <f>MIN(E57:E76)</f>
        <v>2.9132701538461536E-3</v>
      </c>
      <c r="F78" s="29">
        <f>MIN(F57:F76)</f>
        <v>3.6800073846153846E-3</v>
      </c>
      <c r="G78" s="29">
        <f>MIN(G57:G76)</f>
        <v>9.3051606153846163E-3</v>
      </c>
      <c r="H78" s="29">
        <f>MIN(H57:H76)</f>
        <v>9.4059790769230791E-3</v>
      </c>
      <c r="I78" s="29">
        <f>MIN(I57:I76)</f>
        <v>2.2969579076923079E-2</v>
      </c>
      <c r="J78" s="30">
        <f>MIN(J57:J76)</f>
        <v>5.9029378505494501E-2</v>
      </c>
    </row>
    <row r="79" spans="2:11" x14ac:dyDescent="0.2">
      <c r="C79" s="18" t="s">
        <v>17</v>
      </c>
      <c r="D79" s="19">
        <f>MAX(D58:D76)</f>
        <v>1000000</v>
      </c>
      <c r="E79" s="31">
        <f>MAX(E57:E76)</f>
        <v>3.1715639999999996E-2</v>
      </c>
      <c r="F79" s="31">
        <f>MAX(F57:F76)</f>
        <v>5.5805353028571432</v>
      </c>
      <c r="G79" s="31">
        <f>MAX(G57:G76)</f>
        <v>5.5812374314285709</v>
      </c>
      <c r="H79" s="31">
        <f>MAX(H57:H76)</f>
        <v>5.5819395600000004</v>
      </c>
      <c r="I79" s="31">
        <f>MAX(I57:I76)</f>
        <v>5.5987035600000006</v>
      </c>
      <c r="J79" s="32">
        <f>MAX(J57:J76)</f>
        <v>5.6863792800000006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Data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Rodgers</dc:creator>
  <cp:lastModifiedBy>Stephanie Rodgers</cp:lastModifiedBy>
  <dcterms:created xsi:type="dcterms:W3CDTF">2023-02-09T18:10:25Z</dcterms:created>
  <dcterms:modified xsi:type="dcterms:W3CDTF">2023-02-09T19:04:54Z</dcterms:modified>
</cp:coreProperties>
</file>