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ertovelasquezdean/Desktop/Finanzas para Startups/Material de Apoyo/datasets/"/>
    </mc:Choice>
  </mc:AlternateContent>
  <bookViews>
    <workbookView xWindow="0" yWindow="460" windowWidth="28800" windowHeight="16540" activeTab="3"/>
  </bookViews>
  <sheets>
    <sheet name="SUPUESTOS BAU" sheetId="1" r:id="rId1"/>
    <sheet name="FLUJO DE CAJA BAU" sheetId="4" r:id="rId2"/>
    <sheet name="EST. RESULTADOS BAU" sheetId="5" r:id="rId3"/>
    <sheet name="EST. SIT. FIN. BAU" sheetId="6" r:id="rId4"/>
    <sheet name="INDICADORES" sheetId="7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B9" i="6"/>
  <c r="B6" i="6"/>
  <c r="B15" i="6"/>
  <c r="B4" i="6"/>
  <c r="B11" i="6"/>
  <c r="B21" i="6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2" i="4"/>
  <c r="A2" i="5"/>
  <c r="A2" i="6"/>
  <c r="A2" i="7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</calcChain>
</file>

<file path=xl/sharedStrings.xml><?xml version="1.0" encoding="utf-8"?>
<sst xmlns="http://schemas.openxmlformats.org/spreadsheetml/2006/main" count="225" uniqueCount="186">
  <si>
    <t>FLUJO DE CAJA</t>
  </si>
  <si>
    <t>HOJA DE SUPUESTOS</t>
  </si>
  <si>
    <t>SITUACIÓN INICIAL</t>
  </si>
  <si>
    <t>Disponible pesos</t>
  </si>
  <si>
    <t>Disponible USD</t>
  </si>
  <si>
    <t>MACROECONÓMICOS</t>
  </si>
  <si>
    <t>Tasa de cambio (USD/COP)</t>
  </si>
  <si>
    <t>Inflación último año - fin de año</t>
  </si>
  <si>
    <t>Salario Mínimo</t>
  </si>
  <si>
    <t>APORTES DE CAPITAL</t>
  </si>
  <si>
    <t>Founders</t>
  </si>
  <si>
    <t>COMPRA DE ACTIVOS</t>
  </si>
  <si>
    <t>Fecha de compra</t>
  </si>
  <si>
    <t>Valor</t>
  </si>
  <si>
    <t>Valor de salvamento</t>
  </si>
  <si>
    <t>Vida útil (años)</t>
  </si>
  <si>
    <t>Método de depreciación</t>
  </si>
  <si>
    <t xml:space="preserve">Depreciación del periodo </t>
  </si>
  <si>
    <t>FINANCIACIÓN</t>
  </si>
  <si>
    <t>Jorge Gallego</t>
  </si>
  <si>
    <t>Fecha de desembolso</t>
  </si>
  <si>
    <t>Monto del crédito</t>
  </si>
  <si>
    <t>Pago capital</t>
  </si>
  <si>
    <t>Saldo de capital</t>
  </si>
  <si>
    <t>Andrés Buitrago</t>
  </si>
  <si>
    <t>VENTAS</t>
  </si>
  <si>
    <t>Canal B2B</t>
  </si>
  <si>
    <t>Unidades (empleados)</t>
  </si>
  <si>
    <t>Total ventas</t>
  </si>
  <si>
    <t>Precio de venta (por empleado)</t>
  </si>
  <si>
    <t>Nueva venta</t>
  </si>
  <si>
    <t>Recompra</t>
  </si>
  <si>
    <t>Churn (% de recompra)</t>
  </si>
  <si>
    <t>Canal B2C</t>
  </si>
  <si>
    <t>Total usuarios (acumulado)</t>
  </si>
  <si>
    <t>LICENCIAS Y SOFTWARE</t>
  </si>
  <si>
    <t>ACTIVIDADES DE APOYO</t>
  </si>
  <si>
    <t>PUBLICIDAD</t>
  </si>
  <si>
    <t>Juan Camilo González</t>
  </si>
  <si>
    <t>Asesoría legal</t>
  </si>
  <si>
    <t>Contador</t>
  </si>
  <si>
    <t>Otras asesorías</t>
  </si>
  <si>
    <t>Display</t>
  </si>
  <si>
    <t>Adwords</t>
  </si>
  <si>
    <t>Facebook Ads</t>
  </si>
  <si>
    <t>LinkedIn</t>
  </si>
  <si>
    <t>POP y medios tradicionales</t>
  </si>
  <si>
    <t>OTROS GASTOS</t>
  </si>
  <si>
    <t>Viáticos y pasajes</t>
  </si>
  <si>
    <t>Oficina</t>
  </si>
  <si>
    <t>Compañías</t>
  </si>
  <si>
    <t>Desarrollo</t>
  </si>
  <si>
    <t>Ventas</t>
  </si>
  <si>
    <t>Contenido / SEO</t>
  </si>
  <si>
    <t>Hubspot</t>
  </si>
  <si>
    <t>Skype</t>
  </si>
  <si>
    <t>Drip</t>
  </si>
  <si>
    <t>MixPanel</t>
  </si>
  <si>
    <t>Producto</t>
  </si>
  <si>
    <t>Adobe</t>
  </si>
  <si>
    <t>MeetEdgar</t>
  </si>
  <si>
    <t>KWFinder</t>
  </si>
  <si>
    <t>AWS</t>
  </si>
  <si>
    <t>Administrativo</t>
  </si>
  <si>
    <t>Gsuite</t>
  </si>
  <si>
    <t>Comisiones ventas nuevas</t>
  </si>
  <si>
    <t>Comisiones renovaciones</t>
  </si>
  <si>
    <t>% comisiones renovaciones</t>
  </si>
  <si>
    <t>% comisiones ventas nuevas</t>
  </si>
  <si>
    <t>WebinarJam</t>
  </si>
  <si>
    <t>ESTADO DE RESULTADOS</t>
  </si>
  <si>
    <t>ESTADO DE SITUACIÓN FINANCIERA</t>
  </si>
  <si>
    <t>EFECTIVO GENERADO POR LA OPERACIÓN</t>
  </si>
  <si>
    <t>EFECTIVO RELACIONADO CON ACTIVIDADES DE FINANCIACIÓN</t>
  </si>
  <si>
    <t>EFECTIVO RELACIONADO CON ACTIVIDADES DE INVERSIÓN (CAPEX)</t>
  </si>
  <si>
    <t>EFECTIVO RELACIONADO CON LOS ACCIONISTAS</t>
  </si>
  <si>
    <t>TOTAL EFECTIVO RELACIONADO CON LA OPERACIÓN</t>
  </si>
  <si>
    <t>TOTAL EFECTIVO RELACIONADO CON ACTIVIDADES DE FINANCIACIÓN</t>
  </si>
  <si>
    <t>TOTAL EFECTIVO RELACIONADO CON ACTIVIDADES DE INVERSIÓN (CAPEX)</t>
  </si>
  <si>
    <t>TOTAL EFECTIVO RELACIONADO CON LOS ACCIONISTAS</t>
  </si>
  <si>
    <t>MOVIMIENTO DEL PERIODO</t>
  </si>
  <si>
    <t>SALDO FINAL</t>
  </si>
  <si>
    <t>Saldo inicial en pesos</t>
  </si>
  <si>
    <t>Saldo inicial en dólares</t>
  </si>
  <si>
    <t>Ventas B2B</t>
  </si>
  <si>
    <t>Recaudo ventas nuevas</t>
  </si>
  <si>
    <t>Recaudo recompras</t>
  </si>
  <si>
    <t>Ventas B2C</t>
  </si>
  <si>
    <t>Recaudo</t>
  </si>
  <si>
    <t>Pago nómina</t>
  </si>
  <si>
    <t>Pago licencias y software</t>
  </si>
  <si>
    <t>Pago actividades de apoyo</t>
  </si>
  <si>
    <t>Pago publicidad</t>
  </si>
  <si>
    <t>Pago impuestos</t>
  </si>
  <si>
    <t>Pago otros gastos</t>
  </si>
  <si>
    <t>Aportes</t>
  </si>
  <si>
    <t>Pago de dividendos</t>
  </si>
  <si>
    <t>Ventas nuevas</t>
  </si>
  <si>
    <t>Recompras</t>
  </si>
  <si>
    <t>COSTO DE PRESTACIÓN DEL SERVICIO</t>
  </si>
  <si>
    <t>Mano de obra</t>
  </si>
  <si>
    <t>Desarrollo y soporte</t>
  </si>
  <si>
    <t>UTILIDAD BRUTA</t>
  </si>
  <si>
    <t>GASTOS OPERACIONALES</t>
  </si>
  <si>
    <t>Gastos de administración</t>
  </si>
  <si>
    <t>Actividades de apoyo</t>
  </si>
  <si>
    <t>Otros gastos</t>
  </si>
  <si>
    <t>Gastos de ventas</t>
  </si>
  <si>
    <t>Vendedores</t>
  </si>
  <si>
    <t>Publicidad</t>
  </si>
  <si>
    <t>UTILIDAD OPERACIONAL</t>
  </si>
  <si>
    <t>Otros ingresos no operacionales</t>
  </si>
  <si>
    <t>Otros gastos no operacionales</t>
  </si>
  <si>
    <t>UTILIDAD ANTES DE IMPUESTOS</t>
  </si>
  <si>
    <t>Impuesto de renta</t>
  </si>
  <si>
    <t>RESULTADO DEL EJERCICIO</t>
  </si>
  <si>
    <t>ACTIVO</t>
  </si>
  <si>
    <t>Corriente</t>
  </si>
  <si>
    <t>Disponible</t>
  </si>
  <si>
    <t>Cuentas por cobrar (clientes)</t>
  </si>
  <si>
    <t>No corriente</t>
  </si>
  <si>
    <t>Depreciación</t>
  </si>
  <si>
    <t>PASIVO</t>
  </si>
  <si>
    <t>Obligaciones financieras</t>
  </si>
  <si>
    <t>PATRIMONIO</t>
  </si>
  <si>
    <t>Capital</t>
  </si>
  <si>
    <t>Utilidad del ejercicio</t>
  </si>
  <si>
    <t>Verificación</t>
  </si>
  <si>
    <t>Nuevos socios COP</t>
  </si>
  <si>
    <t>Founders (COP)</t>
  </si>
  <si>
    <t>Nuevos socios 01 - USD</t>
  </si>
  <si>
    <t>Nuevos socios 02 - USD</t>
  </si>
  <si>
    <t>Nuevos socios 03 - USD</t>
  </si>
  <si>
    <t>Nuevos socios 04 - USD</t>
  </si>
  <si>
    <t>Nuevos socios 05 - USD</t>
  </si>
  <si>
    <t>% crecimiento</t>
  </si>
  <si>
    <t>Asesores</t>
  </si>
  <si>
    <t>USUARIOS</t>
  </si>
  <si>
    <t>Total usuarios del periodo</t>
  </si>
  <si>
    <t>Ingreso por usuario</t>
  </si>
  <si>
    <t>Costo total por usuario</t>
  </si>
  <si>
    <t>% de ingresos por recompra</t>
  </si>
  <si>
    <t>Churn Rate</t>
  </si>
  <si>
    <t>Customer Lifetime Value (método 01)</t>
  </si>
  <si>
    <t>Customer Lifetime Value (método 02)</t>
  </si>
  <si>
    <t>Customer Lifetime Value (promedio)</t>
  </si>
  <si>
    <t>LTV / CAC (veces)</t>
  </si>
  <si>
    <t>Costo de prestación del servicio por usuario</t>
  </si>
  <si>
    <t>Costo de administración por usuario</t>
  </si>
  <si>
    <t>Costo de adquisición por usuario</t>
  </si>
  <si>
    <t>Margen bruto</t>
  </si>
  <si>
    <t>Unidades (usuarios)</t>
  </si>
  <si>
    <t>Precio de venta (por usuario)</t>
  </si>
  <si>
    <t>NOMBRE DE LA STARTUP</t>
  </si>
  <si>
    <t>Activo 01</t>
  </si>
  <si>
    <t>Activo 02</t>
  </si>
  <si>
    <t>Crédito 01</t>
  </si>
  <si>
    <t>Crédito 02</t>
  </si>
  <si>
    <t>Crédito 03</t>
  </si>
  <si>
    <t>Precio de venta (por unidad)</t>
  </si>
  <si>
    <t>Unidades vendidas</t>
  </si>
  <si>
    <t>Otro canal</t>
  </si>
  <si>
    <t>Founder 03</t>
  </si>
  <si>
    <t>Salario Vendedor 01</t>
  </si>
  <si>
    <t>Salario Vendedor 02</t>
  </si>
  <si>
    <t>Salario Founder 03</t>
  </si>
  <si>
    <t>Salario Desarrollador 01</t>
  </si>
  <si>
    <t>Salario Desarrollador 02</t>
  </si>
  <si>
    <t>Salario Desarrollador 03</t>
  </si>
  <si>
    <t>Salario Content Marketer 01</t>
  </si>
  <si>
    <t>Otros pagos de nómina en Contenido / SEO</t>
  </si>
  <si>
    <t>Gasto de asesores</t>
  </si>
  <si>
    <t>GASTOS DE NÓMINA Y CONTRATACIONES</t>
  </si>
  <si>
    <t>Licencias y software para la prestación del servicio</t>
  </si>
  <si>
    <t>Founder CTO</t>
  </si>
  <si>
    <t>Founder CEO</t>
  </si>
  <si>
    <t>Salario Founder CTO</t>
  </si>
  <si>
    <t>Salario Founder CEO</t>
  </si>
  <si>
    <t>Content Marketer</t>
  </si>
  <si>
    <t>Licencias y software de ventas</t>
  </si>
  <si>
    <t>Mercadeo y ventas</t>
  </si>
  <si>
    <t>Marketing / SEO / Contenido</t>
  </si>
  <si>
    <t>Licencias y software de administración y otros</t>
  </si>
  <si>
    <t>Capital inicial</t>
  </si>
  <si>
    <t>Propiedad, planta y equipo (neto, activo fijo)</t>
  </si>
  <si>
    <t>Ecuación contable fundamental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</si>
</sst>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&quot;$&quot;\ #,##0;[Red]\-&quot;$&quot;\ #,##0"/>
    <numFmt numFmtId="165" formatCode="_-&quot;$&quot;\ * #,##0_-;\-&quot;$&quot;\ * #,##0_-;_-&quot;$&quot;\ * &quot;-&quot;_-;_-@_-"/>
    <numFmt numFmtId="167" formatCode="_-&quot;$&quot;\ * #,##0_-;[Red]\-&quot;$&quot;\ * #,##0_-;_-&quot;$&quot;\ * &quot;-&quot;_-;_-@_-"/>
    <numFmt numFmtId="168" formatCode="_-* #,##0.00000_-;\-* #,##0.00000_-;_-* &quot;-&quot;_-;_-@_-"/>
    <numFmt numFmtId="169" formatCode="[$USD]\ #,##0;\-[$USD]\ #,##0"/>
    <numFmt numFmtId="170" formatCode="0.00\ &quot;veces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 Light"/>
      <family val="2"/>
      <scheme val="major"/>
    </font>
    <font>
      <b/>
      <sz val="1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Wingdings"/>
      <charset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7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Font="1"/>
    <xf numFmtId="0" fontId="2" fillId="2" borderId="0" xfId="0" applyFont="1" applyFill="1"/>
    <xf numFmtId="165" fontId="0" fillId="0" borderId="0" xfId="2" applyFont="1"/>
    <xf numFmtId="0" fontId="3" fillId="0" borderId="0" xfId="0" applyFont="1"/>
    <xf numFmtId="41" fontId="0" fillId="0" borderId="0" xfId="1" applyFont="1"/>
    <xf numFmtId="0" fontId="0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3" fillId="6" borderId="0" xfId="0" applyFont="1" applyFill="1"/>
    <xf numFmtId="0" fontId="7" fillId="5" borderId="0" xfId="0" applyFont="1" applyFill="1"/>
    <xf numFmtId="0" fontId="3" fillId="0" borderId="0" xfId="0" applyFont="1" applyAlignment="1">
      <alignment horizontal="left" indent="1"/>
    </xf>
    <xf numFmtId="167" fontId="0" fillId="0" borderId="0" xfId="2" applyNumberFormat="1" applyFont="1"/>
    <xf numFmtId="165" fontId="8" fillId="0" borderId="0" xfId="2" applyFont="1"/>
    <xf numFmtId="0" fontId="0" fillId="4" borderId="0" xfId="0" applyFont="1" applyFill="1"/>
    <xf numFmtId="0" fontId="7" fillId="4" borderId="0" xfId="0" applyFont="1" applyFill="1"/>
    <xf numFmtId="0" fontId="0" fillId="0" borderId="2" xfId="0" applyFont="1" applyBorder="1"/>
    <xf numFmtId="167" fontId="0" fillId="0" borderId="2" xfId="2" applyNumberFormat="1" applyFont="1" applyBorder="1"/>
    <xf numFmtId="167" fontId="0" fillId="0" borderId="3" xfId="2" applyNumberFormat="1" applyFont="1" applyBorder="1"/>
    <xf numFmtId="0" fontId="0" fillId="0" borderId="3" xfId="0" applyFont="1" applyBorder="1"/>
    <xf numFmtId="167" fontId="3" fillId="0" borderId="0" xfId="0" applyNumberFormat="1" applyFont="1"/>
    <xf numFmtId="167" fontId="0" fillId="0" borderId="0" xfId="0" applyNumberFormat="1" applyFont="1"/>
    <xf numFmtId="0" fontId="7" fillId="4" borderId="4" xfId="0" applyFont="1" applyFill="1" applyBorder="1"/>
    <xf numFmtId="167" fontId="3" fillId="0" borderId="4" xfId="2" applyNumberFormat="1" applyFont="1" applyBorder="1"/>
    <xf numFmtId="0" fontId="7" fillId="5" borderId="5" xfId="0" applyFont="1" applyFill="1" applyBorder="1"/>
    <xf numFmtId="167" fontId="3" fillId="0" borderId="5" xfId="2" applyNumberFormat="1" applyFont="1" applyBorder="1"/>
    <xf numFmtId="167" fontId="3" fillId="0" borderId="0" xfId="2" applyNumberFormat="1" applyFont="1"/>
    <xf numFmtId="167" fontId="9" fillId="7" borderId="0" xfId="2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right"/>
    </xf>
    <xf numFmtId="165" fontId="0" fillId="7" borderId="0" xfId="2" applyFont="1" applyFill="1"/>
    <xf numFmtId="0" fontId="0" fillId="0" borderId="0" xfId="0" applyFont="1" applyFill="1" applyBorder="1"/>
    <xf numFmtId="0" fontId="0" fillId="4" borderId="0" xfId="0" applyFont="1" applyFill="1" applyBorder="1"/>
    <xf numFmtId="165" fontId="0" fillId="4" borderId="0" xfId="2" applyFont="1" applyFill="1"/>
    <xf numFmtId="9" fontId="0" fillId="0" borderId="0" xfId="2" applyNumberFormat="1" applyFont="1"/>
    <xf numFmtId="164" fontId="0" fillId="0" borderId="0" xfId="2" applyNumberFormat="1" applyFont="1"/>
    <xf numFmtId="10" fontId="0" fillId="0" borderId="0" xfId="3" applyNumberFormat="1" applyFont="1"/>
    <xf numFmtId="164" fontId="0" fillId="4" borderId="0" xfId="2" applyNumberFormat="1" applyFont="1" applyFill="1"/>
    <xf numFmtId="170" fontId="0" fillId="4" borderId="0" xfId="1" applyNumberFormat="1" applyFont="1" applyFill="1"/>
    <xf numFmtId="165" fontId="0" fillId="8" borderId="0" xfId="2" applyFont="1" applyFill="1"/>
    <xf numFmtId="165" fontId="0" fillId="9" borderId="0" xfId="2" applyFont="1" applyFill="1"/>
    <xf numFmtId="165" fontId="0" fillId="0" borderId="0" xfId="2" applyFont="1" applyFill="1"/>
    <xf numFmtId="10" fontId="0" fillId="0" borderId="0" xfId="2" applyNumberFormat="1" applyFont="1" applyFill="1"/>
    <xf numFmtId="169" fontId="0" fillId="0" borderId="0" xfId="2" applyNumberFormat="1" applyFont="1" applyFill="1"/>
    <xf numFmtId="41" fontId="0" fillId="0" borderId="0" xfId="1" applyFont="1" applyFill="1"/>
    <xf numFmtId="9" fontId="0" fillId="0" borderId="0" xfId="2" applyNumberFormat="1" applyFont="1" applyFill="1"/>
    <xf numFmtId="168" fontId="3" fillId="0" borderId="0" xfId="1" applyNumberFormat="1" applyFont="1"/>
    <xf numFmtId="165" fontId="3" fillId="0" borderId="0" xfId="2" applyFont="1"/>
    <xf numFmtId="0" fontId="10" fillId="0" borderId="0" xfId="0" applyFont="1"/>
    <xf numFmtId="17" fontId="2" fillId="2" borderId="1" xfId="0" applyNumberFormat="1" applyFont="1" applyFill="1" applyBorder="1" applyAlignment="1">
      <alignment horizontal="center" vertical="center"/>
    </xf>
    <xf numFmtId="165" fontId="2" fillId="2" borderId="1" xfId="2" applyFont="1" applyFill="1" applyBorder="1" applyAlignment="1">
      <alignment horizontal="center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'FLUJO DE CAJA BAU'!$B$1:$AG$1</c:f>
              <c:numCache>
                <c:formatCode>mmm\-yy</c:formatCode>
                <c:ptCount val="32"/>
                <c:pt idx="0">
                  <c:v>44562.0</c:v>
                </c:pt>
                <c:pt idx="1">
                  <c:v>44593.0</c:v>
                </c:pt>
                <c:pt idx="2">
                  <c:v>44621.0</c:v>
                </c:pt>
                <c:pt idx="3">
                  <c:v>44652.0</c:v>
                </c:pt>
                <c:pt idx="4">
                  <c:v>44682.0</c:v>
                </c:pt>
                <c:pt idx="5">
                  <c:v>44713.0</c:v>
                </c:pt>
                <c:pt idx="6">
                  <c:v>44743.0</c:v>
                </c:pt>
                <c:pt idx="7">
                  <c:v>44774.0</c:v>
                </c:pt>
                <c:pt idx="8">
                  <c:v>44805.0</c:v>
                </c:pt>
                <c:pt idx="9">
                  <c:v>44835.0</c:v>
                </c:pt>
                <c:pt idx="10">
                  <c:v>44866.0</c:v>
                </c:pt>
                <c:pt idx="11">
                  <c:v>44896.0</c:v>
                </c:pt>
                <c:pt idx="12">
                  <c:v>44927.0</c:v>
                </c:pt>
                <c:pt idx="13">
                  <c:v>44958.0</c:v>
                </c:pt>
                <c:pt idx="14">
                  <c:v>44986.0</c:v>
                </c:pt>
                <c:pt idx="15">
                  <c:v>45017.0</c:v>
                </c:pt>
                <c:pt idx="16">
                  <c:v>45047.0</c:v>
                </c:pt>
                <c:pt idx="17">
                  <c:v>45078.0</c:v>
                </c:pt>
                <c:pt idx="18">
                  <c:v>45108.0</c:v>
                </c:pt>
                <c:pt idx="19">
                  <c:v>45139.0</c:v>
                </c:pt>
                <c:pt idx="20">
                  <c:v>45170.0</c:v>
                </c:pt>
                <c:pt idx="21">
                  <c:v>45200.0</c:v>
                </c:pt>
                <c:pt idx="22">
                  <c:v>45231.0</c:v>
                </c:pt>
                <c:pt idx="23">
                  <c:v>45261.0</c:v>
                </c:pt>
                <c:pt idx="24">
                  <c:v>45292.0</c:v>
                </c:pt>
                <c:pt idx="25">
                  <c:v>45323.0</c:v>
                </c:pt>
                <c:pt idx="26">
                  <c:v>45352.0</c:v>
                </c:pt>
                <c:pt idx="27">
                  <c:v>45383.0</c:v>
                </c:pt>
                <c:pt idx="28">
                  <c:v>45413.0</c:v>
                </c:pt>
                <c:pt idx="29">
                  <c:v>45444.0</c:v>
                </c:pt>
                <c:pt idx="30">
                  <c:v>45474.0</c:v>
                </c:pt>
                <c:pt idx="31">
                  <c:v>45505.0</c:v>
                </c:pt>
              </c:numCache>
            </c:numRef>
          </c:xVal>
          <c:yVal>
            <c:numRef>
              <c:f>'FLUJO DE CAJA BAU'!$B$43:$AG$43</c:f>
              <c:numCache>
                <c:formatCode>_-"$"\ * #,##0_-;[Red]\-"$"\ * #,##0_-;_-"$"\ * "-"_-;_-@_-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2F-44A7-874E-DCEE8C19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44256"/>
        <c:axId val="2122520384"/>
      </c:scatterChart>
      <c:valAx>
        <c:axId val="2129844256"/>
        <c:scaling>
          <c:orientation val="minMax"/>
          <c:max val="44197.0"/>
          <c:min val="4325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2520384"/>
        <c:crosses val="autoZero"/>
        <c:crossBetween val="midCat"/>
        <c:majorUnit val="90.0"/>
        <c:minorUnit val="30.0"/>
      </c:valAx>
      <c:valAx>
        <c:axId val="21225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&quot;$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8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28583</xdr:colOff>
      <xdr:row>44</xdr:row>
      <xdr:rowOff>19050</xdr:rowOff>
    </xdr:from>
    <xdr:to>
      <xdr:col>11</xdr:col>
      <xdr:colOff>38099</xdr:colOff>
      <xdr:row>59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6CC8AB00-1C5A-4FFE-8326-85D63CB7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3">
      <a:dk1>
        <a:srgbClr val="6D6E71"/>
      </a:dk1>
      <a:lt1>
        <a:sysClr val="window" lastClr="FFFFFF"/>
      </a:lt1>
      <a:dk2>
        <a:srgbClr val="2C8C6C"/>
      </a:dk2>
      <a:lt2>
        <a:srgbClr val="F1F2F2"/>
      </a:lt2>
      <a:accent1>
        <a:srgbClr val="60C9AC"/>
      </a:accent1>
      <a:accent2>
        <a:srgbClr val="A1D066"/>
      </a:accent2>
      <a:accent3>
        <a:srgbClr val="FDCF57"/>
      </a:accent3>
      <a:accent4>
        <a:srgbClr val="F46E53"/>
      </a:accent4>
      <a:accent5>
        <a:srgbClr val="6798D3"/>
      </a:accent5>
      <a:accent6>
        <a:srgbClr val="4AC3F0"/>
      </a:accent6>
      <a:hlink>
        <a:srgbClr val="6798D3"/>
      </a:hlink>
      <a:folHlink>
        <a:srgbClr val="4AC3F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IP150"/>
  <sheetViews>
    <sheetView showFormulas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baseColWidth="10" defaultColWidth="10.83203125" defaultRowHeight="15" outlineLevelRow="2" x14ac:dyDescent="0.2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9" thickTop="1" thickBot="1" x14ac:dyDescent="0.25">
      <c r="A1" s="2" t="s">
        <v>1</v>
      </c>
      <c r="B1" s="52">
        <v>44562</v>
      </c>
      <c r="C1" s="51">
        <v>44593</v>
      </c>
      <c r="D1" s="51">
        <v>44621</v>
      </c>
      <c r="E1" s="51">
        <v>44652</v>
      </c>
      <c r="F1" s="51">
        <v>44682</v>
      </c>
      <c r="G1" s="51">
        <v>44713</v>
      </c>
      <c r="H1" s="51">
        <v>44743</v>
      </c>
      <c r="I1" s="51">
        <v>44774</v>
      </c>
      <c r="J1" s="51">
        <v>44805</v>
      </c>
      <c r="K1" s="51">
        <v>44835</v>
      </c>
      <c r="L1" s="51">
        <v>44866</v>
      </c>
      <c r="M1" s="51">
        <v>44896</v>
      </c>
      <c r="N1" s="51">
        <v>44927</v>
      </c>
      <c r="O1" s="51">
        <v>44958</v>
      </c>
      <c r="P1" s="51">
        <v>44986</v>
      </c>
      <c r="Q1" s="51">
        <v>45017</v>
      </c>
      <c r="R1" s="51">
        <v>45047</v>
      </c>
      <c r="S1" s="51">
        <v>45078</v>
      </c>
      <c r="T1" s="51">
        <v>45108</v>
      </c>
      <c r="U1" s="51">
        <v>45139</v>
      </c>
      <c r="V1" s="51">
        <v>45170</v>
      </c>
      <c r="W1" s="51">
        <v>45200</v>
      </c>
      <c r="X1" s="51">
        <v>45231</v>
      </c>
      <c r="Y1" s="51">
        <v>45261</v>
      </c>
      <c r="Z1" s="51">
        <v>45292</v>
      </c>
      <c r="AA1" s="51">
        <v>45323</v>
      </c>
      <c r="AB1" s="51">
        <v>45352</v>
      </c>
      <c r="AC1" s="51">
        <v>45383</v>
      </c>
      <c r="AD1" s="51">
        <v>45413</v>
      </c>
      <c r="AE1" s="51">
        <v>45444</v>
      </c>
      <c r="AF1" s="51">
        <v>45474</v>
      </c>
      <c r="AG1" s="51">
        <v>45505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 x14ac:dyDescent="0.25">
      <c r="A2" s="3" t="s">
        <v>153</v>
      </c>
      <c r="B2" s="52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250" s="4" customFormat="1" ht="16" thickTop="1" x14ac:dyDescent="0.2">
      <c r="B3" s="6"/>
    </row>
    <row r="4" spans="1:250" s="4" customFormat="1" x14ac:dyDescent="0.2">
      <c r="A4" s="5" t="s">
        <v>2</v>
      </c>
      <c r="B4" s="6"/>
    </row>
    <row r="5" spans="1:250" outlineLevel="1" x14ac:dyDescent="0.2">
      <c r="A5" s="4" t="s">
        <v>3</v>
      </c>
      <c r="B5" s="43"/>
    </row>
    <row r="6" spans="1:250" outlineLevel="1" x14ac:dyDescent="0.2">
      <c r="A6" s="4" t="s">
        <v>4</v>
      </c>
      <c r="B6" s="43"/>
    </row>
    <row r="7" spans="1:250" outlineLevel="1" x14ac:dyDescent="0.2">
      <c r="A7" s="33" t="s">
        <v>183</v>
      </c>
    </row>
    <row r="9" spans="1:250" x14ac:dyDescent="0.2">
      <c r="A9" s="5" t="s">
        <v>5</v>
      </c>
    </row>
    <row r="10" spans="1:250" outlineLevel="1" x14ac:dyDescent="0.2">
      <c r="A10" s="4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</row>
    <row r="11" spans="1:250" outlineLevel="1" x14ac:dyDescent="0.2">
      <c r="A11" s="4" t="s">
        <v>7</v>
      </c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250" outlineLevel="1" x14ac:dyDescent="0.2">
      <c r="A12" s="4" t="s">
        <v>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</row>
    <row r="13" spans="1:250" outlineLevel="1" x14ac:dyDescent="0.2"/>
    <row r="15" spans="1:250" x14ac:dyDescent="0.2">
      <c r="A15" s="5" t="s">
        <v>9</v>
      </c>
    </row>
    <row r="16" spans="1:250" s="43" customFormat="1" outlineLevel="1" x14ac:dyDescent="0.2">
      <c r="A16" s="4" t="s">
        <v>129</v>
      </c>
    </row>
    <row r="17" spans="1:33" s="43" customFormat="1" outlineLevel="1" x14ac:dyDescent="0.2">
      <c r="A17" s="4" t="s">
        <v>130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 s="43" customFormat="1" outlineLevel="1" x14ac:dyDescent="0.2">
      <c r="A18" s="4" t="s">
        <v>131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s="43" customFormat="1" outlineLevel="1" x14ac:dyDescent="0.2">
      <c r="A19" s="4" t="s">
        <v>132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 s="43" customFormat="1" outlineLevel="1" x14ac:dyDescent="0.2">
      <c r="A20" s="4" t="s">
        <v>133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s="43" customFormat="1" outlineLevel="1" x14ac:dyDescent="0.2">
      <c r="A21" s="4" t="s">
        <v>134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 s="43" customFormat="1" outlineLevel="1" x14ac:dyDescent="0.2">
      <c r="A22" s="4" t="s">
        <v>128</v>
      </c>
      <c r="Z22" s="45"/>
    </row>
    <row r="23" spans="1:33" outlineLevel="1" x14ac:dyDescent="0.2">
      <c r="Z23" s="43"/>
    </row>
    <row r="25" spans="1:33" x14ac:dyDescent="0.2">
      <c r="A25" s="5" t="s">
        <v>11</v>
      </c>
    </row>
    <row r="26" spans="1:33" outlineLevel="1" x14ac:dyDescent="0.2">
      <c r="A26" s="7" t="s">
        <v>154</v>
      </c>
    </row>
    <row r="27" spans="1:33" outlineLevel="2" x14ac:dyDescent="0.2">
      <c r="A27" s="9" t="s">
        <v>12</v>
      </c>
      <c r="B27" s="43"/>
    </row>
    <row r="28" spans="1:33" outlineLevel="2" x14ac:dyDescent="0.2">
      <c r="A28" s="9" t="s">
        <v>13</v>
      </c>
      <c r="B28" s="43"/>
    </row>
    <row r="29" spans="1:33" outlineLevel="2" x14ac:dyDescent="0.2">
      <c r="A29" s="9" t="s">
        <v>14</v>
      </c>
      <c r="B29" s="43"/>
    </row>
    <row r="30" spans="1:33" outlineLevel="2" x14ac:dyDescent="0.2">
      <c r="A30" s="9" t="s">
        <v>15</v>
      </c>
      <c r="B30" s="43"/>
    </row>
    <row r="31" spans="1:33" outlineLevel="2" x14ac:dyDescent="0.2">
      <c r="A31" s="9" t="s">
        <v>16</v>
      </c>
      <c r="B31" s="43"/>
    </row>
    <row r="32" spans="1:33" outlineLevel="2" x14ac:dyDescent="0.2">
      <c r="A32" s="9" t="s">
        <v>17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33" outlineLevel="1" x14ac:dyDescent="0.2">
      <c r="A33" s="7" t="s">
        <v>155</v>
      </c>
    </row>
    <row r="34" spans="1:33" outlineLevel="2" x14ac:dyDescent="0.2">
      <c r="A34" s="9" t="s">
        <v>12</v>
      </c>
      <c r="B34" s="43"/>
    </row>
    <row r="35" spans="1:33" outlineLevel="2" x14ac:dyDescent="0.2">
      <c r="A35" s="9" t="s">
        <v>13</v>
      </c>
      <c r="B35" s="43"/>
    </row>
    <row r="36" spans="1:33" outlineLevel="2" x14ac:dyDescent="0.2">
      <c r="A36" s="9" t="s">
        <v>14</v>
      </c>
      <c r="B36" s="43"/>
    </row>
    <row r="37" spans="1:33" outlineLevel="2" x14ac:dyDescent="0.2">
      <c r="A37" s="9" t="s">
        <v>15</v>
      </c>
      <c r="B37" s="43"/>
    </row>
    <row r="38" spans="1:33" outlineLevel="2" x14ac:dyDescent="0.2">
      <c r="A38" s="9" t="s">
        <v>16</v>
      </c>
    </row>
    <row r="39" spans="1:33" outlineLevel="2" x14ac:dyDescent="0.2">
      <c r="A39" s="9" t="s">
        <v>17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AA39" s="32"/>
      <c r="AB39" s="32"/>
      <c r="AC39" s="32"/>
      <c r="AD39" s="32"/>
      <c r="AE39" s="32"/>
      <c r="AF39" s="32"/>
      <c r="AG39" s="32"/>
    </row>
    <row r="40" spans="1:33" outlineLevel="1" x14ac:dyDescent="0.2">
      <c r="A40" s="9"/>
      <c r="Z40" s="32"/>
    </row>
    <row r="42" spans="1:33" x14ac:dyDescent="0.2">
      <c r="A42" s="5" t="s">
        <v>18</v>
      </c>
      <c r="B42" s="16"/>
    </row>
    <row r="43" spans="1:33" outlineLevel="1" x14ac:dyDescent="0.2">
      <c r="A43" s="7" t="s">
        <v>156</v>
      </c>
    </row>
    <row r="44" spans="1:33" outlineLevel="2" x14ac:dyDescent="0.2">
      <c r="A44" s="9" t="s">
        <v>20</v>
      </c>
      <c r="B44" s="43"/>
      <c r="C44" s="43"/>
      <c r="D44" s="43"/>
    </row>
    <row r="45" spans="1:33" outlineLevel="2" x14ac:dyDescent="0.2">
      <c r="A45" s="9" t="s">
        <v>21</v>
      </c>
      <c r="B45" s="43"/>
      <c r="C45" s="43"/>
      <c r="D45" s="43"/>
    </row>
    <row r="46" spans="1:33" outlineLevel="2" x14ac:dyDescent="0.2">
      <c r="A46" s="9"/>
      <c r="B46" s="43"/>
      <c r="C46" s="43"/>
      <c r="D46" s="43"/>
    </row>
    <row r="47" spans="1:33" outlineLevel="2" x14ac:dyDescent="0.2">
      <c r="A47" s="9" t="s">
        <v>22</v>
      </c>
      <c r="B47" s="43"/>
      <c r="C47" s="43"/>
      <c r="D47" s="43"/>
    </row>
    <row r="48" spans="1:33" outlineLevel="2" x14ac:dyDescent="0.2">
      <c r="A48" s="9" t="s">
        <v>23</v>
      </c>
      <c r="B48" s="43"/>
      <c r="C48" s="43"/>
      <c r="D48" s="43"/>
    </row>
    <row r="49" spans="1:4" outlineLevel="2" x14ac:dyDescent="0.2">
      <c r="B49" s="43"/>
      <c r="C49" s="43"/>
      <c r="D49" s="43"/>
    </row>
    <row r="50" spans="1:4" outlineLevel="1" x14ac:dyDescent="0.2">
      <c r="A50" s="7" t="s">
        <v>157</v>
      </c>
      <c r="B50" s="43"/>
      <c r="C50" s="43"/>
      <c r="D50" s="43"/>
    </row>
    <row r="51" spans="1:4" outlineLevel="2" x14ac:dyDescent="0.2">
      <c r="A51" s="9" t="s">
        <v>20</v>
      </c>
      <c r="B51" s="43"/>
      <c r="C51" s="43"/>
      <c r="D51" s="43"/>
    </row>
    <row r="52" spans="1:4" outlineLevel="2" x14ac:dyDescent="0.2">
      <c r="A52" s="9" t="s">
        <v>21</v>
      </c>
      <c r="B52" s="43"/>
      <c r="C52" s="43"/>
      <c r="D52" s="43"/>
    </row>
    <row r="53" spans="1:4" outlineLevel="2" x14ac:dyDescent="0.2">
      <c r="A53" s="9"/>
      <c r="B53" s="43"/>
      <c r="C53" s="43"/>
      <c r="D53" s="43"/>
    </row>
    <row r="54" spans="1:4" outlineLevel="2" x14ac:dyDescent="0.2">
      <c r="A54" s="9" t="s">
        <v>22</v>
      </c>
      <c r="B54" s="43"/>
      <c r="C54" s="43"/>
      <c r="D54" s="43"/>
    </row>
    <row r="55" spans="1:4" outlineLevel="2" x14ac:dyDescent="0.2">
      <c r="A55" s="9" t="s">
        <v>23</v>
      </c>
      <c r="B55" s="43"/>
      <c r="C55" s="43"/>
      <c r="D55" s="43"/>
    </row>
    <row r="56" spans="1:4" outlineLevel="2" x14ac:dyDescent="0.2">
      <c r="B56" s="43"/>
      <c r="C56" s="43"/>
      <c r="D56" s="43"/>
    </row>
    <row r="57" spans="1:4" outlineLevel="1" x14ac:dyDescent="0.2">
      <c r="A57" s="7" t="s">
        <v>158</v>
      </c>
      <c r="B57" s="43"/>
      <c r="C57" s="43"/>
      <c r="D57" s="43"/>
    </row>
    <row r="58" spans="1:4" outlineLevel="2" x14ac:dyDescent="0.2">
      <c r="A58" s="9" t="s">
        <v>20</v>
      </c>
      <c r="B58" s="43"/>
      <c r="C58" s="43"/>
      <c r="D58" s="43"/>
    </row>
    <row r="59" spans="1:4" outlineLevel="2" x14ac:dyDescent="0.2">
      <c r="A59" s="9" t="s">
        <v>21</v>
      </c>
      <c r="B59" s="43"/>
      <c r="C59" s="43"/>
      <c r="D59" s="43"/>
    </row>
    <row r="60" spans="1:4" outlineLevel="2" x14ac:dyDescent="0.2">
      <c r="A60" s="9"/>
      <c r="B60" s="43"/>
      <c r="C60" s="43"/>
      <c r="D60" s="43"/>
    </row>
    <row r="61" spans="1:4" outlineLevel="2" x14ac:dyDescent="0.2">
      <c r="A61" s="9" t="s">
        <v>22</v>
      </c>
      <c r="B61" s="43"/>
      <c r="C61" s="43"/>
      <c r="D61" s="43"/>
    </row>
    <row r="62" spans="1:4" outlineLevel="2" x14ac:dyDescent="0.2">
      <c r="A62" s="9" t="s">
        <v>23</v>
      </c>
      <c r="B62" s="43"/>
      <c r="C62" s="43"/>
      <c r="D62" s="43"/>
    </row>
    <row r="63" spans="1:4" outlineLevel="1" x14ac:dyDescent="0.2"/>
    <row r="65" spans="1:33" x14ac:dyDescent="0.2">
      <c r="A65" s="5" t="s">
        <v>25</v>
      </c>
    </row>
    <row r="66" spans="1:33" outlineLevel="1" x14ac:dyDescent="0.2">
      <c r="A66" s="12" t="s">
        <v>26</v>
      </c>
      <c r="B66" s="16"/>
    </row>
    <row r="67" spans="1:33" outlineLevel="2" x14ac:dyDescent="0.2">
      <c r="A67" s="10" t="s">
        <v>30</v>
      </c>
    </row>
    <row r="68" spans="1:33" s="8" customFormat="1" outlineLevel="2" x14ac:dyDescent="0.2">
      <c r="A68" s="11" t="s">
        <v>50</v>
      </c>
      <c r="B68" s="43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6"/>
      <c r="AA68" s="46"/>
      <c r="AB68" s="46"/>
      <c r="AC68" s="46"/>
      <c r="AD68" s="46"/>
      <c r="AE68" s="46"/>
      <c r="AF68" s="46"/>
      <c r="AG68" s="46"/>
    </row>
    <row r="69" spans="1:33" s="8" customFormat="1" outlineLevel="2" x14ac:dyDescent="0.2">
      <c r="A69" s="11" t="s">
        <v>160</v>
      </c>
      <c r="B69" s="43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</row>
    <row r="70" spans="1:33" outlineLevel="2" x14ac:dyDescent="0.2">
      <c r="A70" s="11" t="s">
        <v>159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6"/>
      <c r="AA70" s="43"/>
      <c r="AB70" s="43"/>
      <c r="AC70" s="43"/>
      <c r="AD70" s="43"/>
      <c r="AE70" s="43"/>
      <c r="AF70" s="43"/>
      <c r="AG70" s="43"/>
    </row>
    <row r="71" spans="1:33" outlineLevel="2" x14ac:dyDescent="0.2">
      <c r="A71" s="11" t="s">
        <v>28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43"/>
      <c r="AA71" s="32"/>
      <c r="AB71" s="32"/>
      <c r="AC71" s="32"/>
      <c r="AD71" s="32"/>
      <c r="AE71" s="32"/>
      <c r="AF71" s="32"/>
      <c r="AG71" s="32"/>
    </row>
    <row r="72" spans="1:33" outlineLevel="2" x14ac:dyDescent="0.2">
      <c r="A72" s="10" t="s">
        <v>31</v>
      </c>
      <c r="Z72" s="32"/>
    </row>
    <row r="73" spans="1:33" outlineLevel="2" x14ac:dyDescent="0.2">
      <c r="A73" s="11" t="s">
        <v>32</v>
      </c>
      <c r="B73" s="43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AA73" s="47"/>
      <c r="AB73" s="47"/>
      <c r="AC73" s="47"/>
      <c r="AD73" s="47"/>
      <c r="AE73" s="47"/>
      <c r="AF73" s="47"/>
      <c r="AG73" s="47"/>
    </row>
    <row r="74" spans="1:33" outlineLevel="2" x14ac:dyDescent="0.2">
      <c r="A74" s="11" t="s">
        <v>27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7"/>
      <c r="AA74" s="46"/>
      <c r="AB74" s="46"/>
      <c r="AC74" s="46"/>
      <c r="AD74" s="46"/>
      <c r="AE74" s="46"/>
      <c r="AF74" s="46"/>
      <c r="AG74" s="46"/>
    </row>
    <row r="75" spans="1:33" outlineLevel="2" x14ac:dyDescent="0.2">
      <c r="A75" s="11" t="s">
        <v>29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6"/>
      <c r="AA75" s="43"/>
      <c r="AB75" s="43"/>
      <c r="AC75" s="43"/>
      <c r="AD75" s="43"/>
      <c r="AE75" s="43"/>
      <c r="AF75" s="43"/>
      <c r="AG75" s="43"/>
    </row>
    <row r="76" spans="1:33" outlineLevel="2" x14ac:dyDescent="0.2">
      <c r="A76" s="11" t="s">
        <v>28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43"/>
      <c r="AA76" s="32"/>
      <c r="AB76" s="32"/>
      <c r="AC76" s="32"/>
      <c r="AD76" s="32"/>
      <c r="AE76" s="32"/>
      <c r="AF76" s="32"/>
      <c r="AG76" s="32"/>
    </row>
    <row r="77" spans="1:33" outlineLevel="1" x14ac:dyDescent="0.2">
      <c r="A77" s="12" t="s">
        <v>33</v>
      </c>
      <c r="B77" s="16"/>
      <c r="Z77" s="32"/>
    </row>
    <row r="78" spans="1:33" outlineLevel="2" x14ac:dyDescent="0.2">
      <c r="A78" s="10" t="s">
        <v>30</v>
      </c>
    </row>
    <row r="79" spans="1:33" outlineLevel="2" x14ac:dyDescent="0.2">
      <c r="A79" s="11" t="s">
        <v>135</v>
      </c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AA79" s="47"/>
      <c r="AB79" s="47"/>
      <c r="AC79" s="47"/>
      <c r="AD79" s="47"/>
      <c r="AE79" s="47"/>
      <c r="AF79" s="47"/>
      <c r="AG79" s="47"/>
    </row>
    <row r="80" spans="1:33" outlineLevel="2" x14ac:dyDescent="0.2">
      <c r="A80" s="11" t="s">
        <v>151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7"/>
      <c r="AA80" s="46"/>
      <c r="AB80" s="46"/>
      <c r="AC80" s="46"/>
      <c r="AD80" s="46"/>
      <c r="AE80" s="46"/>
      <c r="AF80" s="46"/>
      <c r="AG80" s="46"/>
    </row>
    <row r="81" spans="1:33" outlineLevel="2" x14ac:dyDescent="0.2">
      <c r="A81" s="11" t="s">
        <v>152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6"/>
      <c r="AA81" s="43"/>
      <c r="AB81" s="43"/>
      <c r="AC81" s="43"/>
      <c r="AD81" s="43"/>
      <c r="AE81" s="43"/>
      <c r="AF81" s="43"/>
      <c r="AG81" s="43"/>
    </row>
    <row r="82" spans="1:33" outlineLevel="2" x14ac:dyDescent="0.2">
      <c r="A82" s="11" t="s">
        <v>28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43"/>
      <c r="AA82" s="32"/>
      <c r="AB82" s="32"/>
      <c r="AC82" s="32"/>
      <c r="AD82" s="32"/>
      <c r="AE82" s="32"/>
      <c r="AF82" s="32"/>
      <c r="AG82" s="32"/>
    </row>
    <row r="83" spans="1:33" outlineLevel="2" x14ac:dyDescent="0.2">
      <c r="A83" s="10" t="s">
        <v>31</v>
      </c>
      <c r="Z83" s="32"/>
    </row>
    <row r="84" spans="1:33" outlineLevel="2" x14ac:dyDescent="0.2">
      <c r="A84" s="11" t="s">
        <v>32</v>
      </c>
      <c r="R84" s="36"/>
      <c r="S84" s="36"/>
      <c r="T84" s="36"/>
      <c r="U84" s="36"/>
      <c r="V84" s="36"/>
      <c r="W84" s="36"/>
      <c r="X84" s="36"/>
      <c r="Y84" s="36"/>
      <c r="AA84" s="36"/>
      <c r="AB84" s="36"/>
      <c r="AC84" s="36"/>
      <c r="AD84" s="36"/>
      <c r="AE84" s="36"/>
      <c r="AF84" s="36"/>
      <c r="AG84" s="36"/>
    </row>
    <row r="85" spans="1:33" outlineLevel="2" x14ac:dyDescent="0.2">
      <c r="A85" s="11" t="s">
        <v>151</v>
      </c>
      <c r="R85" s="8"/>
      <c r="S85" s="8"/>
      <c r="T85" s="8"/>
      <c r="U85" s="8"/>
      <c r="V85" s="8"/>
      <c r="W85" s="8"/>
      <c r="X85" s="8"/>
      <c r="Y85" s="8"/>
      <c r="Z85" s="36"/>
      <c r="AA85" s="8"/>
      <c r="AB85" s="8"/>
      <c r="AC85" s="8"/>
      <c r="AD85" s="8"/>
      <c r="AE85" s="8"/>
      <c r="AF85" s="8"/>
      <c r="AG85" s="8"/>
    </row>
    <row r="86" spans="1:33" outlineLevel="2" x14ac:dyDescent="0.2">
      <c r="A86" s="11" t="s">
        <v>152</v>
      </c>
      <c r="Z86" s="8"/>
    </row>
    <row r="87" spans="1:33" outlineLevel="2" x14ac:dyDescent="0.2">
      <c r="A87" s="11" t="s">
        <v>28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AA87" s="32"/>
      <c r="AB87" s="32"/>
      <c r="AC87" s="32"/>
      <c r="AD87" s="32"/>
      <c r="AE87" s="32"/>
      <c r="AF87" s="32"/>
      <c r="AG87" s="32"/>
    </row>
    <row r="88" spans="1:33" outlineLevel="1" x14ac:dyDescent="0.2">
      <c r="A88" s="12" t="s">
        <v>161</v>
      </c>
      <c r="B88" s="16"/>
      <c r="Z88" s="32"/>
    </row>
    <row r="89" spans="1:33" outlineLevel="2" x14ac:dyDescent="0.2">
      <c r="A89" s="11" t="s">
        <v>135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AA89" s="47"/>
      <c r="AB89" s="47"/>
      <c r="AC89" s="47"/>
      <c r="AD89" s="47"/>
      <c r="AE89" s="47"/>
      <c r="AF89" s="47"/>
      <c r="AG89" s="47"/>
    </row>
    <row r="90" spans="1:33" outlineLevel="2" x14ac:dyDescent="0.2">
      <c r="A90" s="11" t="s">
        <v>151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7"/>
      <c r="AA90" s="46"/>
      <c r="AB90" s="46"/>
      <c r="AC90" s="46"/>
      <c r="AD90" s="46"/>
      <c r="AE90" s="46"/>
      <c r="AF90" s="46"/>
      <c r="AG90" s="46"/>
    </row>
    <row r="91" spans="1:33" outlineLevel="2" x14ac:dyDescent="0.2">
      <c r="A91" s="11" t="s">
        <v>152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6"/>
      <c r="AA91" s="43"/>
      <c r="AB91" s="43"/>
      <c r="AC91" s="43"/>
      <c r="AD91" s="43"/>
      <c r="AE91" s="43"/>
      <c r="AF91" s="43"/>
      <c r="AG91" s="43"/>
    </row>
    <row r="92" spans="1:33" outlineLevel="2" x14ac:dyDescent="0.2">
      <c r="A92" s="11" t="s">
        <v>28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43"/>
      <c r="AA92" s="32"/>
      <c r="AB92" s="32"/>
      <c r="AC92" s="32"/>
      <c r="AD92" s="32"/>
      <c r="AE92" s="32"/>
      <c r="AF92" s="32"/>
      <c r="AG92" s="32"/>
    </row>
    <row r="93" spans="1:33" outlineLevel="1" x14ac:dyDescent="0.2">
      <c r="Z93" s="32"/>
    </row>
    <row r="95" spans="1:33" x14ac:dyDescent="0.2">
      <c r="A95" s="5" t="s">
        <v>172</v>
      </c>
    </row>
    <row r="96" spans="1:33" x14ac:dyDescent="0.2">
      <c r="A96" s="7" t="s">
        <v>10</v>
      </c>
    </row>
    <row r="97" spans="1:33" x14ac:dyDescent="0.2">
      <c r="A97" s="9" t="s">
        <v>177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AA97" s="43"/>
      <c r="AB97" s="43"/>
      <c r="AC97" s="43"/>
      <c r="AD97" s="43"/>
      <c r="AE97" s="43"/>
      <c r="AF97" s="43"/>
      <c r="AG97" s="43"/>
    </row>
    <row r="98" spans="1:33" x14ac:dyDescent="0.2">
      <c r="A98" s="9" t="s">
        <v>176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</row>
    <row r="99" spans="1:33" x14ac:dyDescent="0.2">
      <c r="A99" s="9" t="s">
        <v>165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</row>
    <row r="100" spans="1:33" x14ac:dyDescent="0.2">
      <c r="A100" s="7" t="s">
        <v>51</v>
      </c>
      <c r="Z100" s="43"/>
    </row>
    <row r="101" spans="1:33" x14ac:dyDescent="0.2">
      <c r="A101" s="9" t="s">
        <v>166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AA101" s="43"/>
      <c r="AB101" s="43"/>
      <c r="AC101" s="43"/>
      <c r="AD101" s="43"/>
      <c r="AE101" s="43"/>
      <c r="AF101" s="43"/>
      <c r="AG101" s="43"/>
    </row>
    <row r="102" spans="1:33" x14ac:dyDescent="0.2">
      <c r="A102" s="9" t="s">
        <v>167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</row>
    <row r="103" spans="1:33" x14ac:dyDescent="0.2">
      <c r="A103" s="9" t="s">
        <v>168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</row>
    <row r="104" spans="1:33" x14ac:dyDescent="0.2">
      <c r="A104" s="7" t="s">
        <v>52</v>
      </c>
      <c r="Z104" s="43"/>
    </row>
    <row r="105" spans="1:33" x14ac:dyDescent="0.2">
      <c r="A105" s="9" t="s">
        <v>163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AA105" s="43"/>
      <c r="AB105" s="43"/>
      <c r="AC105" s="43"/>
      <c r="AD105" s="43"/>
      <c r="AE105" s="43"/>
      <c r="AF105" s="43"/>
      <c r="AG105" s="43"/>
    </row>
    <row r="106" spans="1:33" x14ac:dyDescent="0.2">
      <c r="A106" s="9" t="s">
        <v>164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</row>
    <row r="107" spans="1:33" x14ac:dyDescent="0.2">
      <c r="A107" s="9" t="s">
        <v>68</v>
      </c>
      <c r="B107" s="43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3"/>
      <c r="AA107" s="47"/>
      <c r="AB107" s="47"/>
      <c r="AC107" s="47"/>
      <c r="AD107" s="47"/>
      <c r="AE107" s="47"/>
      <c r="AF107" s="47"/>
      <c r="AG107" s="47"/>
    </row>
    <row r="108" spans="1:33" x14ac:dyDescent="0.2">
      <c r="A108" s="9" t="s">
        <v>67</v>
      </c>
      <c r="B108" s="43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</row>
    <row r="109" spans="1:33" x14ac:dyDescent="0.2">
      <c r="A109" s="9" t="s">
        <v>65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47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9" t="s">
        <v>66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7" t="s">
        <v>53</v>
      </c>
      <c r="Z111" s="32"/>
    </row>
    <row r="112" spans="1:33" x14ac:dyDescent="0.2">
      <c r="A112" s="9" t="s">
        <v>169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AA112" s="43"/>
      <c r="AB112" s="43"/>
      <c r="AC112" s="43"/>
      <c r="AD112" s="43"/>
      <c r="AE112" s="43"/>
      <c r="AF112" s="43"/>
      <c r="AG112" s="43"/>
    </row>
    <row r="113" spans="1:34" x14ac:dyDescent="0.2">
      <c r="A113" s="9" t="s">
        <v>170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</row>
    <row r="114" spans="1:34" x14ac:dyDescent="0.2">
      <c r="A114" s="7" t="s">
        <v>136</v>
      </c>
      <c r="Z114" s="43"/>
    </row>
    <row r="115" spans="1:34" x14ac:dyDescent="0.2">
      <c r="A115" s="9" t="s">
        <v>171</v>
      </c>
      <c r="C115" s="8"/>
      <c r="D115" s="8"/>
      <c r="E115" s="8"/>
      <c r="AH115" s="8"/>
    </row>
    <row r="117" spans="1:34" x14ac:dyDescent="0.2">
      <c r="A117" s="5" t="s">
        <v>35</v>
      </c>
    </row>
    <row r="118" spans="1:34" x14ac:dyDescent="0.2">
      <c r="A118" s="7" t="s">
        <v>180</v>
      </c>
    </row>
    <row r="119" spans="1:34" x14ac:dyDescent="0.2">
      <c r="A119" s="9" t="s">
        <v>54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AA119" s="43"/>
      <c r="AB119" s="43"/>
      <c r="AC119" s="43"/>
      <c r="AD119" s="43"/>
      <c r="AE119" s="43"/>
      <c r="AF119" s="43"/>
      <c r="AG119" s="43"/>
    </row>
    <row r="120" spans="1:34" x14ac:dyDescent="0.2">
      <c r="A120" s="9" t="s">
        <v>55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</row>
    <row r="121" spans="1:34" x14ac:dyDescent="0.2">
      <c r="A121" s="9" t="s">
        <v>56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</row>
    <row r="122" spans="1:34" x14ac:dyDescent="0.2">
      <c r="A122" s="7" t="s">
        <v>58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</row>
    <row r="123" spans="1:34" x14ac:dyDescent="0.2">
      <c r="A123" s="9" t="s">
        <v>57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</row>
    <row r="124" spans="1:34" x14ac:dyDescent="0.2">
      <c r="A124" s="9" t="s">
        <v>62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</row>
    <row r="125" spans="1:34" x14ac:dyDescent="0.2">
      <c r="A125" s="9" t="s">
        <v>69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</row>
    <row r="126" spans="1:34" x14ac:dyDescent="0.2">
      <c r="A126" s="7" t="s">
        <v>181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</row>
    <row r="127" spans="1:34" x14ac:dyDescent="0.2">
      <c r="A127" s="9" t="s">
        <v>59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</row>
    <row r="128" spans="1:34" x14ac:dyDescent="0.2">
      <c r="A128" s="9" t="s">
        <v>60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</row>
    <row r="129" spans="1:36" x14ac:dyDescent="0.2">
      <c r="A129" s="9" t="s">
        <v>61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</row>
    <row r="130" spans="1:36" x14ac:dyDescent="0.2">
      <c r="A130" s="7" t="s">
        <v>63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</row>
    <row r="131" spans="1:36" x14ac:dyDescent="0.2">
      <c r="A131" s="9" t="s">
        <v>64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</row>
    <row r="132" spans="1:36" x14ac:dyDescent="0.2">
      <c r="Z132" s="43"/>
    </row>
    <row r="134" spans="1:36" x14ac:dyDescent="0.2">
      <c r="A134" s="5" t="s">
        <v>36</v>
      </c>
    </row>
    <row r="135" spans="1:36" s="43" customFormat="1" x14ac:dyDescent="0.2">
      <c r="A135" s="4" t="s">
        <v>39</v>
      </c>
      <c r="Z135" s="6"/>
    </row>
    <row r="136" spans="1:36" s="43" customFormat="1" x14ac:dyDescent="0.2">
      <c r="A136" s="4" t="s">
        <v>40</v>
      </c>
    </row>
    <row r="137" spans="1:36" s="43" customFormat="1" x14ac:dyDescent="0.2">
      <c r="A137" s="4" t="s">
        <v>41</v>
      </c>
    </row>
    <row r="138" spans="1:36" x14ac:dyDescent="0.2">
      <c r="Z138" s="43"/>
    </row>
    <row r="139" spans="1:36" x14ac:dyDescent="0.2">
      <c r="A139" s="5" t="s">
        <v>37</v>
      </c>
    </row>
    <row r="140" spans="1:36" x14ac:dyDescent="0.2">
      <c r="A140" s="4" t="s">
        <v>42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</row>
    <row r="141" spans="1:36" x14ac:dyDescent="0.2">
      <c r="A141" s="4" t="s">
        <v>43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</row>
    <row r="142" spans="1:36" x14ac:dyDescent="0.2">
      <c r="A142" s="4" t="s">
        <v>44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</row>
    <row r="143" spans="1:36" x14ac:dyDescent="0.2">
      <c r="A143" s="4" t="s">
        <v>45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</row>
    <row r="144" spans="1:36" x14ac:dyDescent="0.2">
      <c r="A144" s="4" t="s">
        <v>46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</row>
    <row r="145" spans="1:26" x14ac:dyDescent="0.2">
      <c r="Z145" s="43"/>
    </row>
    <row r="147" spans="1:26" x14ac:dyDescent="0.2">
      <c r="A147" s="5" t="s">
        <v>47</v>
      </c>
    </row>
    <row r="148" spans="1:26" s="43" customFormat="1" x14ac:dyDescent="0.2">
      <c r="A148" s="4" t="s">
        <v>48</v>
      </c>
      <c r="Z148" s="6"/>
    </row>
    <row r="149" spans="1:26" s="43" customFormat="1" x14ac:dyDescent="0.2">
      <c r="A149" s="4" t="s">
        <v>49</v>
      </c>
    </row>
    <row r="150" spans="1:26" x14ac:dyDescent="0.2">
      <c r="Z150" s="43"/>
    </row>
  </sheetData>
  <dataConsolidate/>
  <mergeCells count="32">
    <mergeCell ref="AF1:AF2"/>
    <mergeCell ref="AG1:AG2"/>
    <mergeCell ref="Z1:Z2"/>
    <mergeCell ref="AA1:AA2"/>
    <mergeCell ref="AB1:AB2"/>
    <mergeCell ref="AC1:AC2"/>
    <mergeCell ref="AD1:AD2"/>
    <mergeCell ref="AE1:AE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P101"/>
  <sheetViews>
    <sheetView showFormulas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baseColWidth="10" defaultColWidth="10.83203125" defaultRowHeight="15" outlineLevelRow="1" x14ac:dyDescent="0.2"/>
  <cols>
    <col min="1" max="1" width="61.1640625" style="4" bestFit="1" customWidth="1"/>
    <col min="2" max="33" width="14.5" style="6" customWidth="1"/>
    <col min="34" max="16384" width="10.83203125" style="6"/>
  </cols>
  <sheetData>
    <row r="1" spans="1:250" customFormat="1" ht="19" thickTop="1" thickBot="1" x14ac:dyDescent="0.25">
      <c r="A1" s="2" t="s">
        <v>0</v>
      </c>
      <c r="B1" s="51">
        <f>+'SUPUESTOS BAU'!B1:B2</f>
        <v>44562</v>
      </c>
      <c r="C1" s="51">
        <f>+'SUPUESTOS BAU'!C1:C2</f>
        <v>44593</v>
      </c>
      <c r="D1" s="51">
        <f>+'SUPUESTOS BAU'!D1:D2</f>
        <v>44621</v>
      </c>
      <c r="E1" s="51">
        <f>+'SUPUESTOS BAU'!E1:E2</f>
        <v>44652</v>
      </c>
      <c r="F1" s="51">
        <f>+'SUPUESTOS BAU'!F1:F2</f>
        <v>44682</v>
      </c>
      <c r="G1" s="51">
        <f>+'SUPUESTOS BAU'!G1:G2</f>
        <v>44713</v>
      </c>
      <c r="H1" s="51">
        <f>+'SUPUESTOS BAU'!H1:H2</f>
        <v>44743</v>
      </c>
      <c r="I1" s="51">
        <f>+'SUPUESTOS BAU'!I1:I2</f>
        <v>44774</v>
      </c>
      <c r="J1" s="51">
        <f>+'SUPUESTOS BAU'!J1:J2</f>
        <v>44805</v>
      </c>
      <c r="K1" s="51">
        <f>+'SUPUESTOS BAU'!K1:K2</f>
        <v>44835</v>
      </c>
      <c r="L1" s="51">
        <f>+'SUPUESTOS BAU'!L1:L2</f>
        <v>44866</v>
      </c>
      <c r="M1" s="51">
        <f>+'SUPUESTOS BAU'!M1:M2</f>
        <v>44896</v>
      </c>
      <c r="N1" s="51">
        <f>+'SUPUESTOS BAU'!N1:N2</f>
        <v>44927</v>
      </c>
      <c r="O1" s="51">
        <f>+'SUPUESTOS BAU'!O1:O2</f>
        <v>44958</v>
      </c>
      <c r="P1" s="51">
        <f>+'SUPUESTOS BAU'!P1:P2</f>
        <v>44986</v>
      </c>
      <c r="Q1" s="51">
        <f>+'SUPUESTOS BAU'!Q1:Q2</f>
        <v>45017</v>
      </c>
      <c r="R1" s="51">
        <f>+'SUPUESTOS BAU'!R1:R2</f>
        <v>45047</v>
      </c>
      <c r="S1" s="51">
        <f>+'SUPUESTOS BAU'!S1:S2</f>
        <v>45078</v>
      </c>
      <c r="T1" s="51">
        <f>+'SUPUESTOS BAU'!T1:T2</f>
        <v>45108</v>
      </c>
      <c r="U1" s="51">
        <f>+'SUPUESTOS BAU'!U1:U2</f>
        <v>45139</v>
      </c>
      <c r="V1" s="51">
        <f>+'SUPUESTOS BAU'!V1:V2</f>
        <v>45170</v>
      </c>
      <c r="W1" s="51">
        <f>+'SUPUESTOS BAU'!W1:W2</f>
        <v>45200</v>
      </c>
      <c r="X1" s="51">
        <f>+'SUPUESTOS BAU'!X1:X2</f>
        <v>45231</v>
      </c>
      <c r="Y1" s="51">
        <f>+'SUPUESTOS BAU'!Y1:Y2</f>
        <v>45261</v>
      </c>
      <c r="Z1" s="51">
        <f>+'SUPUESTOS BAU'!Z1:Z2</f>
        <v>45292</v>
      </c>
      <c r="AA1" s="51">
        <f>+'SUPUESTOS BAU'!AA1:AA2</f>
        <v>45323</v>
      </c>
      <c r="AB1" s="51">
        <f>+'SUPUESTOS BAU'!AB1:AB2</f>
        <v>45352</v>
      </c>
      <c r="AC1" s="51">
        <f>+'SUPUESTOS BAU'!AC1:AC2</f>
        <v>45383</v>
      </c>
      <c r="AD1" s="51">
        <f>+'SUPUESTOS BAU'!AD1:AD2</f>
        <v>45413</v>
      </c>
      <c r="AE1" s="51">
        <f>+'SUPUESTOS BAU'!AE1:AE2</f>
        <v>45444</v>
      </c>
      <c r="AF1" s="51">
        <f>+'SUPUESTOS BAU'!AF1:AF2</f>
        <v>45474</v>
      </c>
      <c r="AG1" s="51">
        <f>+'SUPUESTOS BAU'!AG1:AG2</f>
        <v>45505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 x14ac:dyDescent="0.25">
      <c r="A2" s="3" t="str">
        <f>'SUPUESTOS BAU'!A2</f>
        <v>NOMBRE DE LA STARTUP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250" s="4" customFormat="1" ht="16" thickTop="1" x14ac:dyDescent="0.2"/>
    <row r="4" spans="1:250" s="4" customFormat="1" x14ac:dyDescent="0.2">
      <c r="A4" s="5" t="s">
        <v>72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250" outlineLevel="1" x14ac:dyDescent="0.2">
      <c r="A5" s="9" t="s">
        <v>82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250" outlineLevel="1" x14ac:dyDescent="0.2">
      <c r="A6" s="9" t="s">
        <v>83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250" outlineLevel="1" x14ac:dyDescent="0.2">
      <c r="A7" s="14" t="s">
        <v>84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250" outlineLevel="1" x14ac:dyDescent="0.2">
      <c r="A8" s="11" t="s">
        <v>85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250" outlineLevel="1" x14ac:dyDescent="0.2">
      <c r="A9" s="11" t="s">
        <v>86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250" outlineLevel="1" x14ac:dyDescent="0.2">
      <c r="A10" s="14" t="s">
        <v>87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250" outlineLevel="1" x14ac:dyDescent="0.2">
      <c r="A11" s="11" t="s">
        <v>85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250" outlineLevel="1" x14ac:dyDescent="0.2">
      <c r="A12" s="11" t="s">
        <v>86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250" outlineLevel="1" x14ac:dyDescent="0.2">
      <c r="A13" s="14" t="s">
        <v>161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250" outlineLevel="1" x14ac:dyDescent="0.2">
      <c r="A14" s="11" t="s">
        <v>88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250" outlineLevel="1" x14ac:dyDescent="0.2">
      <c r="A15" s="9" t="s">
        <v>89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250" outlineLevel="1" x14ac:dyDescent="0.2">
      <c r="A16" s="9" t="s">
        <v>90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outlineLevel="1" x14ac:dyDescent="0.2">
      <c r="A17" s="9" t="s">
        <v>91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outlineLevel="1" x14ac:dyDescent="0.2">
      <c r="A18" s="9" t="s">
        <v>92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outlineLevel="1" x14ac:dyDescent="0.2">
      <c r="A19" s="9" t="s">
        <v>93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outlineLevel="1" x14ac:dyDescent="0.2">
      <c r="A20" s="9" t="s">
        <v>94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s="4" customFormat="1" x14ac:dyDescent="0.2">
      <c r="A22" s="5" t="s">
        <v>73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outlineLevel="1" x14ac:dyDescent="0.2">
      <c r="A23" s="9" t="s">
        <v>19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outlineLevel="1" x14ac:dyDescent="0.2">
      <c r="A24" s="9" t="s">
        <v>24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outlineLevel="1" x14ac:dyDescent="0.2">
      <c r="A25" s="9" t="s">
        <v>38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s="4" customFormat="1" x14ac:dyDescent="0.2">
      <c r="A27" s="5" t="s">
        <v>74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idden="1" outlineLevel="1" x14ac:dyDescent="0.2">
      <c r="A28" s="9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idden="1" outlineLevel="1" x14ac:dyDescent="0.2">
      <c r="A29" s="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idden="1" outlineLevel="1" x14ac:dyDescent="0.2">
      <c r="A30" s="9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collapsed="1" x14ac:dyDescent="0.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s="4" customFormat="1" x14ac:dyDescent="0.2">
      <c r="A32" s="5" t="s">
        <v>75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outlineLevel="1" x14ac:dyDescent="0.2">
      <c r="A33" s="9" t="s">
        <v>95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outlineLevel="1" x14ac:dyDescent="0.2">
      <c r="A34" s="9" t="s">
        <v>96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6" thickBot="1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ht="16" thickTop="1" x14ac:dyDescent="0.2">
      <c r="A37" s="18" t="s">
        <v>76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18" t="s">
        <v>77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A39" s="18" t="s">
        <v>78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A40" s="18" t="s">
        <v>79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x14ac:dyDescent="0.2">
      <c r="A41" s="13" t="s">
        <v>80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4" customHeight="1" thickBot="1" x14ac:dyDescent="0.25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6" thickTop="1" x14ac:dyDescent="0.2">
      <c r="A43" s="13" t="s">
        <v>81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2:33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2:33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2:33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2:33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2:33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2:33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2:33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2:33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2:3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2:33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2:33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2:33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2:33" x14ac:dyDescent="0.2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2:33" x14ac:dyDescent="0.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2:33" x14ac:dyDescent="0.2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2:33" x14ac:dyDescent="0.2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2:33" x14ac:dyDescent="0.2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2:33" x14ac:dyDescent="0.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2:33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2:33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2:33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x14ac:dyDescent="0.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x14ac:dyDescent="0.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x14ac:dyDescent="0.2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x14ac:dyDescent="0.2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x14ac:dyDescent="0.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x14ac:dyDescent="0.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x14ac:dyDescent="0.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x14ac:dyDescent="0.2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x14ac:dyDescent="0.2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x14ac:dyDescent="0.2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x14ac:dyDescent="0.2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x14ac:dyDescent="0.2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x14ac:dyDescent="0.2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x14ac:dyDescent="0.2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x14ac:dyDescent="0.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x14ac:dyDescent="0.2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x14ac:dyDescent="0.2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x14ac:dyDescent="0.2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x14ac:dyDescent="0.2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x14ac:dyDescent="0.2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x14ac:dyDescent="0.2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x14ac:dyDescent="0.2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x14ac:dyDescent="0.2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</sheetData>
  <dataConsolidate/>
  <mergeCells count="32">
    <mergeCell ref="AF1:AF2"/>
    <mergeCell ref="AG1:AG2"/>
    <mergeCell ref="Z1:Z2"/>
    <mergeCell ref="AA1:AA2"/>
    <mergeCell ref="AB1:AB2"/>
    <mergeCell ref="AC1:AC2"/>
    <mergeCell ref="AD1:AD2"/>
    <mergeCell ref="AE1:AE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P77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baseColWidth="10" defaultColWidth="10.83203125" defaultRowHeight="15" x14ac:dyDescent="0.2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9" thickTop="1" thickBot="1" x14ac:dyDescent="0.25">
      <c r="A1" s="2" t="s">
        <v>70</v>
      </c>
      <c r="B1" s="51">
        <f>'SUPUESTOS BAU'!B1:B2</f>
        <v>44562</v>
      </c>
      <c r="C1" s="51">
        <f>'SUPUESTOS BAU'!C1:C2</f>
        <v>44593</v>
      </c>
      <c r="D1" s="51">
        <f>'SUPUESTOS BAU'!D1:D2</f>
        <v>44621</v>
      </c>
      <c r="E1" s="51">
        <f>'SUPUESTOS BAU'!E1:E2</f>
        <v>44652</v>
      </c>
      <c r="F1" s="51">
        <f>'SUPUESTOS BAU'!F1:F2</f>
        <v>44682</v>
      </c>
      <c r="G1" s="51">
        <f>'SUPUESTOS BAU'!G1:G2</f>
        <v>44713</v>
      </c>
      <c r="H1" s="51">
        <f>'SUPUESTOS BAU'!H1:H2</f>
        <v>44743</v>
      </c>
      <c r="I1" s="51">
        <f>'SUPUESTOS BAU'!I1:I2</f>
        <v>44774</v>
      </c>
      <c r="J1" s="51">
        <f>'SUPUESTOS BAU'!J1:J2</f>
        <v>44805</v>
      </c>
      <c r="K1" s="51">
        <f>'SUPUESTOS BAU'!K1:K2</f>
        <v>44835</v>
      </c>
      <c r="L1" s="51">
        <f>'SUPUESTOS BAU'!L1:L2</f>
        <v>44866</v>
      </c>
      <c r="M1" s="51">
        <f>'SUPUESTOS BAU'!M1:M2</f>
        <v>44896</v>
      </c>
      <c r="N1" s="51">
        <f>'SUPUESTOS BAU'!N1:N2</f>
        <v>44927</v>
      </c>
      <c r="O1" s="51">
        <f>'SUPUESTOS BAU'!O1:O2</f>
        <v>44958</v>
      </c>
      <c r="P1" s="51">
        <f>'SUPUESTOS BAU'!P1:P2</f>
        <v>44986</v>
      </c>
      <c r="Q1" s="51">
        <f>'SUPUESTOS BAU'!Q1:Q2</f>
        <v>45017</v>
      </c>
      <c r="R1" s="51">
        <f>'SUPUESTOS BAU'!R1:R2</f>
        <v>45047</v>
      </c>
      <c r="S1" s="51">
        <f>'SUPUESTOS BAU'!S1:S2</f>
        <v>45078</v>
      </c>
      <c r="T1" s="51">
        <f>'SUPUESTOS BAU'!T1:T2</f>
        <v>45108</v>
      </c>
      <c r="U1" s="51">
        <f>'SUPUESTOS BAU'!U1:U2</f>
        <v>45139</v>
      </c>
      <c r="V1" s="51">
        <f>'SUPUESTOS BAU'!V1:V2</f>
        <v>45170</v>
      </c>
      <c r="W1" s="51">
        <f>'SUPUESTOS BAU'!W1:W2</f>
        <v>45200</v>
      </c>
      <c r="X1" s="51">
        <f>'SUPUESTOS BAU'!X1:X2</f>
        <v>45231</v>
      </c>
      <c r="Y1" s="51">
        <f>'SUPUESTOS BAU'!Y1:Y2</f>
        <v>45261</v>
      </c>
      <c r="Z1" s="51">
        <f>'SUPUESTOS BAU'!Z1:Z2</f>
        <v>45292</v>
      </c>
      <c r="AA1" s="51">
        <f>'SUPUESTOS BAU'!AA1:AA2</f>
        <v>45323</v>
      </c>
      <c r="AB1" s="51">
        <f>'SUPUESTOS BAU'!AB1:AB2</f>
        <v>45352</v>
      </c>
      <c r="AC1" s="51">
        <f>'SUPUESTOS BAU'!AC1:AC2</f>
        <v>45383</v>
      </c>
      <c r="AD1" s="51">
        <f>'SUPUESTOS BAU'!AD1:AD2</f>
        <v>45413</v>
      </c>
      <c r="AE1" s="51">
        <f>'SUPUESTOS BAU'!AE1:AE2</f>
        <v>45444</v>
      </c>
      <c r="AF1" s="51">
        <f>'SUPUESTOS BAU'!AF1:AF2</f>
        <v>45474</v>
      </c>
      <c r="AG1" s="51">
        <f>'SUPUESTOS BAU'!AG1:AG2</f>
        <v>45505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 x14ac:dyDescent="0.25">
      <c r="A2" s="3" t="str">
        <f>'SUPUESTOS BAU'!A2</f>
        <v>NOMBRE DE LA STARTUP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250" s="4" customFormat="1" ht="16" thickTop="1" x14ac:dyDescent="0.2"/>
    <row r="4" spans="1:250" s="4" customFormat="1" x14ac:dyDescent="0.2">
      <c r="A4" s="5" t="s">
        <v>25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</row>
    <row r="5" spans="1:250" x14ac:dyDescent="0.2">
      <c r="A5" s="14" t="s">
        <v>84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250" x14ac:dyDescent="0.2">
      <c r="A6" s="11" t="s">
        <v>97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250" x14ac:dyDescent="0.2">
      <c r="A7" s="11" t="s">
        <v>98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250" x14ac:dyDescent="0.2">
      <c r="A8" s="14" t="s">
        <v>87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250" x14ac:dyDescent="0.2">
      <c r="A9" s="11" t="s">
        <v>97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250" x14ac:dyDescent="0.2">
      <c r="A10" s="11" t="s">
        <v>98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250" x14ac:dyDescent="0.2">
      <c r="A11" s="14" t="s">
        <v>161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250" x14ac:dyDescent="0.2">
      <c r="A12" s="11" t="s">
        <v>97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250" x14ac:dyDescent="0.2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250" s="4" customFormat="1" x14ac:dyDescent="0.2">
      <c r="A14" s="5" t="s">
        <v>99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</row>
    <row r="15" spans="1:250" x14ac:dyDescent="0.2">
      <c r="A15" s="14" t="s">
        <v>100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250" x14ac:dyDescent="0.2">
      <c r="A16" s="11" t="s">
        <v>101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">
      <c r="A17" s="11" t="s">
        <v>174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x14ac:dyDescent="0.2">
      <c r="A18" s="11" t="s">
        <v>136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">
      <c r="A19" s="14" t="s">
        <v>173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ht="6" customHeight="1" thickBo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ht="16" thickTop="1" x14ac:dyDescent="0.2">
      <c r="A21" s="25" t="s">
        <v>102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15"/>
    </row>
    <row r="22" spans="1:34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s="4" customFormat="1" x14ac:dyDescent="0.2">
      <c r="A23" s="5" t="s">
        <v>103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</row>
    <row r="24" spans="1:34" x14ac:dyDescent="0.2">
      <c r="A24" s="14" t="s">
        <v>104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">
      <c r="A25" s="11" t="s">
        <v>175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">
      <c r="A26" s="11" t="s">
        <v>162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">
      <c r="A27" s="11" t="s">
        <v>178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">
      <c r="A28" s="11" t="s">
        <v>105</v>
      </c>
      <c r="AH28" s="15"/>
    </row>
    <row r="29" spans="1:34" x14ac:dyDescent="0.2">
      <c r="A29" s="11" t="s">
        <v>182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">
      <c r="A30" s="11" t="s">
        <v>121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">
      <c r="A31" s="11" t="s">
        <v>106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2">
      <c r="A32" s="14" t="s">
        <v>107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">
      <c r="A33" s="11" t="s">
        <v>108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2">
      <c r="A34" s="11" t="s">
        <v>179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">
      <c r="A35" s="11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ht="8.75" customHeight="1" thickBot="1" x14ac:dyDescent="0.25">
      <c r="A36" s="1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6" thickTop="1" x14ac:dyDescent="0.2">
      <c r="A37" s="25" t="s">
        <v>110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15"/>
    </row>
    <row r="38" spans="1:34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">
      <c r="A39" s="14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">
      <c r="A40" s="14" t="s">
        <v>112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ht="16" thickBot="1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ht="16" thickTop="1" x14ac:dyDescent="0.2">
      <c r="A42" s="25" t="s">
        <v>113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15"/>
    </row>
    <row r="43" spans="1:34" x14ac:dyDescent="0.2">
      <c r="A43" s="14" t="s">
        <v>114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ht="16" thickBo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ht="16" thickTop="1" x14ac:dyDescent="0.2">
      <c r="A45" s="27" t="s">
        <v>115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15"/>
    </row>
    <row r="46" spans="1:34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2:34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2:34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2:34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2:34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2:34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2:34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2:34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2:34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2:34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2:34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2:34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2:34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2:34" x14ac:dyDescent="0.2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2:34" x14ac:dyDescent="0.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2:34" x14ac:dyDescent="0.2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2:34" x14ac:dyDescent="0.2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2:34" x14ac:dyDescent="0.2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2:34" x14ac:dyDescent="0.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2:34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2:34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2:34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2:34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2:34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2:34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2:34" x14ac:dyDescent="0.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2:34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2:34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2:34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2:34" x14ac:dyDescent="0.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</sheetData>
  <dataConsolidate/>
  <mergeCells count="32">
    <mergeCell ref="AF1:AF2"/>
    <mergeCell ref="AG1:AG2"/>
    <mergeCell ref="Z1:Z2"/>
    <mergeCell ref="AA1:AA2"/>
    <mergeCell ref="AB1:AB2"/>
    <mergeCell ref="AC1:AC2"/>
    <mergeCell ref="AD1:AD2"/>
    <mergeCell ref="AE1:AE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P15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0" sqref="D30"/>
    </sheetView>
  </sheetViews>
  <sheetFormatPr baseColWidth="10" defaultColWidth="10.83203125" defaultRowHeight="15" x14ac:dyDescent="0.2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9" thickTop="1" thickBot="1" x14ac:dyDescent="0.25">
      <c r="A1" s="2" t="s">
        <v>71</v>
      </c>
      <c r="B1" s="51">
        <f>'SUPUESTOS BAU'!B1:B2</f>
        <v>44562</v>
      </c>
      <c r="C1" s="51">
        <f>'SUPUESTOS BAU'!C1:C2</f>
        <v>44593</v>
      </c>
      <c r="D1" s="51">
        <f>'SUPUESTOS BAU'!D1:D2</f>
        <v>44621</v>
      </c>
      <c r="E1" s="51">
        <f>'SUPUESTOS BAU'!E1:E2</f>
        <v>44652</v>
      </c>
      <c r="F1" s="51">
        <f>'SUPUESTOS BAU'!F1:F2</f>
        <v>44682</v>
      </c>
      <c r="G1" s="51">
        <f>'SUPUESTOS BAU'!G1:G2</f>
        <v>44713</v>
      </c>
      <c r="H1" s="51">
        <f>'SUPUESTOS BAU'!H1:H2</f>
        <v>44743</v>
      </c>
      <c r="I1" s="51">
        <f>'SUPUESTOS BAU'!I1:I2</f>
        <v>44774</v>
      </c>
      <c r="J1" s="51">
        <f>'SUPUESTOS BAU'!J1:J2</f>
        <v>44805</v>
      </c>
      <c r="K1" s="51">
        <f>'SUPUESTOS BAU'!K1:K2</f>
        <v>44835</v>
      </c>
      <c r="L1" s="51">
        <f>'SUPUESTOS BAU'!L1:L2</f>
        <v>44866</v>
      </c>
      <c r="M1" s="51">
        <f>'SUPUESTOS BAU'!M1:M2</f>
        <v>44896</v>
      </c>
      <c r="N1" s="51">
        <f>'SUPUESTOS BAU'!N1:N2</f>
        <v>44927</v>
      </c>
      <c r="O1" s="51">
        <f>'SUPUESTOS BAU'!O1:O2</f>
        <v>44958</v>
      </c>
      <c r="P1" s="51">
        <f>'SUPUESTOS BAU'!P1:P2</f>
        <v>44986</v>
      </c>
      <c r="Q1" s="51">
        <f>'SUPUESTOS BAU'!Q1:Q2</f>
        <v>45017</v>
      </c>
      <c r="R1" s="51">
        <f>'SUPUESTOS BAU'!R1:R2</f>
        <v>45047</v>
      </c>
      <c r="S1" s="51">
        <f>'SUPUESTOS BAU'!S1:S2</f>
        <v>45078</v>
      </c>
      <c r="T1" s="51">
        <f>'SUPUESTOS BAU'!T1:T2</f>
        <v>45108</v>
      </c>
      <c r="U1" s="51">
        <f>'SUPUESTOS BAU'!U1:U2</f>
        <v>45139</v>
      </c>
      <c r="V1" s="51">
        <f>'SUPUESTOS BAU'!V1:V2</f>
        <v>45170</v>
      </c>
      <c r="W1" s="51">
        <f>'SUPUESTOS BAU'!W1:W2</f>
        <v>45200</v>
      </c>
      <c r="X1" s="51">
        <f>'SUPUESTOS BAU'!X1:X2</f>
        <v>45231</v>
      </c>
      <c r="Y1" s="51">
        <f>'SUPUESTOS BAU'!Y1:Y2</f>
        <v>45261</v>
      </c>
      <c r="Z1" s="51">
        <f>'SUPUESTOS BAU'!Z1:Z2</f>
        <v>45292</v>
      </c>
      <c r="AA1" s="51">
        <f>'SUPUESTOS BAU'!AA1:AA2</f>
        <v>45323</v>
      </c>
      <c r="AB1" s="51">
        <f>'SUPUESTOS BAU'!AB1:AB2</f>
        <v>45352</v>
      </c>
      <c r="AC1" s="51">
        <f>'SUPUESTOS BAU'!AC1:AC2</f>
        <v>45383</v>
      </c>
      <c r="AD1" s="51">
        <f>'SUPUESTOS BAU'!AD1:AD2</f>
        <v>45413</v>
      </c>
      <c r="AE1" s="51">
        <f>'SUPUESTOS BAU'!AE1:AE2</f>
        <v>45444</v>
      </c>
      <c r="AF1" s="51">
        <f>'SUPUESTOS BAU'!AF1:AF2</f>
        <v>45474</v>
      </c>
      <c r="AG1" s="51">
        <f>'SUPUESTOS BAU'!AG1:AG2</f>
        <v>45505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 x14ac:dyDescent="0.25">
      <c r="A2" s="3" t="str">
        <f>'SUPUESTOS BAU'!A2</f>
        <v>NOMBRE DE LA STARTUP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250" s="4" customFormat="1" ht="16" thickTop="1" x14ac:dyDescent="0.2"/>
    <row r="4" spans="1:250" s="4" customFormat="1" x14ac:dyDescent="0.2">
      <c r="A4" s="5" t="s">
        <v>116</v>
      </c>
      <c r="B4" s="23">
        <f>SUM(B5:B9)</f>
        <v>70000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250" x14ac:dyDescent="0.2">
      <c r="A5" s="14" t="s">
        <v>117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250" x14ac:dyDescent="0.2">
      <c r="A6" s="11" t="s">
        <v>118</v>
      </c>
      <c r="B6" s="15">
        <f>10000+10000+20000</f>
        <v>40000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250" x14ac:dyDescent="0.2">
      <c r="A7" s="11" t="s">
        <v>119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250" x14ac:dyDescent="0.2">
      <c r="A8" s="14" t="s">
        <v>120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250" x14ac:dyDescent="0.2">
      <c r="A9" s="11" t="s">
        <v>184</v>
      </c>
      <c r="B9" s="15">
        <f>30000</f>
        <v>30000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250" x14ac:dyDescent="0.2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250" x14ac:dyDescent="0.2">
      <c r="A11" s="5" t="s">
        <v>122</v>
      </c>
      <c r="B11" s="29">
        <f>SUM(B12:B13)</f>
        <v>20000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15"/>
    </row>
    <row r="12" spans="1:250" x14ac:dyDescent="0.2">
      <c r="A12" s="14" t="s">
        <v>117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250" x14ac:dyDescent="0.2">
      <c r="A13" s="11" t="s">
        <v>123</v>
      </c>
      <c r="B13" s="15">
        <v>20000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250" x14ac:dyDescent="0.2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250" x14ac:dyDescent="0.2">
      <c r="A15" s="5" t="s">
        <v>124</v>
      </c>
      <c r="B15" s="29">
        <f>SUM(B16:B17)</f>
        <v>50000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15"/>
    </row>
    <row r="16" spans="1:250" x14ac:dyDescent="0.2">
      <c r="A16" s="14" t="s">
        <v>125</v>
      </c>
      <c r="B16" s="6">
        <f>10000+10000+30000</f>
        <v>50000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250" x14ac:dyDescent="0.2">
      <c r="A17" s="14" t="s">
        <v>126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250" x14ac:dyDescent="0.2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250" ht="16" x14ac:dyDescent="0.2">
      <c r="A19" s="31" t="s">
        <v>127</v>
      </c>
      <c r="B19" s="30" t="str">
        <f t="shared" ref="B19:AG19" si="0">+IF(ROUND((B4-B11-B15),0)=0,"ü","û")</f>
        <v>ü</v>
      </c>
      <c r="C19" s="30" t="str">
        <f t="shared" si="0"/>
        <v>ü</v>
      </c>
      <c r="D19" s="30" t="str">
        <f t="shared" si="0"/>
        <v>ü</v>
      </c>
      <c r="E19" s="30" t="str">
        <f t="shared" si="0"/>
        <v>ü</v>
      </c>
      <c r="F19" s="30" t="str">
        <f t="shared" si="0"/>
        <v>ü</v>
      </c>
      <c r="G19" s="30" t="str">
        <f t="shared" si="0"/>
        <v>ü</v>
      </c>
      <c r="H19" s="30" t="str">
        <f t="shared" si="0"/>
        <v>ü</v>
      </c>
      <c r="I19" s="30" t="str">
        <f t="shared" si="0"/>
        <v>ü</v>
      </c>
      <c r="J19" s="30" t="str">
        <f t="shared" si="0"/>
        <v>ü</v>
      </c>
      <c r="K19" s="30" t="str">
        <f t="shared" si="0"/>
        <v>ü</v>
      </c>
      <c r="L19" s="30" t="str">
        <f t="shared" si="0"/>
        <v>ü</v>
      </c>
      <c r="M19" s="30" t="str">
        <f t="shared" si="0"/>
        <v>ü</v>
      </c>
      <c r="N19" s="30" t="str">
        <f t="shared" si="0"/>
        <v>ü</v>
      </c>
      <c r="O19" s="30" t="str">
        <f t="shared" si="0"/>
        <v>ü</v>
      </c>
      <c r="P19" s="30" t="str">
        <f t="shared" si="0"/>
        <v>ü</v>
      </c>
      <c r="Q19" s="30" t="str">
        <f t="shared" si="0"/>
        <v>ü</v>
      </c>
      <c r="R19" s="30" t="str">
        <f t="shared" si="0"/>
        <v>ü</v>
      </c>
      <c r="S19" s="30" t="str">
        <f t="shared" si="0"/>
        <v>ü</v>
      </c>
      <c r="T19" s="30" t="str">
        <f t="shared" si="0"/>
        <v>ü</v>
      </c>
      <c r="U19" s="30" t="str">
        <f t="shared" si="0"/>
        <v>ü</v>
      </c>
      <c r="V19" s="30" t="str">
        <f t="shared" si="0"/>
        <v>ü</v>
      </c>
      <c r="W19" s="30" t="str">
        <f t="shared" si="0"/>
        <v>ü</v>
      </c>
      <c r="X19" s="30" t="str">
        <f t="shared" si="0"/>
        <v>ü</v>
      </c>
      <c r="Y19" s="30" t="str">
        <f t="shared" si="0"/>
        <v>ü</v>
      </c>
      <c r="Z19" s="30" t="str">
        <f t="shared" si="0"/>
        <v>ü</v>
      </c>
      <c r="AA19" s="30" t="str">
        <f t="shared" si="0"/>
        <v>ü</v>
      </c>
      <c r="AB19" s="30" t="str">
        <f t="shared" si="0"/>
        <v>ü</v>
      </c>
      <c r="AC19" s="30" t="str">
        <f t="shared" si="0"/>
        <v>ü</v>
      </c>
      <c r="AD19" s="30" t="str">
        <f t="shared" si="0"/>
        <v>ü</v>
      </c>
      <c r="AE19" s="30" t="str">
        <f t="shared" si="0"/>
        <v>ü</v>
      </c>
      <c r="AF19" s="30" t="str">
        <f t="shared" si="0"/>
        <v>ü</v>
      </c>
      <c r="AG19" s="30" t="str">
        <f t="shared" si="0"/>
        <v>ü</v>
      </c>
      <c r="AH19" s="15"/>
    </row>
    <row r="20" spans="1:250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250" ht="16" x14ac:dyDescent="0.2">
      <c r="A21" s="50" t="s">
        <v>185</v>
      </c>
      <c r="B21" s="29">
        <f>B4-B11-B15</f>
        <v>0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48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</row>
    <row r="22" spans="1:250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250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250" x14ac:dyDescent="0.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250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250" x14ac:dyDescent="0.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250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250" x14ac:dyDescent="0.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250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250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250" x14ac:dyDescent="0.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250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2:34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2:34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2:34" x14ac:dyDescent="0.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2:34" x14ac:dyDescent="0.2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2:34" x14ac:dyDescent="0.2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2:34" x14ac:dyDescent="0.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2:34" x14ac:dyDescent="0.2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2:34" x14ac:dyDescent="0.2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2:34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2:34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2:34" x14ac:dyDescent="0.2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2:34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2:34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2:34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2:34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2:34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2:34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2:34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2:34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2:34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2:34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2:34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2:34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2:34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2:34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2:34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2:34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2:34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2:34" x14ac:dyDescent="0.2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2:34" x14ac:dyDescent="0.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2:34" x14ac:dyDescent="0.2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2:34" x14ac:dyDescent="0.2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2:34" x14ac:dyDescent="0.2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2:34" x14ac:dyDescent="0.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2:34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2:34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2:34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2:34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2:34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2:34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2:34" x14ac:dyDescent="0.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2:34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2:34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2:34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2:34" x14ac:dyDescent="0.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2:34" x14ac:dyDescent="0.2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2:34" x14ac:dyDescent="0.2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2:34" x14ac:dyDescent="0.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2:34" x14ac:dyDescent="0.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spans="2:34" x14ac:dyDescent="0.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2:34" x14ac:dyDescent="0.2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2:34" x14ac:dyDescent="0.2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2:34" x14ac:dyDescent="0.2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spans="2:34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2:34" x14ac:dyDescent="0.2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2:34" x14ac:dyDescent="0.2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2:34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spans="2:34" x14ac:dyDescent="0.2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2:34" x14ac:dyDescent="0.2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2:34" x14ac:dyDescent="0.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2:34" x14ac:dyDescent="0.2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spans="2:34" x14ac:dyDescent="0.2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2:34" x14ac:dyDescent="0.2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spans="2:34" x14ac:dyDescent="0.2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2:34" x14ac:dyDescent="0.2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2:34" x14ac:dyDescent="0.2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2:34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spans="2:34" x14ac:dyDescent="0.2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2:34" x14ac:dyDescent="0.2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spans="2:34" x14ac:dyDescent="0.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2:34" x14ac:dyDescent="0.2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spans="2:34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2:34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spans="2:34" x14ac:dyDescent="0.2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2:34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2:34" x14ac:dyDescent="0.2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2:34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spans="2:34" x14ac:dyDescent="0.2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2:34" x14ac:dyDescent="0.2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spans="2:34" x14ac:dyDescent="0.2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2:34" x14ac:dyDescent="0.2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spans="2:34" x14ac:dyDescent="0.2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2:34" x14ac:dyDescent="0.2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spans="2:34" x14ac:dyDescent="0.2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2:34" x14ac:dyDescent="0.2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spans="2:34" x14ac:dyDescent="0.2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2:34" x14ac:dyDescent="0.2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2:34" x14ac:dyDescent="0.2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2:34" x14ac:dyDescent="0.2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2:34" x14ac:dyDescent="0.2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2:34" x14ac:dyDescent="0.2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spans="2:34" x14ac:dyDescent="0.2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2:34" x14ac:dyDescent="0.2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spans="2:34" x14ac:dyDescent="0.2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2:34" x14ac:dyDescent="0.2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spans="2:34" x14ac:dyDescent="0.2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2:34" x14ac:dyDescent="0.2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spans="2:34" x14ac:dyDescent="0.2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2:34" x14ac:dyDescent="0.2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spans="2:34" x14ac:dyDescent="0.2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2:34" x14ac:dyDescent="0.2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spans="2:34" x14ac:dyDescent="0.2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2:34" x14ac:dyDescent="0.2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spans="2:34" x14ac:dyDescent="0.2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2:34" x14ac:dyDescent="0.2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spans="2:34" x14ac:dyDescent="0.2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2:34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spans="2:34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2:34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spans="2:34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spans="2:34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spans="2:34" x14ac:dyDescent="0.2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spans="2:34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2:34" x14ac:dyDescent="0.2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spans="2:34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spans="2:34" x14ac:dyDescent="0.2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spans="2:34" x14ac:dyDescent="0.2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spans="2:34" x14ac:dyDescent="0.2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spans="2:34" x14ac:dyDescent="0.2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2:34" x14ac:dyDescent="0.2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2:34" x14ac:dyDescent="0.2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</sheetData>
  <dataConsolidate/>
  <mergeCells count="32">
    <mergeCell ref="AF1:AF2"/>
    <mergeCell ref="AG1:AG2"/>
    <mergeCell ref="Z1:Z2"/>
    <mergeCell ref="AA1:AA2"/>
    <mergeCell ref="AB1:AB2"/>
    <mergeCell ref="AC1:AC2"/>
    <mergeCell ref="AD1:AD2"/>
    <mergeCell ref="AE1:AE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IP21"/>
  <sheetViews>
    <sheetView zoomScale="80" zoomScaleNormal="80" zoomScalePageLayoutView="8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D24" sqref="D24"/>
    </sheetView>
  </sheetViews>
  <sheetFormatPr baseColWidth="10" defaultColWidth="10.83203125" defaultRowHeight="15" x14ac:dyDescent="0.2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9" thickTop="1" thickBot="1" x14ac:dyDescent="0.25">
      <c r="A1" s="2" t="s">
        <v>70</v>
      </c>
      <c r="B1" s="51">
        <f>'SUPUESTOS BAU'!B1:B2</f>
        <v>44562</v>
      </c>
      <c r="C1" s="51">
        <f>'SUPUESTOS BAU'!C1:C2</f>
        <v>44593</v>
      </c>
      <c r="D1" s="51">
        <f>'SUPUESTOS BAU'!D1:D2</f>
        <v>44621</v>
      </c>
      <c r="E1" s="51">
        <f>'SUPUESTOS BAU'!E1:E2</f>
        <v>44652</v>
      </c>
      <c r="F1" s="51">
        <f>'SUPUESTOS BAU'!F1:F2</f>
        <v>44682</v>
      </c>
      <c r="G1" s="51">
        <f>'SUPUESTOS BAU'!G1:G2</f>
        <v>44713</v>
      </c>
      <c r="H1" s="51">
        <f>'SUPUESTOS BAU'!H1:H2</f>
        <v>44743</v>
      </c>
      <c r="I1" s="51">
        <f>'SUPUESTOS BAU'!I1:I2</f>
        <v>44774</v>
      </c>
      <c r="J1" s="51">
        <f>'SUPUESTOS BAU'!J1:J2</f>
        <v>44805</v>
      </c>
      <c r="K1" s="51">
        <f>'SUPUESTOS BAU'!K1:K2</f>
        <v>44835</v>
      </c>
      <c r="L1" s="51">
        <f>'SUPUESTOS BAU'!L1:L2</f>
        <v>44866</v>
      </c>
      <c r="M1" s="51">
        <f>'SUPUESTOS BAU'!M1:M2</f>
        <v>44896</v>
      </c>
      <c r="N1" s="51">
        <f>'SUPUESTOS BAU'!N1:N2</f>
        <v>44927</v>
      </c>
      <c r="O1" s="51">
        <f>'SUPUESTOS BAU'!O1:O2</f>
        <v>44958</v>
      </c>
      <c r="P1" s="51">
        <f>'SUPUESTOS BAU'!P1:P2</f>
        <v>44986</v>
      </c>
      <c r="Q1" s="51">
        <f>'SUPUESTOS BAU'!Q1:Q2</f>
        <v>45017</v>
      </c>
      <c r="R1" s="51">
        <f>'SUPUESTOS BAU'!R1:R2</f>
        <v>45047</v>
      </c>
      <c r="S1" s="51">
        <f>'SUPUESTOS BAU'!S1:S2</f>
        <v>45078</v>
      </c>
      <c r="T1" s="51">
        <f>'SUPUESTOS BAU'!T1:T2</f>
        <v>45108</v>
      </c>
      <c r="U1" s="51">
        <f>'SUPUESTOS BAU'!U1:U2</f>
        <v>45139</v>
      </c>
      <c r="V1" s="51">
        <f>'SUPUESTOS BAU'!V1:V2</f>
        <v>45170</v>
      </c>
      <c r="W1" s="51">
        <f>'SUPUESTOS BAU'!W1:W2</f>
        <v>45200</v>
      </c>
      <c r="X1" s="51">
        <f>'SUPUESTOS BAU'!X1:X2</f>
        <v>45231</v>
      </c>
      <c r="Y1" s="51">
        <f>'SUPUESTOS BAU'!Y1:Y2</f>
        <v>45261</v>
      </c>
      <c r="Z1" s="51">
        <f>'SUPUESTOS BAU'!Z1:Z2</f>
        <v>45292</v>
      </c>
      <c r="AA1" s="51">
        <f>'SUPUESTOS BAU'!AA1:AA2</f>
        <v>45323</v>
      </c>
      <c r="AB1" s="51">
        <f>'SUPUESTOS BAU'!AB1:AB2</f>
        <v>45352</v>
      </c>
      <c r="AC1" s="51">
        <f>'SUPUESTOS BAU'!AC1:AC2</f>
        <v>45383</v>
      </c>
      <c r="AD1" s="51">
        <f>'SUPUESTOS BAU'!AD1:AD2</f>
        <v>45413</v>
      </c>
      <c r="AE1" s="51">
        <f>'SUPUESTOS BAU'!AE1:AE2</f>
        <v>45444</v>
      </c>
      <c r="AF1" s="51">
        <f>'SUPUESTOS BAU'!AF1:AF2</f>
        <v>45474</v>
      </c>
      <c r="AG1" s="51">
        <f>'SUPUESTOS BAU'!AG1:AG2</f>
        <v>45505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 x14ac:dyDescent="0.25">
      <c r="A2" s="3" t="str">
        <f>'SUPUESTOS BAU'!A2</f>
        <v>NOMBRE DE LA STARTUP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250" s="4" customFormat="1" ht="16" thickTop="1" x14ac:dyDescent="0.2"/>
    <row r="4" spans="1:250" s="4" customFormat="1" x14ac:dyDescent="0.2">
      <c r="A4" s="5" t="s">
        <v>137</v>
      </c>
    </row>
    <row r="5" spans="1:250" x14ac:dyDescent="0.2">
      <c r="A5" s="4" t="s">
        <v>138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250" x14ac:dyDescent="0.2">
      <c r="A6" s="4" t="s">
        <v>34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250" x14ac:dyDescent="0.2">
      <c r="A7" s="34" t="s">
        <v>139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250" x14ac:dyDescent="0.2">
      <c r="A8" s="33"/>
    </row>
    <row r="9" spans="1:250" x14ac:dyDescent="0.2">
      <c r="A9" s="34" t="s">
        <v>149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250" x14ac:dyDescent="0.2">
      <c r="A10" s="34" t="s">
        <v>147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I10" s="41"/>
    </row>
    <row r="11" spans="1:250" x14ac:dyDescent="0.2">
      <c r="A11" s="33" t="s">
        <v>148</v>
      </c>
      <c r="AH11" s="42"/>
    </row>
    <row r="12" spans="1:250" x14ac:dyDescent="0.2">
      <c r="A12" s="33" t="s">
        <v>140</v>
      </c>
      <c r="AH12" s="41"/>
    </row>
    <row r="13" spans="1:250" x14ac:dyDescent="0.2">
      <c r="A13" s="33"/>
    </row>
    <row r="14" spans="1:250" x14ac:dyDescent="0.2">
      <c r="A14" s="33" t="s">
        <v>150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pans="1:250" x14ac:dyDescent="0.2">
      <c r="A15" s="33"/>
    </row>
    <row r="16" spans="1:250" x14ac:dyDescent="0.2">
      <c r="A16" s="33" t="s">
        <v>141</v>
      </c>
    </row>
    <row r="17" spans="1:33" x14ac:dyDescent="0.2">
      <c r="A17" s="33" t="s">
        <v>142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 x14ac:dyDescent="0.2">
      <c r="A18" s="33" t="s">
        <v>143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</row>
    <row r="19" spans="1:33" x14ac:dyDescent="0.2">
      <c r="A19" s="33" t="s">
        <v>144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pans="1:33" x14ac:dyDescent="0.2">
      <c r="A20" s="34" t="s">
        <v>145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</row>
    <row r="21" spans="1:33" x14ac:dyDescent="0.2">
      <c r="A21" s="34" t="s">
        <v>146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</sheetData>
  <dataConsolidate/>
  <mergeCells count="32">
    <mergeCell ref="AF1:AF2"/>
    <mergeCell ref="AG1:AG2"/>
    <mergeCell ref="Z1:Z2"/>
    <mergeCell ref="AA1:AA2"/>
    <mergeCell ref="AB1:AB2"/>
    <mergeCell ref="AC1:AC2"/>
    <mergeCell ref="AD1:AD2"/>
    <mergeCell ref="AE1:AE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SUPUESTOS BAU</vt:lpstr>
      <vt:lpstr>FLUJO DE CAJA BAU</vt:lpstr>
      <vt:lpstr>EST. RESULTADOS BAU</vt:lpstr>
      <vt:lpstr>EST. SIT. FIN. BAU</vt:lpstr>
      <vt:lpstr>INDICADORES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Usuario de Microsoft Office</cp:lastModifiedBy>
  <dcterms:created xsi:type="dcterms:W3CDTF">2018-05-09T14:13:44Z</dcterms:created>
  <dcterms:modified xsi:type="dcterms:W3CDTF">2022-07-03T00:22:54Z</dcterms:modified>
</cp:coreProperties>
</file>