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eha\Desktop\Research\"/>
    </mc:Choice>
  </mc:AlternateContent>
  <xr:revisionPtr revIDLastSave="0" documentId="13_ncr:1_{6AF5502E-2BD3-4A2C-8D3C-FFCD184A17F3}" xr6:coauthVersionLast="44" xr6:coauthVersionMax="44" xr10:uidLastSave="{00000000-0000-0000-0000-000000000000}"/>
  <bookViews>
    <workbookView xWindow="-110" yWindow="-110" windowWidth="19420" windowHeight="10420" xr2:uid="{A96637DD-37C3-4B1A-9F20-CB777CD451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6" i="1" l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<sst xmlns="http://schemas.openxmlformats.org/spreadsheetml/2006/main" count="306" uniqueCount="234">
  <si>
    <t>Name</t>
  </si>
  <si>
    <t>Part</t>
  </si>
  <si>
    <t>Diameter</t>
  </si>
  <si>
    <t>Height</t>
  </si>
  <si>
    <t>Price</t>
  </si>
  <si>
    <t>37"</t>
  </si>
  <si>
    <t>38"</t>
  </si>
  <si>
    <t>48"</t>
  </si>
  <si>
    <t>45"</t>
  </si>
  <si>
    <t>56"</t>
  </si>
  <si>
    <t>30"</t>
  </si>
  <si>
    <t>52"</t>
  </si>
  <si>
    <t>60"</t>
  </si>
  <si>
    <t>84"</t>
  </si>
  <si>
    <t>62"</t>
  </si>
  <si>
    <t>69"</t>
  </si>
  <si>
    <t>66"</t>
  </si>
  <si>
    <t>92"</t>
  </si>
  <si>
    <t>81"</t>
  </si>
  <si>
    <t>150"</t>
  </si>
  <si>
    <t>90"</t>
  </si>
  <si>
    <t>28"</t>
  </si>
  <si>
    <t>43"</t>
  </si>
  <si>
    <t>51"</t>
  </si>
  <si>
    <t>31"</t>
  </si>
  <si>
    <t>47"</t>
  </si>
  <si>
    <t>50"</t>
  </si>
  <si>
    <t>100 Gallon Plastic Water Storage Tank</t>
  </si>
  <si>
    <t>DC-900100-1.2</t>
  </si>
  <si>
    <t>64"</t>
  </si>
  <si>
    <t>65"</t>
  </si>
  <si>
    <t>160 Gallon Plastic Water Storage Tank</t>
  </si>
  <si>
    <t>TC2866IW</t>
  </si>
  <si>
    <t>71"</t>
  </si>
  <si>
    <t>200 Gallon Plastic Water Storage Tank</t>
  </si>
  <si>
    <t>N-44107</t>
  </si>
  <si>
    <t>72"</t>
  </si>
  <si>
    <t>76"</t>
  </si>
  <si>
    <t>250 Gallon Plastic Water Storage Tank</t>
  </si>
  <si>
    <t>DC-900250-1.2</t>
  </si>
  <si>
    <t>300 Gallon Plastic Water Storage Tank</t>
  </si>
  <si>
    <t>TC4560IW</t>
  </si>
  <si>
    <t>78"</t>
  </si>
  <si>
    <t>94"</t>
  </si>
  <si>
    <t>350 Gallon Plastic Water Storage Tank</t>
  </si>
  <si>
    <t>DC-900350-1.2</t>
  </si>
  <si>
    <t>400 Gallon Plastic Water Storage Tank</t>
  </si>
  <si>
    <t>DC-900400-1.2</t>
  </si>
  <si>
    <t>450 Gallon Plastic Water Storage Tank</t>
  </si>
  <si>
    <t>CRMI-450VTFWG</t>
  </si>
  <si>
    <t>500 Gallon Plastic Water Storage Tank</t>
  </si>
  <si>
    <t>DC-910500-1.2</t>
  </si>
  <si>
    <t>550 Gallon Plastic Water Storage Tank</t>
  </si>
  <si>
    <t>TC4594IW</t>
  </si>
  <si>
    <t>600 Gallon Black Plastic Water Tank</t>
  </si>
  <si>
    <t>9513-N-43800</t>
  </si>
  <si>
    <t>650 Gallon Plastic Water Storage Tank</t>
  </si>
  <si>
    <t>TC5670IW</t>
  </si>
  <si>
    <t>70"</t>
  </si>
  <si>
    <t>700 Gallon Plastic Water Storage Tank</t>
  </si>
  <si>
    <t>TC6460IW</t>
  </si>
  <si>
    <t>750 Gallon Plastic Water Storage Tank</t>
  </si>
  <si>
    <t>119"</t>
  </si>
  <si>
    <t>102"</t>
  </si>
  <si>
    <t>CRMI-750VTSFWG</t>
  </si>
  <si>
    <t>800 Gallon Plastic Water Storage Tank</t>
  </si>
  <si>
    <t>DC-900800-1.2</t>
  </si>
  <si>
    <t>116"</t>
  </si>
  <si>
    <t>850 Gallon Plastic Water Storage Tank</t>
  </si>
  <si>
    <t>TC850XIW</t>
  </si>
  <si>
    <t>124"</t>
  </si>
  <si>
    <t>54"</t>
  </si>
  <si>
    <t>900 Gallon Plastic Water Storage Tank</t>
  </si>
  <si>
    <t>DC-910900-1.2</t>
  </si>
  <si>
    <t>1000 Gallon Plastic Water Storage Tank</t>
  </si>
  <si>
    <t>89"</t>
  </si>
  <si>
    <t>TC6974IW</t>
  </si>
  <si>
    <t>74"</t>
  </si>
  <si>
    <t>1050 Gallon Vertical Liquid Storage Tank</t>
  </si>
  <si>
    <t>A-VT1050-86</t>
  </si>
  <si>
    <t>86"</t>
  </si>
  <si>
    <t>87"</t>
  </si>
  <si>
    <t>1100 Gallon Plastic Water Storage Tank</t>
  </si>
  <si>
    <t>DC-911100-1.2</t>
  </si>
  <si>
    <t>1150 Gallon Plastic Water Storage Tank</t>
  </si>
  <si>
    <t>TC1150IW</t>
  </si>
  <si>
    <t>156"</t>
  </si>
  <si>
    <t>1200 Gallon Plastic Water Storage Tank</t>
  </si>
  <si>
    <t>TC8652IW</t>
  </si>
  <si>
    <t>1300 Gallon Plastic Water Tank</t>
  </si>
  <si>
    <t>RP-590301</t>
  </si>
  <si>
    <t>114"</t>
  </si>
  <si>
    <t>1350 Gallon Plastic Water Storage Tank</t>
  </si>
  <si>
    <t>N-40860</t>
  </si>
  <si>
    <t>85"</t>
  </si>
  <si>
    <t>1480 Gallon Plastic Water Storage Tank</t>
  </si>
  <si>
    <t>EP-TLV01350DG</t>
  </si>
  <si>
    <t>93"</t>
  </si>
  <si>
    <t>1500 Gallon Green Plastic Water Tank</t>
  </si>
  <si>
    <t>SII-WG45</t>
  </si>
  <si>
    <t>125"</t>
  </si>
  <si>
    <t>122"</t>
  </si>
  <si>
    <t>1550 Gallon Plastic Water Storage Tank</t>
  </si>
  <si>
    <t>N-40627</t>
  </si>
  <si>
    <t>1600 Gallon Plastic Water Storage Tank</t>
  </si>
  <si>
    <t>CRMI-1600VTFWG</t>
  </si>
  <si>
    <t>1650 Gallon Plastic Water Storage Tank</t>
  </si>
  <si>
    <t>DC-901650-1.2</t>
  </si>
  <si>
    <t>1700 Gallon Plastic Water Storage Tank</t>
  </si>
  <si>
    <t>DC-901750-1.2</t>
  </si>
  <si>
    <t>95"</t>
  </si>
  <si>
    <t>1750 Gallon Plastic Water Storage Tank</t>
  </si>
  <si>
    <t>EP-TLV01750DG</t>
  </si>
  <si>
    <t>1900 Gallon Plastic Water Storage Tank</t>
  </si>
  <si>
    <t>DC-901900-1.2</t>
  </si>
  <si>
    <t>155"</t>
  </si>
  <si>
    <t>2000 Gallon Plastic Water Storage Tank</t>
  </si>
  <si>
    <t>N-44129</t>
  </si>
  <si>
    <t>96"</t>
  </si>
  <si>
    <t>144"</t>
  </si>
  <si>
    <t>2050 Gallon Vertical Liquid Storage Tank</t>
  </si>
  <si>
    <t>A-VT2050-86</t>
  </si>
  <si>
    <t>2100 Gallon Black Plastic Water Tank</t>
  </si>
  <si>
    <t>9539-N-44411</t>
  </si>
  <si>
    <t>2200 Gallon Plastic Water Storage Tank</t>
  </si>
  <si>
    <t>TC8696IW</t>
  </si>
  <si>
    <t>2400 Gallon Plastic Water Storage Tank</t>
  </si>
  <si>
    <t>CRMI-2400VTFWG</t>
  </si>
  <si>
    <t>2500 Gallon Plastic Water Storage Tank</t>
  </si>
  <si>
    <t>N-42040</t>
  </si>
  <si>
    <t>79"</t>
  </si>
  <si>
    <t>2550 Gallon Plastic Water Storage Tank</t>
  </si>
  <si>
    <t>N-43812</t>
  </si>
  <si>
    <t>2600 Gallon Green Plastic Water Tank</t>
  </si>
  <si>
    <t>SII-WG62</t>
  </si>
  <si>
    <t>2700 Gallon Plastic Water Storage Tank</t>
  </si>
  <si>
    <t>TC2700IW</t>
  </si>
  <si>
    <t>2800 Gallon Plastic Water Storage Tank</t>
  </si>
  <si>
    <t>TC9598IW</t>
  </si>
  <si>
    <t>98"</t>
  </si>
  <si>
    <t>107"</t>
  </si>
  <si>
    <t>3000 Gallon Plastic Water Storage Tank</t>
  </si>
  <si>
    <t>N-43140</t>
  </si>
  <si>
    <t>120"</t>
  </si>
  <si>
    <t>3060 Gallon Plastic Water Storage Tank</t>
  </si>
  <si>
    <t>EP-TLV03000DG</t>
  </si>
  <si>
    <t>3100 Gallon Plastic Water Storage Tank</t>
  </si>
  <si>
    <t>TC3100IW</t>
  </si>
  <si>
    <t>99"</t>
  </si>
  <si>
    <t>3200 Gallon Plastic Water Storage Tank</t>
  </si>
  <si>
    <t>TC3200IW</t>
  </si>
  <si>
    <t>112"</t>
  </si>
  <si>
    <t>3400 Gallon Vertical Liquid Storage Tank</t>
  </si>
  <si>
    <t>A-VT3400-102</t>
  </si>
  <si>
    <t>4000 Gallon Plastic Water Storage Tank</t>
  </si>
  <si>
    <t>TC4001IW</t>
  </si>
  <si>
    <t>4100 Gallon Green Plastic Water Tank</t>
  </si>
  <si>
    <t>SII-WG75R</t>
  </si>
  <si>
    <t>124.5"</t>
  </si>
  <si>
    <t>4200 Gallon Vertical Liquid Storage Tank</t>
  </si>
  <si>
    <t>A-VT4200-96</t>
  </si>
  <si>
    <t>148"</t>
  </si>
  <si>
    <t>4500 Gallon Plastic Water Storage Tank</t>
  </si>
  <si>
    <t>TC4500IW</t>
  </si>
  <si>
    <t>4700 Gallon Green Plastic Water Tank</t>
  </si>
  <si>
    <t>SII-WG80</t>
  </si>
  <si>
    <t>142.5"</t>
  </si>
  <si>
    <t>142"</t>
  </si>
  <si>
    <t>5000 Gallon Low Profile Water Tank</t>
  </si>
  <si>
    <t>N-40943</t>
  </si>
  <si>
    <t>141"</t>
  </si>
  <si>
    <t>5050 Gallon Plastic Water Storage Tank</t>
  </si>
  <si>
    <t>BM-CWT5-132</t>
  </si>
  <si>
    <t>129"</t>
  </si>
  <si>
    <t>5100 Gallon Plastic Water Storage Tank</t>
  </si>
  <si>
    <t>RP-550667</t>
  </si>
  <si>
    <t>188"</t>
  </si>
  <si>
    <t>6000 Gallon Plastic Water Storage Tank</t>
  </si>
  <si>
    <t>DC-906000-1.2</t>
  </si>
  <si>
    <t>189"</t>
  </si>
  <si>
    <t>194"</t>
  </si>
  <si>
    <t>6250 Gallon Plastic Water Storage Tank</t>
  </si>
  <si>
    <t>EP-TLV06250DG</t>
  </si>
  <si>
    <t>147"</t>
  </si>
  <si>
    <t>6400 Gallon Plastic Water Storage Tank</t>
  </si>
  <si>
    <t>TC6400IW</t>
  </si>
  <si>
    <t>6500 Gallon Plastic Water Storage Tank</t>
  </si>
  <si>
    <t>N-43876</t>
  </si>
  <si>
    <t>6600 Gallon Plastic Water Storage Tank</t>
  </si>
  <si>
    <t>N-44117</t>
  </si>
  <si>
    <t>101"</t>
  </si>
  <si>
    <t>7000 Gallon Vertical Liquid Storage Tank</t>
  </si>
  <si>
    <t>A-VT7000-142</t>
  </si>
  <si>
    <t>7750 Gallon Plastic Water Storage Tank</t>
  </si>
  <si>
    <t>N-44121</t>
  </si>
  <si>
    <t>7800 Gallon Vertical Liquid Storage Tank</t>
  </si>
  <si>
    <t>A-VT7800-120</t>
  </si>
  <si>
    <t>176"</t>
  </si>
  <si>
    <t>8000 Gallon Plastic Water Storage Tank</t>
  </si>
  <si>
    <t>DC-908000-1.2</t>
  </si>
  <si>
    <t>9150 Gallon Vertical Liquid Storage Tank</t>
  </si>
  <si>
    <t>A-VT9150-120</t>
  </si>
  <si>
    <t>203"</t>
  </si>
  <si>
    <t>9500 Gallon Vertical Liquid Storage Tank</t>
  </si>
  <si>
    <t>A-VT9500-120</t>
  </si>
  <si>
    <t>213"</t>
  </si>
  <si>
    <t>10000 Gallon Plastic Water Storage Tank</t>
  </si>
  <si>
    <t>N-43132</t>
  </si>
  <si>
    <t>160"</t>
  </si>
  <si>
    <t>165"</t>
  </si>
  <si>
    <t>10500 Gallon Green Plastic Water Tank</t>
  </si>
  <si>
    <t>SII-WG101</t>
  </si>
  <si>
    <t>169.75"</t>
  </si>
  <si>
    <t>11000 Gallon Plastic Water Storage Tank</t>
  </si>
  <si>
    <t>N-44013</t>
  </si>
  <si>
    <t>167"</t>
  </si>
  <si>
    <t>12000 Gallon Plastic Water Storage Tank</t>
  </si>
  <si>
    <t>N-44810</t>
  </si>
  <si>
    <t>193"</t>
  </si>
  <si>
    <t>12500 Gallon Plastic Water Storage Tank</t>
  </si>
  <si>
    <t>DC-912500-1.2</t>
  </si>
  <si>
    <t>202"</t>
  </si>
  <si>
    <t>13000 Gallon Vertical Liquid Storage Tank</t>
  </si>
  <si>
    <t>N-44015</t>
  </si>
  <si>
    <t>15000 Gallon Vertical Liquid Storage Tank</t>
  </si>
  <si>
    <t>N-43821</t>
  </si>
  <si>
    <t>186"</t>
  </si>
  <si>
    <t>15500 Gallon Plastic Water Storage Tank</t>
  </si>
  <si>
    <t>N-44814</t>
  </si>
  <si>
    <t>244"</t>
  </si>
  <si>
    <t>20000 Gallon Vertical Liquid Storage Tank</t>
  </si>
  <si>
    <t>N-43825</t>
  </si>
  <si>
    <t>242"</t>
  </si>
  <si>
    <t>Capacity (Gallons)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</si>
</sst>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73C57-9BCF-4B5C-B4E1-3D209A6A153A}">
  <dimension ref="A1:I76"/>
  <sheetViews>
    <sheetView tabSelected="1" topLeftCell="A5" workbookViewId="0">
      <selection activeCell="D77" sqref="D77"/>
    </sheetView>
  </sheetViews>
  <sheetFormatPr defaultRowHeight="14.5" x14ac:dyDescent="0.35"/>
  <cols>
    <col min="1" max="1" width="47.6328125" bestFit="1" customWidth="1"/>
    <col min="2" max="2" width="23.1796875" customWidth="1"/>
    <col min="3" max="3" width="9.08984375" customWidth="1"/>
    <col min="4" max="4" width="21.90625" customWidth="1"/>
    <col min="5" max="5" width="10.6328125" style="2" customWidth="1"/>
    <col min="6" max="6" width="8.7265625" customWidth="1"/>
    <col min="7" max="7" width="8.7265625" style="1"/>
    <col min="8" max="8" width="10" bestFit="1" customWidth="1"/>
    <col min="9" max="9" width="45.36328125" bestFit="1" customWidth="1"/>
    <col min="10" max="10" width="8.81640625" bestFit="1" customWidth="1"/>
  </cols>
  <sheetData>
    <row r="1" spans="1:9" x14ac:dyDescent="0.35">
      <c r="A1" t="s">
        <v>0</v>
      </c>
      <c r="B1" t="s">
        <v>1</v>
      </c>
      <c r="C1" s="1" t="s">
        <v>4</v>
      </c>
      <c r="D1" t="s">
        <v>233</v>
      </c>
      <c r="E1" s="2" t="s">
        <v>2</v>
      </c>
      <c r="F1" t="s">
        <v>3</v>
      </c>
    </row>
    <row r="2" spans="1:9" x14ac:dyDescent="0.35">
      <c r="A2" t="s">
        <v>27</v>
      </c>
      <c r="B2" t="s">
        <v>28</v>
      </c>
      <c r="C2" s="1">
        <v>158.99</v>
      </c>
      <c r="D2" s="2">
        <f>100*3.758</f>
        <v>375.8</v>
      </c>
      <c r="E2" s="2" t="s">
        <v>24</v>
      </c>
      <c r="F2" t="s">
        <v>5</v>
      </c>
      <c r="I2" s="3"/>
    </row>
    <row r="3" spans="1:9" x14ac:dyDescent="0.35">
      <c r="A3" t="s">
        <v>31</v>
      </c>
      <c r="B3" t="s">
        <v>32</v>
      </c>
      <c r="C3" s="1">
        <v>230.99</v>
      </c>
      <c r="D3">
        <f>3.785*160</f>
        <v>605.6</v>
      </c>
      <c r="E3" s="2" t="s">
        <v>21</v>
      </c>
      <c r="F3" t="s">
        <v>16</v>
      </c>
    </row>
    <row r="4" spans="1:9" x14ac:dyDescent="0.35">
      <c r="A4" t="s">
        <v>34</v>
      </c>
      <c r="B4" t="s">
        <v>35</v>
      </c>
      <c r="C4" s="1">
        <v>191</v>
      </c>
      <c r="D4">
        <f>3.785*200</f>
        <v>757</v>
      </c>
      <c r="E4" s="2" t="s">
        <v>10</v>
      </c>
      <c r="F4" t="s">
        <v>33</v>
      </c>
    </row>
    <row r="5" spans="1:9" x14ac:dyDescent="0.35">
      <c r="A5" t="s">
        <v>38</v>
      </c>
      <c r="B5" t="s">
        <v>39</v>
      </c>
      <c r="C5" s="1">
        <v>247</v>
      </c>
      <c r="D5">
        <f>3.785*250</f>
        <v>946.25</v>
      </c>
      <c r="E5" s="2" t="s">
        <v>24</v>
      </c>
      <c r="F5" t="s">
        <v>13</v>
      </c>
    </row>
    <row r="6" spans="1:9" x14ac:dyDescent="0.35">
      <c r="A6" t="s">
        <v>40</v>
      </c>
      <c r="B6" t="s">
        <v>41</v>
      </c>
      <c r="C6" s="1">
        <v>241.65</v>
      </c>
      <c r="D6">
        <f>3.785*300</f>
        <v>1135.5</v>
      </c>
      <c r="E6" s="2" t="s">
        <v>8</v>
      </c>
      <c r="F6" t="s">
        <v>12</v>
      </c>
    </row>
    <row r="7" spans="1:9" x14ac:dyDescent="0.35">
      <c r="A7" t="s">
        <v>44</v>
      </c>
      <c r="B7" t="s">
        <v>45</v>
      </c>
      <c r="C7" s="1">
        <v>356</v>
      </c>
      <c r="D7">
        <f>3.785*350</f>
        <v>1324.75</v>
      </c>
      <c r="E7" s="2" t="s">
        <v>25</v>
      </c>
      <c r="F7" t="s">
        <v>23</v>
      </c>
    </row>
    <row r="8" spans="1:9" x14ac:dyDescent="0.35">
      <c r="A8" t="s">
        <v>46</v>
      </c>
      <c r="B8" t="s">
        <v>47</v>
      </c>
      <c r="C8" s="1">
        <v>363</v>
      </c>
      <c r="D8">
        <f>3.785*400</f>
        <v>1514</v>
      </c>
      <c r="E8" s="2" t="s">
        <v>22</v>
      </c>
      <c r="F8" t="s">
        <v>36</v>
      </c>
    </row>
    <row r="9" spans="1:9" x14ac:dyDescent="0.35">
      <c r="A9" t="s">
        <v>48</v>
      </c>
      <c r="B9" t="s">
        <v>49</v>
      </c>
      <c r="C9" s="1">
        <v>377.99</v>
      </c>
      <c r="D9">
        <f>3.785*450</f>
        <v>1703.25</v>
      </c>
      <c r="E9" s="2" t="s">
        <v>7</v>
      </c>
      <c r="F9" t="s">
        <v>14</v>
      </c>
    </row>
    <row r="10" spans="1:9" x14ac:dyDescent="0.35">
      <c r="A10" t="s">
        <v>50</v>
      </c>
      <c r="B10" t="s">
        <v>51</v>
      </c>
      <c r="C10" s="1">
        <v>337.99</v>
      </c>
      <c r="D10">
        <f>3.785*500</f>
        <v>1892.5</v>
      </c>
      <c r="E10" s="2" t="s">
        <v>36</v>
      </c>
      <c r="F10" t="s">
        <v>6</v>
      </c>
    </row>
    <row r="11" spans="1:9" x14ac:dyDescent="0.35">
      <c r="A11" t="s">
        <v>52</v>
      </c>
      <c r="B11" t="s">
        <v>53</v>
      </c>
      <c r="C11" s="1">
        <v>369.23</v>
      </c>
      <c r="D11">
        <f>3.785*550</f>
        <v>2081.75</v>
      </c>
      <c r="E11" s="2" t="s">
        <v>8</v>
      </c>
      <c r="F11" t="s">
        <v>43</v>
      </c>
    </row>
    <row r="12" spans="1:9" x14ac:dyDescent="0.35">
      <c r="A12" t="s">
        <v>54</v>
      </c>
      <c r="B12" t="s">
        <v>55</v>
      </c>
      <c r="C12" s="1">
        <v>381</v>
      </c>
      <c r="D12">
        <f>3.785*600</f>
        <v>2271</v>
      </c>
      <c r="E12" s="2" t="s">
        <v>29</v>
      </c>
      <c r="F12" t="s">
        <v>26</v>
      </c>
    </row>
    <row r="13" spans="1:9" x14ac:dyDescent="0.35">
      <c r="A13" t="s">
        <v>56</v>
      </c>
      <c r="B13" t="s">
        <v>57</v>
      </c>
      <c r="C13" s="1">
        <v>386.78</v>
      </c>
      <c r="D13">
        <f>3.785*650</f>
        <v>2460.25</v>
      </c>
      <c r="E13" s="2" t="s">
        <v>9</v>
      </c>
      <c r="F13" t="s">
        <v>58</v>
      </c>
    </row>
    <row r="14" spans="1:9" x14ac:dyDescent="0.35">
      <c r="A14" t="s">
        <v>59</v>
      </c>
      <c r="B14" t="s">
        <v>60</v>
      </c>
      <c r="C14" s="1">
        <v>409.73</v>
      </c>
      <c r="D14">
        <f>3.785*700</f>
        <v>2649.5</v>
      </c>
      <c r="E14" s="2" t="s">
        <v>29</v>
      </c>
      <c r="F14" t="s">
        <v>12</v>
      </c>
    </row>
    <row r="15" spans="1:9" x14ac:dyDescent="0.35">
      <c r="A15" t="s">
        <v>61</v>
      </c>
      <c r="B15" t="s">
        <v>64</v>
      </c>
      <c r="C15" s="1">
        <v>517.99</v>
      </c>
      <c r="D15">
        <f>3.785*750</f>
        <v>2838.75</v>
      </c>
      <c r="E15" s="2" t="s">
        <v>36</v>
      </c>
      <c r="F15" t="s">
        <v>26</v>
      </c>
    </row>
    <row r="16" spans="1:9" x14ac:dyDescent="0.35">
      <c r="A16" t="s">
        <v>65</v>
      </c>
      <c r="B16" t="s">
        <v>66</v>
      </c>
      <c r="C16" s="1">
        <v>624</v>
      </c>
      <c r="D16">
        <f>3.785*800</f>
        <v>3028</v>
      </c>
      <c r="E16" s="2" t="s">
        <v>25</v>
      </c>
      <c r="F16" t="s">
        <v>67</v>
      </c>
    </row>
    <row r="17" spans="1:6" x14ac:dyDescent="0.35">
      <c r="A17" t="s">
        <v>68</v>
      </c>
      <c r="B17" t="s">
        <v>69</v>
      </c>
      <c r="C17" s="1">
        <v>629.78</v>
      </c>
      <c r="D17">
        <f>3.785*850</f>
        <v>3217.25</v>
      </c>
      <c r="E17" s="2" t="s">
        <v>7</v>
      </c>
      <c r="F17" t="s">
        <v>70</v>
      </c>
    </row>
    <row r="18" spans="1:6" x14ac:dyDescent="0.35">
      <c r="A18" t="s">
        <v>72</v>
      </c>
      <c r="B18" t="s">
        <v>73</v>
      </c>
      <c r="C18" s="1">
        <v>568</v>
      </c>
      <c r="D18">
        <f>3.785*900</f>
        <v>3406.5</v>
      </c>
      <c r="E18" s="2" t="s">
        <v>36</v>
      </c>
      <c r="F18" t="s">
        <v>12</v>
      </c>
    </row>
    <row r="19" spans="1:6" x14ac:dyDescent="0.35">
      <c r="A19" t="s">
        <v>74</v>
      </c>
      <c r="B19" t="s">
        <v>76</v>
      </c>
      <c r="C19" s="1">
        <v>567</v>
      </c>
      <c r="D19">
        <f>3.785*1000</f>
        <v>3785</v>
      </c>
      <c r="E19" s="2" t="s">
        <v>15</v>
      </c>
      <c r="F19" t="s">
        <v>77</v>
      </c>
    </row>
    <row r="20" spans="1:6" x14ac:dyDescent="0.35">
      <c r="A20" t="s">
        <v>78</v>
      </c>
      <c r="B20" t="s">
        <v>79</v>
      </c>
      <c r="C20" s="1">
        <v>707.99</v>
      </c>
      <c r="D20">
        <f>3.785*1050</f>
        <v>3974.25</v>
      </c>
      <c r="E20" s="2" t="s">
        <v>80</v>
      </c>
      <c r="F20" t="s">
        <v>71</v>
      </c>
    </row>
    <row r="21" spans="1:6" x14ac:dyDescent="0.35">
      <c r="A21" t="s">
        <v>82</v>
      </c>
      <c r="B21" t="s">
        <v>83</v>
      </c>
      <c r="C21" s="1">
        <v>557.99</v>
      </c>
      <c r="D21">
        <f>3.785*1100</f>
        <v>4163.5</v>
      </c>
      <c r="E21" s="2" t="s">
        <v>36</v>
      </c>
      <c r="F21" t="s">
        <v>36</v>
      </c>
    </row>
    <row r="22" spans="1:6" x14ac:dyDescent="0.35">
      <c r="A22" t="s">
        <v>84</v>
      </c>
      <c r="B22" t="s">
        <v>85</v>
      </c>
      <c r="C22" s="1">
        <v>772.2</v>
      </c>
      <c r="D22">
        <f>3.785*1150</f>
        <v>4352.75</v>
      </c>
      <c r="E22" s="2" t="s">
        <v>7</v>
      </c>
      <c r="F22" t="s">
        <v>86</v>
      </c>
    </row>
    <row r="23" spans="1:6" x14ac:dyDescent="0.35">
      <c r="A23" t="s">
        <v>87</v>
      </c>
      <c r="B23" t="s">
        <v>88</v>
      </c>
      <c r="C23" s="1">
        <v>535.28</v>
      </c>
      <c r="D23">
        <f>3.785*1200</f>
        <v>4542</v>
      </c>
      <c r="E23" s="2" t="s">
        <v>80</v>
      </c>
      <c r="F23" t="s">
        <v>11</v>
      </c>
    </row>
    <row r="24" spans="1:6" x14ac:dyDescent="0.35">
      <c r="A24" t="s">
        <v>89</v>
      </c>
      <c r="B24" t="s">
        <v>90</v>
      </c>
      <c r="C24" s="1">
        <v>849</v>
      </c>
      <c r="D24">
        <f>3.785*1300</f>
        <v>4920.5</v>
      </c>
      <c r="E24" s="2" t="s">
        <v>12</v>
      </c>
      <c r="F24" t="s">
        <v>91</v>
      </c>
    </row>
    <row r="25" spans="1:6" x14ac:dyDescent="0.35">
      <c r="A25" t="s">
        <v>92</v>
      </c>
      <c r="B25" t="s">
        <v>93</v>
      </c>
      <c r="C25" s="1">
        <v>755</v>
      </c>
      <c r="D25">
        <f>3.785*1350</f>
        <v>5109.75</v>
      </c>
      <c r="E25" s="2" t="s">
        <v>33</v>
      </c>
      <c r="F25" t="s">
        <v>81</v>
      </c>
    </row>
    <row r="26" spans="1:6" x14ac:dyDescent="0.35">
      <c r="A26" t="s">
        <v>95</v>
      </c>
      <c r="B26" t="s">
        <v>96</v>
      </c>
      <c r="C26" s="1">
        <v>822.25</v>
      </c>
      <c r="D26">
        <f>3.785*1480</f>
        <v>5601.8</v>
      </c>
      <c r="E26" s="2" t="s">
        <v>94</v>
      </c>
      <c r="F26" t="s">
        <v>33</v>
      </c>
    </row>
    <row r="27" spans="1:6" x14ac:dyDescent="0.35">
      <c r="A27" t="s">
        <v>98</v>
      </c>
      <c r="B27" t="s">
        <v>99</v>
      </c>
      <c r="C27" s="1">
        <v>708.99</v>
      </c>
      <c r="D27">
        <f>3.785*1500</f>
        <v>5677.5</v>
      </c>
      <c r="E27" s="2" t="s">
        <v>80</v>
      </c>
      <c r="F27" t="s">
        <v>58</v>
      </c>
    </row>
    <row r="28" spans="1:6" x14ac:dyDescent="0.35">
      <c r="A28" t="s">
        <v>102</v>
      </c>
      <c r="B28" t="s">
        <v>103</v>
      </c>
      <c r="C28" s="1">
        <v>682</v>
      </c>
      <c r="D28">
        <f>3.785*1550</f>
        <v>5866.75</v>
      </c>
      <c r="E28" s="2" t="s">
        <v>81</v>
      </c>
      <c r="F28" t="s">
        <v>30</v>
      </c>
    </row>
    <row r="29" spans="1:6" x14ac:dyDescent="0.35">
      <c r="A29" t="s">
        <v>104</v>
      </c>
      <c r="B29" t="s">
        <v>105</v>
      </c>
      <c r="C29" s="1">
        <v>707.99</v>
      </c>
      <c r="D29">
        <f>3.785*1600</f>
        <v>6056</v>
      </c>
      <c r="E29" s="2" t="s">
        <v>20</v>
      </c>
      <c r="F29" t="s">
        <v>16</v>
      </c>
    </row>
    <row r="30" spans="1:6" x14ac:dyDescent="0.35">
      <c r="A30" t="s">
        <v>106</v>
      </c>
      <c r="B30" t="s">
        <v>107</v>
      </c>
      <c r="C30" s="1">
        <v>844</v>
      </c>
      <c r="D30">
        <f>3.785*1650</f>
        <v>6245.25</v>
      </c>
      <c r="E30" s="2" t="s">
        <v>80</v>
      </c>
      <c r="F30" t="s">
        <v>42</v>
      </c>
    </row>
    <row r="31" spans="1:6" x14ac:dyDescent="0.35">
      <c r="A31" t="s">
        <v>108</v>
      </c>
      <c r="B31" t="s">
        <v>109</v>
      </c>
      <c r="C31" s="1">
        <v>863</v>
      </c>
      <c r="D31">
        <f>3.785*1700</f>
        <v>6434.5</v>
      </c>
      <c r="E31" s="2" t="s">
        <v>37</v>
      </c>
      <c r="F31" t="s">
        <v>110</v>
      </c>
    </row>
    <row r="32" spans="1:6" x14ac:dyDescent="0.35">
      <c r="A32" t="s">
        <v>111</v>
      </c>
      <c r="B32" t="s">
        <v>112</v>
      </c>
      <c r="C32" s="1">
        <v>979.84</v>
      </c>
      <c r="D32">
        <f>3.785*1750</f>
        <v>6623.75</v>
      </c>
      <c r="E32" s="2" t="s">
        <v>94</v>
      </c>
      <c r="F32" t="s">
        <v>75</v>
      </c>
    </row>
    <row r="33" spans="1:6" x14ac:dyDescent="0.35">
      <c r="A33" t="s">
        <v>113</v>
      </c>
      <c r="B33" t="s">
        <v>114</v>
      </c>
      <c r="C33" s="1">
        <v>1477</v>
      </c>
      <c r="D33">
        <f>3.785*1900</f>
        <v>7191.5</v>
      </c>
      <c r="E33" s="2" t="s">
        <v>29</v>
      </c>
      <c r="F33" t="s">
        <v>115</v>
      </c>
    </row>
    <row r="34" spans="1:6" x14ac:dyDescent="0.35">
      <c r="A34" t="s">
        <v>116</v>
      </c>
      <c r="B34" t="s">
        <v>117</v>
      </c>
      <c r="C34" s="1">
        <v>916</v>
      </c>
      <c r="D34">
        <f>3.785*2000</f>
        <v>7570</v>
      </c>
      <c r="E34" s="2" t="s">
        <v>20</v>
      </c>
      <c r="F34" t="s">
        <v>18</v>
      </c>
    </row>
    <row r="35" spans="1:6" x14ac:dyDescent="0.35">
      <c r="A35" t="s">
        <v>120</v>
      </c>
      <c r="B35" t="s">
        <v>121</v>
      </c>
      <c r="C35" s="1">
        <v>1397.99</v>
      </c>
      <c r="D35">
        <f>3.785*2050</f>
        <v>7759.25</v>
      </c>
      <c r="E35" s="2" t="s">
        <v>80</v>
      </c>
      <c r="F35" t="s">
        <v>97</v>
      </c>
    </row>
    <row r="36" spans="1:6" x14ac:dyDescent="0.35">
      <c r="A36" t="s">
        <v>122</v>
      </c>
      <c r="B36" t="s">
        <v>123</v>
      </c>
      <c r="C36" s="1">
        <v>878.99</v>
      </c>
      <c r="D36">
        <f>3.785*2100</f>
        <v>7948.5</v>
      </c>
      <c r="E36" s="2" t="s">
        <v>81</v>
      </c>
      <c r="F36" t="s">
        <v>20</v>
      </c>
    </row>
    <row r="37" spans="1:6" x14ac:dyDescent="0.35">
      <c r="A37" t="s">
        <v>124</v>
      </c>
      <c r="B37" t="s">
        <v>125</v>
      </c>
      <c r="C37" s="1">
        <v>1102.28</v>
      </c>
      <c r="D37">
        <f>3.785*2200</f>
        <v>8327</v>
      </c>
      <c r="E37" s="2" t="s">
        <v>80</v>
      </c>
      <c r="F37" t="s">
        <v>118</v>
      </c>
    </row>
    <row r="38" spans="1:6" x14ac:dyDescent="0.35">
      <c r="A38" t="s">
        <v>126</v>
      </c>
      <c r="B38" t="s">
        <v>127</v>
      </c>
      <c r="C38" s="1">
        <v>1297.99</v>
      </c>
      <c r="D38">
        <f>3.785*2400</f>
        <v>9084</v>
      </c>
      <c r="E38" s="2" t="s">
        <v>63</v>
      </c>
      <c r="F38" t="s">
        <v>42</v>
      </c>
    </row>
    <row r="39" spans="1:6" x14ac:dyDescent="0.35">
      <c r="A39" t="s">
        <v>128</v>
      </c>
      <c r="B39" t="s">
        <v>129</v>
      </c>
      <c r="C39" s="1">
        <v>904</v>
      </c>
      <c r="D39">
        <f>3.785*2500</f>
        <v>9462.5</v>
      </c>
      <c r="E39" s="2" t="s">
        <v>63</v>
      </c>
      <c r="F39" t="s">
        <v>130</v>
      </c>
    </row>
    <row r="40" spans="1:6" x14ac:dyDescent="0.35">
      <c r="A40" t="s">
        <v>131</v>
      </c>
      <c r="B40" t="s">
        <v>132</v>
      </c>
      <c r="C40" s="1">
        <v>908</v>
      </c>
      <c r="D40">
        <f>3.785*2550</f>
        <v>9651.75</v>
      </c>
      <c r="E40" s="2" t="s">
        <v>97</v>
      </c>
      <c r="F40" t="s">
        <v>110</v>
      </c>
    </row>
    <row r="41" spans="1:6" x14ac:dyDescent="0.35">
      <c r="A41" t="s">
        <v>133</v>
      </c>
      <c r="B41" t="s">
        <v>134</v>
      </c>
      <c r="C41" s="1">
        <v>978.89</v>
      </c>
      <c r="D41">
        <f>3.785*2600</f>
        <v>9841</v>
      </c>
      <c r="E41" s="2" t="s">
        <v>118</v>
      </c>
      <c r="F41" t="s">
        <v>75</v>
      </c>
    </row>
    <row r="42" spans="1:6" x14ac:dyDescent="0.35">
      <c r="A42" t="s">
        <v>135</v>
      </c>
      <c r="B42" t="s">
        <v>136</v>
      </c>
      <c r="C42" s="1">
        <v>1107</v>
      </c>
      <c r="D42">
        <f>3.785*2700</f>
        <v>10219.5</v>
      </c>
      <c r="E42" s="2" t="s">
        <v>63</v>
      </c>
      <c r="F42" t="s">
        <v>75</v>
      </c>
    </row>
    <row r="43" spans="1:6" x14ac:dyDescent="0.35">
      <c r="A43" t="s">
        <v>137</v>
      </c>
      <c r="B43" t="s">
        <v>138</v>
      </c>
      <c r="C43" s="1">
        <v>1157.1400000000001</v>
      </c>
      <c r="D43">
        <f>3.785*2800</f>
        <v>10598</v>
      </c>
      <c r="E43" s="2" t="s">
        <v>110</v>
      </c>
      <c r="F43" t="s">
        <v>139</v>
      </c>
    </row>
    <row r="44" spans="1:6" x14ac:dyDescent="0.35">
      <c r="A44" t="s">
        <v>141</v>
      </c>
      <c r="B44" t="s">
        <v>142</v>
      </c>
      <c r="C44" s="1">
        <v>1121</v>
      </c>
      <c r="D44">
        <f>3.785*3000</f>
        <v>11355</v>
      </c>
      <c r="E44" s="2" t="s">
        <v>63</v>
      </c>
      <c r="F44" t="s">
        <v>17</v>
      </c>
    </row>
    <row r="45" spans="1:6" x14ac:dyDescent="0.35">
      <c r="A45" t="s">
        <v>144</v>
      </c>
      <c r="B45" t="s">
        <v>145</v>
      </c>
      <c r="C45" s="1">
        <v>1400.7</v>
      </c>
      <c r="D45">
        <f>3.785*3060</f>
        <v>11582.1</v>
      </c>
      <c r="E45" s="2" t="s">
        <v>20</v>
      </c>
      <c r="F45" t="s">
        <v>100</v>
      </c>
    </row>
    <row r="46" spans="1:6" x14ac:dyDescent="0.35">
      <c r="A46" t="s">
        <v>146</v>
      </c>
      <c r="B46" t="s">
        <v>147</v>
      </c>
      <c r="C46" s="1">
        <v>1240.6500000000001</v>
      </c>
      <c r="D46">
        <f>3.785*3100</f>
        <v>11733.5</v>
      </c>
      <c r="E46" s="2" t="s">
        <v>63</v>
      </c>
      <c r="F46" t="s">
        <v>148</v>
      </c>
    </row>
    <row r="47" spans="1:6" x14ac:dyDescent="0.35">
      <c r="A47" t="s">
        <v>149</v>
      </c>
      <c r="B47" t="s">
        <v>150</v>
      </c>
      <c r="C47" s="1">
        <v>1417.5</v>
      </c>
      <c r="D47">
        <f>3.785*3200</f>
        <v>12112</v>
      </c>
      <c r="E47" s="2" t="s">
        <v>110</v>
      </c>
      <c r="F47" t="s">
        <v>151</v>
      </c>
    </row>
    <row r="48" spans="1:6" x14ac:dyDescent="0.35">
      <c r="A48" t="s">
        <v>152</v>
      </c>
      <c r="B48" t="s">
        <v>153</v>
      </c>
      <c r="C48" s="1">
        <v>1997.99</v>
      </c>
      <c r="D48">
        <f>3.785*3400</f>
        <v>12869</v>
      </c>
      <c r="E48" s="2" t="s">
        <v>63</v>
      </c>
      <c r="F48" t="s">
        <v>140</v>
      </c>
    </row>
    <row r="49" spans="1:6" x14ac:dyDescent="0.35">
      <c r="A49" t="s">
        <v>154</v>
      </c>
      <c r="B49" t="s">
        <v>155</v>
      </c>
      <c r="C49" s="1">
        <v>1897.43</v>
      </c>
      <c r="D49">
        <f>3.785*4000</f>
        <v>15140</v>
      </c>
      <c r="E49" s="2" t="s">
        <v>63</v>
      </c>
      <c r="F49" t="s">
        <v>100</v>
      </c>
    </row>
    <row r="50" spans="1:6" x14ac:dyDescent="0.35">
      <c r="A50" t="s">
        <v>156</v>
      </c>
      <c r="B50" t="s">
        <v>157</v>
      </c>
      <c r="C50" s="1">
        <v>2388.9899999999998</v>
      </c>
      <c r="D50">
        <f>3.785*4100</f>
        <v>15518.5</v>
      </c>
      <c r="E50" s="2" t="s">
        <v>63</v>
      </c>
      <c r="F50" t="s">
        <v>158</v>
      </c>
    </row>
    <row r="51" spans="1:6" x14ac:dyDescent="0.35">
      <c r="A51" t="s">
        <v>159</v>
      </c>
      <c r="B51" t="s">
        <v>160</v>
      </c>
      <c r="C51" s="1">
        <v>2997.99</v>
      </c>
      <c r="D51">
        <f>3.785*4200</f>
        <v>15897</v>
      </c>
      <c r="E51" s="2" t="s">
        <v>118</v>
      </c>
      <c r="F51" t="s">
        <v>161</v>
      </c>
    </row>
    <row r="52" spans="1:6" x14ac:dyDescent="0.35">
      <c r="A52" t="s">
        <v>162</v>
      </c>
      <c r="B52" t="s">
        <v>163</v>
      </c>
      <c r="C52" s="1">
        <v>2268</v>
      </c>
      <c r="D52">
        <f>3.785*4500</f>
        <v>17032.5</v>
      </c>
      <c r="E52" s="2" t="s">
        <v>110</v>
      </c>
      <c r="F52" t="s">
        <v>86</v>
      </c>
    </row>
    <row r="53" spans="1:6" x14ac:dyDescent="0.35">
      <c r="A53" t="s">
        <v>164</v>
      </c>
      <c r="B53" t="s">
        <v>165</v>
      </c>
      <c r="C53" s="1">
        <v>3388.99</v>
      </c>
      <c r="D53">
        <f>3.785*4700</f>
        <v>17789.5</v>
      </c>
      <c r="E53" s="2" t="s">
        <v>63</v>
      </c>
      <c r="F53" t="s">
        <v>166</v>
      </c>
    </row>
    <row r="54" spans="1:6" x14ac:dyDescent="0.35">
      <c r="A54" t="s">
        <v>168</v>
      </c>
      <c r="B54" t="s">
        <v>169</v>
      </c>
      <c r="C54" s="1">
        <v>1948</v>
      </c>
      <c r="D54">
        <f>3.785*5000</f>
        <v>18925</v>
      </c>
      <c r="E54" s="2" t="s">
        <v>170</v>
      </c>
      <c r="F54" t="s">
        <v>80</v>
      </c>
    </row>
    <row r="55" spans="1:6" x14ac:dyDescent="0.35">
      <c r="A55" t="s">
        <v>171</v>
      </c>
      <c r="B55" t="s">
        <v>172</v>
      </c>
      <c r="C55" s="1">
        <v>2292.9899999999998</v>
      </c>
      <c r="D55">
        <f>3.785*5050</f>
        <v>19114.25</v>
      </c>
      <c r="E55" s="2" t="s">
        <v>173</v>
      </c>
      <c r="F55" t="s">
        <v>118</v>
      </c>
    </row>
    <row r="56" spans="1:6" x14ac:dyDescent="0.35">
      <c r="A56" t="s">
        <v>174</v>
      </c>
      <c r="B56" t="s">
        <v>175</v>
      </c>
      <c r="C56" s="1">
        <v>2499</v>
      </c>
      <c r="D56">
        <f>3.785*5100</f>
        <v>19303.5</v>
      </c>
      <c r="E56" s="2" t="s">
        <v>167</v>
      </c>
      <c r="F56" t="s">
        <v>97</v>
      </c>
    </row>
    <row r="57" spans="1:6" x14ac:dyDescent="0.35">
      <c r="A57" t="s">
        <v>177</v>
      </c>
      <c r="B57" t="s">
        <v>178</v>
      </c>
      <c r="C57" s="1">
        <v>3579</v>
      </c>
      <c r="D57">
        <f>3.785*6000</f>
        <v>22710</v>
      </c>
      <c r="E57" s="2" t="s">
        <v>63</v>
      </c>
      <c r="F57" t="s">
        <v>179</v>
      </c>
    </row>
    <row r="58" spans="1:6" x14ac:dyDescent="0.35">
      <c r="A58" t="s">
        <v>181</v>
      </c>
      <c r="B58" t="s">
        <v>182</v>
      </c>
      <c r="C58" s="1">
        <v>3658.87</v>
      </c>
      <c r="D58">
        <f>3.785*6250</f>
        <v>23656.25</v>
      </c>
      <c r="E58" s="2" t="s">
        <v>143</v>
      </c>
      <c r="F58" t="s">
        <v>183</v>
      </c>
    </row>
    <row r="59" spans="1:6" x14ac:dyDescent="0.35">
      <c r="A59" t="s">
        <v>184</v>
      </c>
      <c r="B59" t="s">
        <v>185</v>
      </c>
      <c r="C59" s="1">
        <v>3939.99</v>
      </c>
      <c r="D59">
        <f>3.785*6400</f>
        <v>24224</v>
      </c>
      <c r="E59" s="2" t="s">
        <v>143</v>
      </c>
      <c r="F59" t="s">
        <v>19</v>
      </c>
    </row>
    <row r="60" spans="1:6" x14ac:dyDescent="0.35">
      <c r="A60" t="s">
        <v>186</v>
      </c>
      <c r="B60" t="s">
        <v>187</v>
      </c>
      <c r="C60" s="1">
        <v>3197</v>
      </c>
      <c r="D60">
        <f>3.785*6500</f>
        <v>24602.5</v>
      </c>
      <c r="E60" s="2" t="s">
        <v>62</v>
      </c>
      <c r="F60" t="s">
        <v>19</v>
      </c>
    </row>
    <row r="61" spans="1:6" x14ac:dyDescent="0.35">
      <c r="A61" t="s">
        <v>188</v>
      </c>
      <c r="B61" t="s">
        <v>189</v>
      </c>
      <c r="C61" s="1">
        <v>3180.99</v>
      </c>
      <c r="D61">
        <f>3.785*6600</f>
        <v>24981</v>
      </c>
      <c r="E61" s="2" t="s">
        <v>119</v>
      </c>
      <c r="F61" t="s">
        <v>190</v>
      </c>
    </row>
    <row r="62" spans="1:6" x14ac:dyDescent="0.35">
      <c r="A62" t="s">
        <v>191</v>
      </c>
      <c r="B62" t="s">
        <v>192</v>
      </c>
      <c r="C62" s="1">
        <v>4997.99</v>
      </c>
      <c r="D62">
        <f>3.785*7000</f>
        <v>26495</v>
      </c>
      <c r="E62" s="2" t="s">
        <v>167</v>
      </c>
      <c r="F62" t="s">
        <v>100</v>
      </c>
    </row>
    <row r="63" spans="1:6" x14ac:dyDescent="0.35">
      <c r="A63" t="s">
        <v>193</v>
      </c>
      <c r="B63" t="s">
        <v>194</v>
      </c>
      <c r="C63" s="1">
        <v>4498.99</v>
      </c>
      <c r="D63">
        <f>3.785*7750</f>
        <v>29333.75</v>
      </c>
      <c r="E63" s="2" t="s">
        <v>119</v>
      </c>
      <c r="F63" t="s">
        <v>101</v>
      </c>
    </row>
    <row r="64" spans="1:6" x14ac:dyDescent="0.35">
      <c r="A64" t="s">
        <v>195</v>
      </c>
      <c r="B64" t="s">
        <v>196</v>
      </c>
      <c r="C64" s="1">
        <v>5697.99</v>
      </c>
      <c r="D64">
        <f>3.785*7800</f>
        <v>29523</v>
      </c>
      <c r="E64" s="2" t="s">
        <v>143</v>
      </c>
      <c r="F64" t="s">
        <v>197</v>
      </c>
    </row>
    <row r="65" spans="1:6" x14ac:dyDescent="0.35">
      <c r="A65" t="s">
        <v>198</v>
      </c>
      <c r="B65" t="s">
        <v>199</v>
      </c>
      <c r="C65" s="1">
        <v>4971.99</v>
      </c>
      <c r="D65">
        <f>3.785*8000</f>
        <v>30280</v>
      </c>
      <c r="E65" s="2" t="s">
        <v>143</v>
      </c>
      <c r="F65" t="s">
        <v>176</v>
      </c>
    </row>
    <row r="66" spans="1:6" x14ac:dyDescent="0.35">
      <c r="A66" t="s">
        <v>200</v>
      </c>
      <c r="B66" t="s">
        <v>201</v>
      </c>
      <c r="C66" s="1">
        <v>6597.99</v>
      </c>
      <c r="D66">
        <f>3.785*9150</f>
        <v>34632.75</v>
      </c>
      <c r="E66" s="2" t="s">
        <v>143</v>
      </c>
      <c r="F66" t="s">
        <v>202</v>
      </c>
    </row>
    <row r="67" spans="1:6" x14ac:dyDescent="0.35">
      <c r="A67" t="s">
        <v>203</v>
      </c>
      <c r="B67" t="s">
        <v>204</v>
      </c>
      <c r="C67" s="1">
        <v>7597.99</v>
      </c>
      <c r="D67">
        <f>3.785*9500</f>
        <v>35957.5</v>
      </c>
      <c r="E67" s="2" t="s">
        <v>143</v>
      </c>
      <c r="F67" t="s">
        <v>205</v>
      </c>
    </row>
    <row r="68" spans="1:6" x14ac:dyDescent="0.35">
      <c r="A68" t="s">
        <v>206</v>
      </c>
      <c r="B68" t="s">
        <v>207</v>
      </c>
      <c r="C68" s="1">
        <v>5822</v>
      </c>
      <c r="D68">
        <f>3.785*10000</f>
        <v>37850</v>
      </c>
      <c r="E68" s="2" t="s">
        <v>170</v>
      </c>
      <c r="F68" t="s">
        <v>208</v>
      </c>
    </row>
    <row r="69" spans="1:6" x14ac:dyDescent="0.35">
      <c r="A69" t="s">
        <v>210</v>
      </c>
      <c r="B69" t="s">
        <v>211</v>
      </c>
      <c r="C69" s="1">
        <v>7158</v>
      </c>
      <c r="D69">
        <f>3.785*10500</f>
        <v>39742.5</v>
      </c>
      <c r="E69" s="2" t="s">
        <v>167</v>
      </c>
      <c r="F69" t="s">
        <v>212</v>
      </c>
    </row>
    <row r="70" spans="1:6" x14ac:dyDescent="0.35">
      <c r="A70" t="s">
        <v>213</v>
      </c>
      <c r="B70" t="s">
        <v>214</v>
      </c>
      <c r="C70" s="1">
        <v>6679.99</v>
      </c>
      <c r="D70">
        <f>3.785*11000</f>
        <v>41635</v>
      </c>
      <c r="E70" s="2" t="s">
        <v>119</v>
      </c>
      <c r="F70" t="s">
        <v>215</v>
      </c>
    </row>
    <row r="71" spans="1:6" x14ac:dyDescent="0.35">
      <c r="A71" t="s">
        <v>216</v>
      </c>
      <c r="B71" t="s">
        <v>217</v>
      </c>
      <c r="C71" s="1">
        <v>7549.99</v>
      </c>
      <c r="D71">
        <f>3.785*12000</f>
        <v>45420</v>
      </c>
      <c r="E71" s="2" t="s">
        <v>170</v>
      </c>
      <c r="F71" t="s">
        <v>218</v>
      </c>
    </row>
    <row r="72" spans="1:6" x14ac:dyDescent="0.35">
      <c r="A72" t="s">
        <v>219</v>
      </c>
      <c r="B72" t="s">
        <v>220</v>
      </c>
      <c r="C72" s="1">
        <v>9694.99</v>
      </c>
      <c r="D72">
        <f>3.785*12500</f>
        <v>47312.5</v>
      </c>
      <c r="E72" s="2" t="s">
        <v>167</v>
      </c>
      <c r="F72" t="s">
        <v>221</v>
      </c>
    </row>
    <row r="73" spans="1:6" x14ac:dyDescent="0.35">
      <c r="A73" t="s">
        <v>222</v>
      </c>
      <c r="B73" t="s">
        <v>223</v>
      </c>
      <c r="C73" s="1">
        <v>10882</v>
      </c>
      <c r="D73">
        <f>3.785*12500</f>
        <v>47312.5</v>
      </c>
      <c r="E73" s="2" t="s">
        <v>119</v>
      </c>
      <c r="F73" t="s">
        <v>180</v>
      </c>
    </row>
    <row r="74" spans="1:6" x14ac:dyDescent="0.35">
      <c r="A74" t="s">
        <v>224</v>
      </c>
      <c r="B74" t="s">
        <v>225</v>
      </c>
      <c r="C74" s="1">
        <v>12516</v>
      </c>
      <c r="D74">
        <f>3.785*15000</f>
        <v>56775</v>
      </c>
      <c r="E74" s="2" t="s">
        <v>209</v>
      </c>
      <c r="F74" t="s">
        <v>226</v>
      </c>
    </row>
    <row r="75" spans="1:6" x14ac:dyDescent="0.35">
      <c r="A75" t="s">
        <v>227</v>
      </c>
      <c r="B75" t="s">
        <v>228</v>
      </c>
      <c r="C75" s="1">
        <v>10468.99</v>
      </c>
      <c r="D75">
        <f>3.785*15500</f>
        <v>58667.5</v>
      </c>
      <c r="E75" s="2" t="s">
        <v>170</v>
      </c>
      <c r="F75" t="s">
        <v>229</v>
      </c>
    </row>
    <row r="76" spans="1:6" x14ac:dyDescent="0.35">
      <c r="A76" t="s">
        <v>230</v>
      </c>
      <c r="B76" t="s">
        <v>231</v>
      </c>
      <c r="C76" s="1">
        <v>19980</v>
      </c>
      <c r="D76">
        <f>3.785*20000</f>
        <v>75700</v>
      </c>
      <c r="E76" s="2" t="s">
        <v>209</v>
      </c>
      <c r="F76" t="s">
        <v>232</v>
      </c>
    </row>
  </sheetData>
  <phoneticPr fontId="2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Neeha Rahman</dc:creator>
  <cp:lastModifiedBy>Neeha Rahman</cp:lastModifiedBy>
  <dcterms:created xsi:type="dcterms:W3CDTF">2020-06-19T21:22:13Z</dcterms:created>
  <dcterms:modified xsi:type="dcterms:W3CDTF">2020-07-27T00:14:23Z</dcterms:modified>
</cp:coreProperties>
</file>