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\TELOS\Python\aggregate\yaml\"/>
    </mc:Choice>
  </mc:AlternateContent>
  <xr:revisionPtr revIDLastSave="0" documentId="13_ncr:1_{96C56679-EE8D-4009-ADB9-BAAB11225968}" xr6:coauthVersionLast="34" xr6:coauthVersionMax="34" xr10:uidLastSave="{00000000-0000-0000-0000-000000000000}"/>
  <bookViews>
    <workbookView xWindow="990" yWindow="0" windowWidth="23310" windowHeight="12728" activeTab="1" xr2:uid="{E2FD0486-3061-4299-BF40-A2F9715AEEF5}"/>
  </bookViews>
  <sheets>
    <sheet name="Generic" sheetId="1" r:id="rId1"/>
    <sheet name="Generic Audit" sheetId="2" r:id="rId2"/>
  </sheets>
  <externalReferences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2" l="1"/>
  <c r="J30" i="2"/>
  <c r="J31" i="2"/>
  <c r="J32" i="2"/>
  <c r="J33" i="2"/>
  <c r="J34" i="2"/>
  <c r="J35" i="2"/>
  <c r="J36" i="2"/>
  <c r="J37" i="2"/>
  <c r="J28" i="2"/>
  <c r="B22" i="2"/>
  <c r="G39" i="2"/>
  <c r="F39" i="2" a="1"/>
  <c r="G24" i="2"/>
  <c r="H24" i="2"/>
  <c r="H25" i="2"/>
  <c r="H26" i="2"/>
  <c r="H27" i="2"/>
  <c r="H23" i="2"/>
  <c r="G23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22" i="2"/>
  <c r="F23" i="2"/>
  <c r="F24" i="2"/>
  <c r="F25" i="2"/>
  <c r="F26" i="2"/>
  <c r="F27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I29" i="2"/>
  <c r="I33" i="2"/>
  <c r="I37" i="2"/>
  <c r="I30" i="2"/>
  <c r="I34" i="2"/>
  <c r="I32" i="2"/>
  <c r="I31" i="2"/>
  <c r="I35" i="2"/>
  <c r="I36" i="2"/>
  <c r="I28" i="2"/>
  <c r="E28" i="2"/>
  <c r="E23" i="2"/>
  <c r="E31" i="2"/>
  <c r="E24" i="2"/>
  <c r="E32" i="2"/>
  <c r="E37" i="2"/>
  <c r="E25" i="2"/>
  <c r="E33" i="2"/>
  <c r="E30" i="2"/>
  <c r="E26" i="2"/>
  <c r="E34" i="2"/>
  <c r="E35" i="2"/>
  <c r="E36" i="2"/>
  <c r="E29" i="2"/>
  <c r="E27" i="2"/>
  <c r="E22" i="2"/>
  <c r="F22" i="2" l="1"/>
  <c r="H22" i="2" s="1"/>
  <c r="F29" i="2"/>
  <c r="H29" i="2" s="1"/>
  <c r="F36" i="2"/>
  <c r="H36" i="2" s="1"/>
  <c r="F28" i="2"/>
  <c r="H28" i="2" s="1"/>
  <c r="F35" i="2"/>
  <c r="H35" i="2" s="1"/>
  <c r="F34" i="2"/>
  <c r="H34" i="2" s="1"/>
  <c r="F30" i="2"/>
  <c r="H30" i="2" s="1"/>
  <c r="F33" i="2"/>
  <c r="H33" i="2" s="1"/>
  <c r="F37" i="2"/>
  <c r="H37" i="2" s="1"/>
  <c r="F32" i="2"/>
  <c r="H32" i="2" s="1"/>
  <c r="F31" i="2"/>
  <c r="H31" i="2" s="1"/>
  <c r="F39" i="2" l="1"/>
  <c r="H39" i="2" s="1"/>
</calcChain>
</file>

<file path=xl/sharedStrings.xml><?xml version="1.0" encoding="utf-8"?>
<sst xmlns="http://schemas.openxmlformats.org/spreadsheetml/2006/main" count="160" uniqueCount="37">
  <si>
    <t>name</t>
  </si>
  <si>
    <t>exp_el</t>
  </si>
  <si>
    <t>exp_premium</t>
  </si>
  <si>
    <t>exp_lr</t>
  </si>
  <si>
    <t>exp_en</t>
  </si>
  <si>
    <t>exp_attachment</t>
  </si>
  <si>
    <t>exp_limit</t>
  </si>
  <si>
    <t>sev_name</t>
  </si>
  <si>
    <t>sev_a</t>
  </si>
  <si>
    <t>sev_b</t>
  </si>
  <si>
    <t>sev_mean</t>
  </si>
  <si>
    <t>sev_cv</t>
  </si>
  <si>
    <t>sev_loc</t>
  </si>
  <si>
    <t>sev_scale</t>
  </si>
  <si>
    <t>sev_xs</t>
  </si>
  <si>
    <t>sev_ps</t>
  </si>
  <si>
    <t>sev_wt</t>
  </si>
  <si>
    <t>freq_name</t>
  </si>
  <si>
    <t>freq_a</t>
  </si>
  <si>
    <t>freq_b</t>
  </si>
  <si>
    <t>el</t>
  </si>
  <si>
    <t>prem</t>
  </si>
  <si>
    <t>en</t>
  </si>
  <si>
    <t>layer</t>
  </si>
  <si>
    <t>attach</t>
  </si>
  <si>
    <t>lognorm</t>
  </si>
  <si>
    <t>poisson</t>
  </si>
  <si>
    <t>profile</t>
  </si>
  <si>
    <t>gamma</t>
  </si>
  <si>
    <t>layerattach</t>
  </si>
  <si>
    <t>mu</t>
  </si>
  <si>
    <t>sigma</t>
  </si>
  <si>
    <t>Pr attach</t>
  </si>
  <si>
    <t>lev</t>
  </si>
  <si>
    <t>layer EV</t>
  </si>
  <si>
    <t>EL</t>
  </si>
  <si>
    <t>Claim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</si>
</sst>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GREAT/GREATools%20-%2064%20bit%20ful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all"/>
      <sheetName val="XMLcode"/>
      <sheetName val="XMLcodeLITE"/>
      <sheetName val="MenuItems"/>
      <sheetName val="DeletedMenuItems"/>
      <sheetName val="UDFs"/>
      <sheetName val="ContextMenu"/>
      <sheetName val="HiddenSubs"/>
      <sheetName val="PPT"/>
      <sheetName val="Utility"/>
    </sheetNames>
    <definedNames>
      <definedName name="nrLognormalLEV"/>
      <definedName name="nrLognormalMo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CA1-2347-4033-AA92-F0279020C403}">
  <dimension ref="A1:T17"/>
  <sheetViews>
    <sheetView workbookViewId="0">
      <selection activeCell="H12" sqref="H12"/>
    </sheetView>
  </sheetViews>
  <sheetFormatPr defaultRowHeight="14.25" x14ac:dyDescent="0.45"/>
  <cols>
    <col min="1" max="20" width="11.59765625" customWidth="1"/>
  </cols>
  <sheetData>
    <row r="1" spans="1:20" s="3" customFormat="1" x14ac:dyDescent="0.4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 t="s">
        <v>20</v>
      </c>
      <c r="B2">
        <v>1000</v>
      </c>
      <c r="H2" t="s">
        <v>25</v>
      </c>
      <c r="K2">
        <v>400</v>
      </c>
      <c r="L2">
        <v>0.7</v>
      </c>
      <c r="R2" t="s">
        <v>26</v>
      </c>
      <c r="S2">
        <v>0.17499999999999999</v>
      </c>
    </row>
    <row r="3" spans="1:20" x14ac:dyDescent="0.45">
      <c r="A3" t="s">
        <v>21</v>
      </c>
      <c r="C3">
        <v>1000</v>
      </c>
      <c r="D3">
        <v>0.8</v>
      </c>
      <c r="H3" t="s">
        <v>25</v>
      </c>
      <c r="K3">
        <v>500</v>
      </c>
      <c r="L3">
        <v>0.8</v>
      </c>
      <c r="R3" t="s">
        <v>26</v>
      </c>
      <c r="S3">
        <v>0.17499999999999999</v>
      </c>
    </row>
    <row r="4" spans="1:20" x14ac:dyDescent="0.45">
      <c r="A4" t="s">
        <v>22</v>
      </c>
      <c r="E4">
        <v>3</v>
      </c>
      <c r="H4" t="s">
        <v>25</v>
      </c>
      <c r="K4">
        <v>600</v>
      </c>
      <c r="L4">
        <v>0.9</v>
      </c>
      <c r="R4" t="s">
        <v>26</v>
      </c>
      <c r="S4">
        <v>0.17499999999999999</v>
      </c>
    </row>
    <row r="5" spans="1:20" x14ac:dyDescent="0.45">
      <c r="A5" t="s">
        <v>23</v>
      </c>
      <c r="B5">
        <v>1000</v>
      </c>
      <c r="F5">
        <v>1000</v>
      </c>
      <c r="H5" t="s">
        <v>25</v>
      </c>
      <c r="K5">
        <v>700</v>
      </c>
      <c r="L5">
        <v>1</v>
      </c>
      <c r="R5" t="s">
        <v>26</v>
      </c>
      <c r="S5">
        <v>0.17499999999999999</v>
      </c>
    </row>
    <row r="6" spans="1:20" x14ac:dyDescent="0.45">
      <c r="A6" t="s">
        <v>24</v>
      </c>
      <c r="B6">
        <v>1000</v>
      </c>
      <c r="G6">
        <v>1000</v>
      </c>
      <c r="H6" t="s">
        <v>25</v>
      </c>
      <c r="K6">
        <v>800</v>
      </c>
      <c r="L6">
        <v>1.1000000000000001</v>
      </c>
      <c r="R6" t="s">
        <v>26</v>
      </c>
      <c r="S6">
        <v>0.17499999999999999</v>
      </c>
    </row>
    <row r="7" spans="1:20" x14ac:dyDescent="0.45">
      <c r="A7" t="s">
        <v>29</v>
      </c>
      <c r="B7">
        <v>1000</v>
      </c>
      <c r="F7">
        <v>1000</v>
      </c>
      <c r="G7">
        <v>4000</v>
      </c>
      <c r="H7" t="s">
        <v>25</v>
      </c>
      <c r="K7">
        <v>900</v>
      </c>
      <c r="L7">
        <v>1.2</v>
      </c>
      <c r="R7" t="s">
        <v>26</v>
      </c>
      <c r="S7">
        <v>0.17499999999999999</v>
      </c>
    </row>
    <row r="8" spans="1:20" x14ac:dyDescent="0.45">
      <c r="A8" t="s">
        <v>27</v>
      </c>
      <c r="B8">
        <v>1200</v>
      </c>
      <c r="G8">
        <v>250</v>
      </c>
      <c r="H8" t="s">
        <v>25</v>
      </c>
      <c r="K8">
        <v>750</v>
      </c>
      <c r="L8">
        <v>0.5</v>
      </c>
      <c r="Q8">
        <v>0.1</v>
      </c>
      <c r="R8" t="s">
        <v>26</v>
      </c>
      <c r="S8">
        <v>0.65</v>
      </c>
    </row>
    <row r="9" spans="1:20" x14ac:dyDescent="0.45">
      <c r="A9" t="s">
        <v>27</v>
      </c>
      <c r="B9">
        <v>1200</v>
      </c>
      <c r="G9">
        <v>500</v>
      </c>
      <c r="H9" t="s">
        <v>25</v>
      </c>
      <c r="K9">
        <v>750</v>
      </c>
      <c r="L9">
        <v>0.6</v>
      </c>
      <c r="Q9">
        <v>0.1</v>
      </c>
      <c r="R9" t="s">
        <v>26</v>
      </c>
      <c r="S9">
        <v>0.65</v>
      </c>
    </row>
    <row r="10" spans="1:20" x14ac:dyDescent="0.45">
      <c r="A10" t="s">
        <v>27</v>
      </c>
      <c r="B10">
        <v>1200</v>
      </c>
      <c r="G10">
        <v>750</v>
      </c>
      <c r="H10" t="s">
        <v>25</v>
      </c>
      <c r="K10">
        <v>750</v>
      </c>
      <c r="L10">
        <v>0.7</v>
      </c>
      <c r="Q10">
        <v>0.1</v>
      </c>
      <c r="R10" t="s">
        <v>26</v>
      </c>
      <c r="S10">
        <v>0.65</v>
      </c>
    </row>
    <row r="11" spans="1:20" x14ac:dyDescent="0.45">
      <c r="A11" t="s">
        <v>27</v>
      </c>
      <c r="B11">
        <v>1200</v>
      </c>
      <c r="G11">
        <v>1000</v>
      </c>
      <c r="H11" t="s">
        <v>25</v>
      </c>
      <c r="K11">
        <v>750</v>
      </c>
      <c r="L11">
        <v>0.8</v>
      </c>
      <c r="Q11">
        <v>0.1</v>
      </c>
      <c r="R11" t="s">
        <v>26</v>
      </c>
      <c r="S11">
        <v>0.65</v>
      </c>
    </row>
    <row r="12" spans="1:20" x14ac:dyDescent="0.45">
      <c r="A12" t="s">
        <v>27</v>
      </c>
      <c r="B12">
        <v>1200</v>
      </c>
      <c r="G12">
        <v>1250</v>
      </c>
      <c r="H12" t="s">
        <v>25</v>
      </c>
      <c r="K12">
        <v>750</v>
      </c>
      <c r="L12">
        <v>0.9</v>
      </c>
      <c r="Q12">
        <v>0.1</v>
      </c>
      <c r="R12" t="s">
        <v>26</v>
      </c>
      <c r="S12">
        <v>0.65</v>
      </c>
    </row>
    <row r="13" spans="1:20" x14ac:dyDescent="0.45">
      <c r="A13" t="s">
        <v>27</v>
      </c>
      <c r="B13">
        <v>1200</v>
      </c>
      <c r="G13">
        <v>1500</v>
      </c>
      <c r="H13" t="s">
        <v>25</v>
      </c>
      <c r="K13">
        <v>750</v>
      </c>
      <c r="L13">
        <v>1</v>
      </c>
      <c r="Q13">
        <v>0.1</v>
      </c>
      <c r="R13" t="s">
        <v>26</v>
      </c>
      <c r="S13">
        <v>0.65</v>
      </c>
    </row>
    <row r="14" spans="1:20" x14ac:dyDescent="0.45">
      <c r="A14" t="s">
        <v>27</v>
      </c>
      <c r="B14">
        <v>1200</v>
      </c>
      <c r="G14">
        <v>1750</v>
      </c>
      <c r="H14" t="s">
        <v>25</v>
      </c>
      <c r="K14">
        <v>750</v>
      </c>
      <c r="L14">
        <v>1.1000000000000001</v>
      </c>
      <c r="Q14">
        <v>0.1</v>
      </c>
      <c r="R14" t="s">
        <v>26</v>
      </c>
      <c r="S14">
        <v>0.65</v>
      </c>
    </row>
    <row r="15" spans="1:20" x14ac:dyDescent="0.45">
      <c r="A15" t="s">
        <v>27</v>
      </c>
      <c r="B15">
        <v>1200</v>
      </c>
      <c r="G15">
        <v>2000</v>
      </c>
      <c r="H15" t="s">
        <v>25</v>
      </c>
      <c r="K15">
        <v>750</v>
      </c>
      <c r="L15">
        <v>1.2</v>
      </c>
      <c r="Q15">
        <v>0.1</v>
      </c>
      <c r="R15" t="s">
        <v>26</v>
      </c>
      <c r="S15">
        <v>0.65</v>
      </c>
    </row>
    <row r="16" spans="1:20" x14ac:dyDescent="0.45">
      <c r="A16" t="s">
        <v>27</v>
      </c>
      <c r="B16">
        <v>1200</v>
      </c>
      <c r="G16">
        <v>2250</v>
      </c>
      <c r="H16" t="s">
        <v>25</v>
      </c>
      <c r="K16">
        <v>750</v>
      </c>
      <c r="L16">
        <v>1.3</v>
      </c>
      <c r="Q16">
        <v>0.1</v>
      </c>
      <c r="R16" t="s">
        <v>26</v>
      </c>
      <c r="S16">
        <v>0.65</v>
      </c>
    </row>
    <row r="17" spans="1:19" x14ac:dyDescent="0.45">
      <c r="A17" t="s">
        <v>27</v>
      </c>
      <c r="B17">
        <v>1200</v>
      </c>
      <c r="G17">
        <v>2500</v>
      </c>
      <c r="H17" t="s">
        <v>25</v>
      </c>
      <c r="K17">
        <v>750</v>
      </c>
      <c r="L17">
        <v>1.4</v>
      </c>
      <c r="Q17">
        <v>0.1</v>
      </c>
      <c r="R17" t="s">
        <v>26</v>
      </c>
      <c r="S17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AC7-E350-423B-80F7-D8BE041BCFB1}">
  <dimension ref="A1:T39"/>
  <sheetViews>
    <sheetView tabSelected="1" topLeftCell="A7" zoomScale="115" zoomScaleNormal="115" workbookViewId="0">
      <selection activeCell="C10" sqref="C10"/>
    </sheetView>
  </sheetViews>
  <sheetFormatPr defaultRowHeight="14.25" x14ac:dyDescent="0.45"/>
  <cols>
    <col min="1" max="7" width="11.59765625" customWidth="1"/>
    <col min="8" max="13" width="13.1328125" customWidth="1"/>
    <col min="14" max="20" width="11.59765625" customWidth="1"/>
  </cols>
  <sheetData>
    <row r="1" spans="1:20" s="3" customFormat="1" x14ac:dyDescent="0.4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 t="s">
        <v>20</v>
      </c>
      <c r="B2">
        <v>1000</v>
      </c>
      <c r="F2">
        <v>0</v>
      </c>
      <c r="G2" s="5">
        <v>1000000</v>
      </c>
      <c r="H2" t="s">
        <v>25</v>
      </c>
      <c r="K2">
        <v>400</v>
      </c>
      <c r="L2">
        <v>0.7</v>
      </c>
      <c r="R2" t="s">
        <v>26</v>
      </c>
      <c r="S2">
        <v>0.17499999999999999</v>
      </c>
    </row>
    <row r="3" spans="1:20" x14ac:dyDescent="0.45">
      <c r="A3" t="s">
        <v>21</v>
      </c>
      <c r="C3">
        <v>1000</v>
      </c>
      <c r="D3">
        <v>0.8</v>
      </c>
      <c r="F3">
        <v>0</v>
      </c>
      <c r="G3" s="5">
        <v>1000000</v>
      </c>
      <c r="H3" t="s">
        <v>25</v>
      </c>
      <c r="K3">
        <v>500</v>
      </c>
      <c r="L3">
        <v>0.8</v>
      </c>
      <c r="R3" t="s">
        <v>26</v>
      </c>
      <c r="S3">
        <v>0.17499999999999999</v>
      </c>
    </row>
    <row r="4" spans="1:20" x14ac:dyDescent="0.45">
      <c r="A4" t="s">
        <v>22</v>
      </c>
      <c r="E4">
        <v>3</v>
      </c>
      <c r="F4">
        <v>0</v>
      </c>
      <c r="G4" s="5">
        <v>1000000</v>
      </c>
      <c r="H4" t="s">
        <v>25</v>
      </c>
      <c r="K4">
        <v>600</v>
      </c>
      <c r="L4">
        <v>0.9</v>
      </c>
      <c r="R4" t="s">
        <v>26</v>
      </c>
      <c r="S4">
        <v>0.17499999999999999</v>
      </c>
    </row>
    <row r="5" spans="1:20" x14ac:dyDescent="0.45">
      <c r="A5" t="s">
        <v>23</v>
      </c>
      <c r="B5">
        <v>1000</v>
      </c>
      <c r="F5">
        <v>1000</v>
      </c>
      <c r="G5" s="5">
        <v>1000000</v>
      </c>
      <c r="H5" t="s">
        <v>25</v>
      </c>
      <c r="K5">
        <v>700</v>
      </c>
      <c r="L5">
        <v>1</v>
      </c>
      <c r="R5" t="s">
        <v>26</v>
      </c>
      <c r="S5">
        <v>0.17499999999999999</v>
      </c>
    </row>
    <row r="6" spans="1:20" x14ac:dyDescent="0.45">
      <c r="A6" t="s">
        <v>24</v>
      </c>
      <c r="B6">
        <v>1000</v>
      </c>
      <c r="G6">
        <v>1000</v>
      </c>
      <c r="H6" t="s">
        <v>25</v>
      </c>
      <c r="K6">
        <v>800</v>
      </c>
      <c r="L6">
        <v>1.1000000000000001</v>
      </c>
      <c r="R6" t="s">
        <v>26</v>
      </c>
      <c r="S6">
        <v>0.17499999999999999</v>
      </c>
    </row>
    <row r="7" spans="1:20" x14ac:dyDescent="0.45">
      <c r="A7" t="s">
        <v>29</v>
      </c>
      <c r="B7">
        <v>1000</v>
      </c>
      <c r="F7">
        <v>1000</v>
      </c>
      <c r="G7">
        <v>4000</v>
      </c>
      <c r="H7" t="s">
        <v>25</v>
      </c>
      <c r="K7">
        <v>900</v>
      </c>
      <c r="L7">
        <v>1.2</v>
      </c>
      <c r="R7" t="s">
        <v>26</v>
      </c>
      <c r="S7">
        <v>0.17499999999999999</v>
      </c>
    </row>
    <row r="8" spans="1:20" s="1" customFormat="1" x14ac:dyDescent="0.45">
      <c r="A8" s="1" t="s">
        <v>27</v>
      </c>
      <c r="B8" s="1">
        <v>1200</v>
      </c>
      <c r="F8" s="1">
        <v>0</v>
      </c>
      <c r="G8" s="1">
        <v>250</v>
      </c>
      <c r="H8" s="1" t="s">
        <v>28</v>
      </c>
      <c r="K8" s="1">
        <v>750</v>
      </c>
      <c r="L8" s="1">
        <v>0.5</v>
      </c>
      <c r="Q8" s="1">
        <v>0.1</v>
      </c>
      <c r="R8" s="1" t="s">
        <v>26</v>
      </c>
      <c r="S8" s="1">
        <v>0.65</v>
      </c>
    </row>
    <row r="9" spans="1:20" x14ac:dyDescent="0.45">
      <c r="A9" t="s">
        <v>27</v>
      </c>
      <c r="B9">
        <v>1200</v>
      </c>
      <c r="F9">
        <v>0</v>
      </c>
      <c r="G9">
        <v>500</v>
      </c>
      <c r="H9" t="s">
        <v>28</v>
      </c>
      <c r="K9">
        <v>750</v>
      </c>
      <c r="L9">
        <v>0.6</v>
      </c>
      <c r="Q9">
        <v>0.1</v>
      </c>
      <c r="R9" t="s">
        <v>26</v>
      </c>
      <c r="S9">
        <v>0.65</v>
      </c>
    </row>
    <row r="10" spans="1:20" x14ac:dyDescent="0.45">
      <c r="A10" t="s">
        <v>27</v>
      </c>
      <c r="B10">
        <v>1200</v>
      </c>
      <c r="F10">
        <v>0</v>
      </c>
      <c r="G10">
        <v>750</v>
      </c>
      <c r="H10" t="s">
        <v>28</v>
      </c>
      <c r="K10">
        <v>750</v>
      </c>
      <c r="L10">
        <v>0.7</v>
      </c>
      <c r="Q10">
        <v>0.1</v>
      </c>
      <c r="R10" t="s">
        <v>26</v>
      </c>
      <c r="S10">
        <v>0.65</v>
      </c>
    </row>
    <row r="11" spans="1:20" x14ac:dyDescent="0.45">
      <c r="A11" t="s">
        <v>27</v>
      </c>
      <c r="B11">
        <v>1200</v>
      </c>
      <c r="F11">
        <v>0</v>
      </c>
      <c r="G11">
        <v>1000</v>
      </c>
      <c r="H11" t="s">
        <v>28</v>
      </c>
      <c r="K11">
        <v>750</v>
      </c>
      <c r="L11">
        <v>0.8</v>
      </c>
      <c r="Q11">
        <v>0.1</v>
      </c>
      <c r="R11" t="s">
        <v>26</v>
      </c>
      <c r="S11">
        <v>0.65</v>
      </c>
    </row>
    <row r="12" spans="1:20" x14ac:dyDescent="0.45">
      <c r="A12" t="s">
        <v>27</v>
      </c>
      <c r="B12">
        <v>1200</v>
      </c>
      <c r="F12">
        <v>0</v>
      </c>
      <c r="G12">
        <v>1250</v>
      </c>
      <c r="H12" t="s">
        <v>28</v>
      </c>
      <c r="K12">
        <v>750</v>
      </c>
      <c r="L12">
        <v>0.9</v>
      </c>
      <c r="Q12">
        <v>0.1</v>
      </c>
      <c r="R12" t="s">
        <v>26</v>
      </c>
      <c r="S12">
        <v>0.65</v>
      </c>
    </row>
    <row r="13" spans="1:20" x14ac:dyDescent="0.45">
      <c r="A13" t="s">
        <v>27</v>
      </c>
      <c r="B13">
        <v>1200</v>
      </c>
      <c r="F13">
        <v>0</v>
      </c>
      <c r="G13">
        <v>1500</v>
      </c>
      <c r="H13" t="s">
        <v>28</v>
      </c>
      <c r="K13">
        <v>750</v>
      </c>
      <c r="L13">
        <v>1</v>
      </c>
      <c r="Q13">
        <v>0.1</v>
      </c>
      <c r="R13" t="s">
        <v>26</v>
      </c>
      <c r="S13">
        <v>0.65</v>
      </c>
    </row>
    <row r="14" spans="1:20" x14ac:dyDescent="0.45">
      <c r="A14" t="s">
        <v>27</v>
      </c>
      <c r="B14">
        <v>1200</v>
      </c>
      <c r="F14">
        <v>0</v>
      </c>
      <c r="G14">
        <v>1750</v>
      </c>
      <c r="H14" t="s">
        <v>28</v>
      </c>
      <c r="K14">
        <v>750</v>
      </c>
      <c r="L14">
        <v>1.1000000000000001</v>
      </c>
      <c r="Q14">
        <v>0.1</v>
      </c>
      <c r="R14" t="s">
        <v>26</v>
      </c>
      <c r="S14">
        <v>0.65</v>
      </c>
    </row>
    <row r="15" spans="1:20" x14ac:dyDescent="0.45">
      <c r="A15" t="s">
        <v>27</v>
      </c>
      <c r="B15">
        <v>1200</v>
      </c>
      <c r="F15">
        <v>0</v>
      </c>
      <c r="G15">
        <v>2000</v>
      </c>
      <c r="H15" t="s">
        <v>28</v>
      </c>
      <c r="K15">
        <v>750</v>
      </c>
      <c r="L15">
        <v>1.2</v>
      </c>
      <c r="Q15">
        <v>0.1</v>
      </c>
      <c r="R15" t="s">
        <v>26</v>
      </c>
      <c r="S15">
        <v>0.65</v>
      </c>
    </row>
    <row r="16" spans="1:20" x14ac:dyDescent="0.45">
      <c r="A16" t="s">
        <v>27</v>
      </c>
      <c r="B16">
        <v>1200</v>
      </c>
      <c r="F16">
        <v>0</v>
      </c>
      <c r="G16">
        <v>2250</v>
      </c>
      <c r="H16" t="s">
        <v>28</v>
      </c>
      <c r="K16">
        <v>750</v>
      </c>
      <c r="L16">
        <v>1.3</v>
      </c>
      <c r="Q16">
        <v>0.1</v>
      </c>
      <c r="R16" t="s">
        <v>26</v>
      </c>
      <c r="S16">
        <v>0.65</v>
      </c>
    </row>
    <row r="17" spans="1:19" x14ac:dyDescent="0.45">
      <c r="A17" t="s">
        <v>27</v>
      </c>
      <c r="B17">
        <v>1200</v>
      </c>
      <c r="F17">
        <v>0</v>
      </c>
      <c r="G17">
        <v>2500</v>
      </c>
      <c r="H17" t="s">
        <v>28</v>
      </c>
      <c r="K17">
        <v>750</v>
      </c>
      <c r="L17">
        <v>1.4</v>
      </c>
      <c r="Q17">
        <v>0.1</v>
      </c>
      <c r="R17" t="s">
        <v>26</v>
      </c>
      <c r="S17">
        <v>0.65</v>
      </c>
    </row>
    <row r="21" spans="1:19" x14ac:dyDescent="0.45">
      <c r="A21" s="4" t="s">
        <v>0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</row>
    <row r="22" spans="1:19" x14ac:dyDescent="0.45">
      <c r="A22" t="s">
        <v>20</v>
      </c>
      <c r="B22">
        <f>LN(K2)-C22^2/2</f>
        <v>5.7920764871292976</v>
      </c>
      <c r="C22">
        <f>SQRT(LN(L2^2+1))</f>
        <v>0.63148722865737184</v>
      </c>
      <c r="D22">
        <f>IFERROR(1-_xlfn.LOGNORM.DIST(F2,B22,C22,1),1)</f>
        <v>1</v>
      </c>
      <c r="E22">
        <f>[1]!nrLognormalMom(1,B22,C22,F2,G2)</f>
        <v>399.99999999999989</v>
      </c>
      <c r="F22">
        <f>E22/D22</f>
        <v>399.99999999999989</v>
      </c>
      <c r="G22">
        <f>MAX(B2,C2*D2)</f>
        <v>1000</v>
      </c>
      <c r="H22">
        <f>G22/F22</f>
        <v>2.5000000000000009</v>
      </c>
    </row>
    <row r="23" spans="1:19" x14ac:dyDescent="0.45">
      <c r="A23" t="s">
        <v>21</v>
      </c>
      <c r="B23">
        <f t="shared" ref="B23:B37" si="0">LN(K3)-C23^2/2</f>
        <v>5.9672599775041375</v>
      </c>
      <c r="C23">
        <f t="shared" ref="C23:C37" si="1">SQRT(LN(L3^2+1))</f>
        <v>0.70334645931866824</v>
      </c>
      <c r="D23">
        <f t="shared" ref="D23:D37" si="2">IFERROR(1-_xlfn.LOGNORM.DIST(F3,B23,C23,1),1)</f>
        <v>1</v>
      </c>
      <c r="E23">
        <f>[1]!nrLognormalMom(1,B23,C23,F3,G3)</f>
        <v>499.99999999999983</v>
      </c>
      <c r="F23">
        <f t="shared" ref="F23:F37" si="3">E23/D23</f>
        <v>499.99999999999983</v>
      </c>
      <c r="G23">
        <f t="shared" ref="G23:G37" si="4">MAX(B3,C3*D3)</f>
        <v>800</v>
      </c>
      <c r="H23">
        <f>G23/F23</f>
        <v>1.6000000000000005</v>
      </c>
    </row>
    <row r="24" spans="1:19" x14ac:dyDescent="0.45">
      <c r="A24" t="s">
        <v>22</v>
      </c>
      <c r="B24">
        <f t="shared" si="0"/>
        <v>6.1002662325772787</v>
      </c>
      <c r="C24">
        <f t="shared" si="1"/>
        <v>0.77027712239020474</v>
      </c>
      <c r="D24">
        <f t="shared" si="2"/>
        <v>1</v>
      </c>
      <c r="E24">
        <f>[1]!nrLognormalMom(1,B24,C24,F4,G4)</f>
        <v>600</v>
      </c>
      <c r="F24">
        <f t="shared" si="3"/>
        <v>600</v>
      </c>
      <c r="G24">
        <f>H24*F24</f>
        <v>1800</v>
      </c>
      <c r="H24">
        <f>E4</f>
        <v>3</v>
      </c>
    </row>
    <row r="25" spans="1:19" x14ac:dyDescent="0.45">
      <c r="A25" t="s">
        <v>23</v>
      </c>
      <c r="B25">
        <f t="shared" si="0"/>
        <v>6.2045067447634317</v>
      </c>
      <c r="C25">
        <f t="shared" si="1"/>
        <v>0.83255461115769769</v>
      </c>
      <c r="D25">
        <f t="shared" si="2"/>
        <v>0.1991426497151727</v>
      </c>
      <c r="E25">
        <f>[1]!nrLognormalMom(1,B25,C25,F5,G5)</f>
        <v>147.4691872764696</v>
      </c>
      <c r="F25">
        <f t="shared" si="3"/>
        <v>740.52036310348387</v>
      </c>
      <c r="G25">
        <f t="shared" si="4"/>
        <v>1000</v>
      </c>
      <c r="H25">
        <f t="shared" ref="H24:H37" si="5">G25/F25</f>
        <v>1.3504017577707788</v>
      </c>
    </row>
    <row r="26" spans="1:19" x14ac:dyDescent="0.45">
      <c r="A26" t="s">
        <v>24</v>
      </c>
      <c r="B26">
        <f t="shared" si="0"/>
        <v>6.2881154699030963</v>
      </c>
      <c r="C26">
        <f t="shared" si="1"/>
        <v>0.8905012720539266</v>
      </c>
      <c r="D26">
        <f t="shared" si="2"/>
        <v>1</v>
      </c>
      <c r="E26">
        <f>[1]!nrLognormalMom(1,B26,C26,F6,G6)</f>
        <v>581.52777088348364</v>
      </c>
      <c r="F26">
        <f t="shared" si="3"/>
        <v>581.52777088348364</v>
      </c>
      <c r="G26">
        <f t="shared" si="4"/>
        <v>1000</v>
      </c>
      <c r="H26">
        <f t="shared" si="5"/>
        <v>1.7196083318269637</v>
      </c>
    </row>
    <row r="27" spans="1:19" x14ac:dyDescent="0.45">
      <c r="A27" t="s">
        <v>29</v>
      </c>
      <c r="B27">
        <f t="shared" si="0"/>
        <v>6.3563957436717553</v>
      </c>
      <c r="C27">
        <f t="shared" si="1"/>
        <v>0.9444564782482624</v>
      </c>
      <c r="D27">
        <f t="shared" si="2"/>
        <v>0.27968248206056978</v>
      </c>
      <c r="E27">
        <f>[1]!nrLognormalMom(1,B27,C27,F7,G7)</f>
        <v>271.81282463414664</v>
      </c>
      <c r="F27">
        <f t="shared" si="3"/>
        <v>971.8621725306383</v>
      </c>
      <c r="G27">
        <f t="shared" si="4"/>
        <v>1000</v>
      </c>
      <c r="H27">
        <f t="shared" si="5"/>
        <v>1.0289524875693983</v>
      </c>
    </row>
    <row r="28" spans="1:19" x14ac:dyDescent="0.45">
      <c r="A28" t="s">
        <v>27</v>
      </c>
      <c r="B28">
        <f t="shared" si="0"/>
        <v>6.5085014308732507</v>
      </c>
      <c r="C28">
        <f t="shared" si="1"/>
        <v>0.47238072707743883</v>
      </c>
      <c r="D28">
        <f t="shared" si="2"/>
        <v>1</v>
      </c>
      <c r="E28">
        <f>[1]!nrLognormalMom(1,B28,C28,F8,G8)</f>
        <v>249.32117267544069</v>
      </c>
      <c r="F28">
        <f t="shared" si="3"/>
        <v>249.32117267544069</v>
      </c>
      <c r="G28">
        <f t="shared" si="4"/>
        <v>1200</v>
      </c>
      <c r="H28">
        <f t="shared" si="5"/>
        <v>4.8130689709298231</v>
      </c>
      <c r="I28">
        <f>[1]!nrLognormalLEV(G8,B28,C28)</f>
        <v>249.32117267544072</v>
      </c>
      <c r="J28" s="6">
        <f>IFERROR(1-_xlfn.LOGNORM.DIST(G8,B28,C28,1),1)</f>
        <v>0.98166872466237565</v>
      </c>
    </row>
    <row r="29" spans="1:19" x14ac:dyDescent="0.45">
      <c r="A29" t="s">
        <v>27</v>
      </c>
      <c r="B29">
        <f t="shared" si="0"/>
        <v>6.4663308566563753</v>
      </c>
      <c r="C29">
        <f t="shared" si="1"/>
        <v>0.55451302937619107</v>
      </c>
      <c r="D29">
        <f t="shared" si="2"/>
        <v>1</v>
      </c>
      <c r="E29">
        <f>[1]!nrLognormalMom(1,B29,C29,F9,G9)</f>
        <v>454.99588165355578</v>
      </c>
      <c r="F29">
        <f t="shared" si="3"/>
        <v>454.99588165355578</v>
      </c>
      <c r="G29">
        <f t="shared" si="4"/>
        <v>1200</v>
      </c>
      <c r="H29">
        <f t="shared" si="5"/>
        <v>2.6373865091678068</v>
      </c>
      <c r="I29">
        <f>[1]!nrLognormalLEV(G9,B29,C29)</f>
        <v>454.99588165355584</v>
      </c>
      <c r="J29" s="6">
        <f t="shared" ref="J29:J37" si="6">IFERROR(1-_xlfn.LOGNORM.DIST(G9,B29,C29,1),1)</f>
        <v>0.67506861061417867</v>
      </c>
    </row>
    <row r="30" spans="1:19" x14ac:dyDescent="0.45">
      <c r="A30" t="s">
        <v>27</v>
      </c>
      <c r="B30">
        <f t="shared" si="0"/>
        <v>6.4206851465516719</v>
      </c>
      <c r="C30">
        <f t="shared" si="1"/>
        <v>0.63148722865737184</v>
      </c>
      <c r="D30">
        <f t="shared" si="2"/>
        <v>1</v>
      </c>
      <c r="E30">
        <f>[1]!nrLognormalMom(1,B30,C30,F10,G10)</f>
        <v>564.14783953843732</v>
      </c>
      <c r="F30">
        <f t="shared" si="3"/>
        <v>564.14783953843732</v>
      </c>
      <c r="G30">
        <f t="shared" si="4"/>
        <v>1200</v>
      </c>
      <c r="H30">
        <f t="shared" si="5"/>
        <v>2.1271020039388806</v>
      </c>
      <c r="I30">
        <f>[1]!nrLognormalLEV(G10,B30,C30)</f>
        <v>564.14783953843721</v>
      </c>
      <c r="J30" s="6">
        <f t="shared" si="6"/>
        <v>0.37609855969229133</v>
      </c>
    </row>
    <row r="31" spans="1:19" x14ac:dyDescent="0.45">
      <c r="A31" t="s">
        <v>27</v>
      </c>
      <c r="B31">
        <f t="shared" si="0"/>
        <v>6.3727250856123021</v>
      </c>
      <c r="C31">
        <f t="shared" si="1"/>
        <v>0.70334645931866824</v>
      </c>
      <c r="D31">
        <f t="shared" si="2"/>
        <v>1</v>
      </c>
      <c r="E31">
        <f>[1]!nrLognormalMom(1,B31,C31,F11,G11)</f>
        <v>615.56929820091364</v>
      </c>
      <c r="F31">
        <f t="shared" si="3"/>
        <v>615.56929820091364</v>
      </c>
      <c r="G31">
        <f t="shared" si="4"/>
        <v>1200</v>
      </c>
      <c r="H31">
        <f t="shared" si="5"/>
        <v>1.949414961901391</v>
      </c>
      <c r="I31">
        <f>[1]!nrLognormalLEV(G11,B31,C31)</f>
        <v>615.56929820091364</v>
      </c>
      <c r="J31" s="6">
        <f t="shared" si="6"/>
        <v>0.22342045554613588</v>
      </c>
    </row>
    <row r="32" spans="1:19" x14ac:dyDescent="0.45">
      <c r="A32" t="s">
        <v>27</v>
      </c>
      <c r="B32">
        <f t="shared" si="0"/>
        <v>6.3234097838914884</v>
      </c>
      <c r="C32">
        <f t="shared" si="1"/>
        <v>0.77027712239020474</v>
      </c>
      <c r="D32">
        <f t="shared" si="2"/>
        <v>1</v>
      </c>
      <c r="E32">
        <f>[1]!nrLognormalMom(1,B32,C32,F12,G12)</f>
        <v>641.1897071347687</v>
      </c>
      <c r="F32">
        <f t="shared" si="3"/>
        <v>641.1897071347687</v>
      </c>
      <c r="G32">
        <f t="shared" si="4"/>
        <v>1200</v>
      </c>
      <c r="H32">
        <f t="shared" si="5"/>
        <v>1.8715209970577047</v>
      </c>
      <c r="I32">
        <f>[1]!nrLognormalLEV(G12,B32,C32)</f>
        <v>641.1897071347687</v>
      </c>
      <c r="J32" s="6">
        <f t="shared" si="6"/>
        <v>0.14724795087160647</v>
      </c>
    </row>
    <row r="33" spans="1:10" x14ac:dyDescent="0.45">
      <c r="A33" t="s">
        <v>27</v>
      </c>
      <c r="B33">
        <f t="shared" si="0"/>
        <v>6.2734996162503833</v>
      </c>
      <c r="C33">
        <f t="shared" si="1"/>
        <v>0.83255461115769769</v>
      </c>
      <c r="D33">
        <f t="shared" si="2"/>
        <v>1</v>
      </c>
      <c r="E33">
        <f>[1]!nrLognormalMom(1,B33,C33,F13,G13)</f>
        <v>654.84225674495565</v>
      </c>
      <c r="F33">
        <f t="shared" si="3"/>
        <v>654.84225674495565</v>
      </c>
      <c r="G33">
        <f t="shared" si="4"/>
        <v>1200</v>
      </c>
      <c r="H33">
        <f t="shared" si="5"/>
        <v>1.8325023891476957</v>
      </c>
      <c r="I33">
        <f>[1]!nrLognormalLEV(G13,B33,C33)</f>
        <v>654.84225674495553</v>
      </c>
      <c r="J33" s="6">
        <f t="shared" si="6"/>
        <v>0.10586327878996871</v>
      </c>
    </row>
    <row r="34" spans="1:10" x14ac:dyDescent="0.45">
      <c r="A34" t="s">
        <v>27</v>
      </c>
      <c r="B34">
        <f t="shared" si="0"/>
        <v>6.2235769487655253</v>
      </c>
      <c r="C34">
        <f t="shared" si="1"/>
        <v>0.8905012720539266</v>
      </c>
      <c r="D34">
        <f t="shared" si="2"/>
        <v>1</v>
      </c>
      <c r="E34">
        <f>[1]!nrLognormalMom(1,B34,C34,F14,G14)</f>
        <v>662.42189806935505</v>
      </c>
      <c r="F34">
        <f t="shared" si="3"/>
        <v>662.42189806935505</v>
      </c>
      <c r="G34">
        <f t="shared" si="4"/>
        <v>1200</v>
      </c>
      <c r="H34">
        <f t="shared" si="5"/>
        <v>1.8115343159660475</v>
      </c>
      <c r="I34">
        <f>[1]!nrLognormalLEV(G14,B34,C34)</f>
        <v>662.42189806935517</v>
      </c>
      <c r="J34" s="6">
        <f t="shared" si="6"/>
        <v>8.1246667271425599E-2</v>
      </c>
    </row>
    <row r="35" spans="1:10" x14ac:dyDescent="0.45">
      <c r="A35" t="s">
        <v>27</v>
      </c>
      <c r="B35">
        <f t="shared" si="0"/>
        <v>6.1740741868778004</v>
      </c>
      <c r="C35">
        <f t="shared" si="1"/>
        <v>0.9444564782482624</v>
      </c>
      <c r="D35">
        <f t="shared" si="2"/>
        <v>1</v>
      </c>
      <c r="E35">
        <f>[1]!nrLognormalMom(1,B35,C35,F15,G15)</f>
        <v>666.65430925440228</v>
      </c>
      <c r="F35">
        <f t="shared" si="3"/>
        <v>666.65430925440228</v>
      </c>
      <c r="G35">
        <f t="shared" si="4"/>
        <v>1200</v>
      </c>
      <c r="H35">
        <f t="shared" si="5"/>
        <v>1.8000333656315832</v>
      </c>
      <c r="I35">
        <f>[1]!nrLognormalLEV(G15,B35,C35)</f>
        <v>666.65430925440228</v>
      </c>
      <c r="J35" s="6">
        <f t="shared" si="6"/>
        <v>6.5427340931516254E-2</v>
      </c>
    </row>
    <row r="36" spans="1:10" x14ac:dyDescent="0.45">
      <c r="A36" t="s">
        <v>27</v>
      </c>
      <c r="B36">
        <f t="shared" si="0"/>
        <v>6.125302609723482</v>
      </c>
      <c r="C36">
        <f t="shared" si="1"/>
        <v>0.99475685150379733</v>
      </c>
      <c r="D36">
        <f t="shared" si="2"/>
        <v>1</v>
      </c>
      <c r="E36">
        <f>[1]!nrLognormalMom(1,B36,C36,F16,G16)</f>
        <v>668.91646936473899</v>
      </c>
      <c r="F36">
        <f t="shared" si="3"/>
        <v>668.91646936473899</v>
      </c>
      <c r="G36">
        <f t="shared" si="4"/>
        <v>1200</v>
      </c>
      <c r="H36">
        <f t="shared" si="5"/>
        <v>1.7939459632973664</v>
      </c>
      <c r="I36">
        <f>[1]!nrLognormalLEV(G16,B36,C36)</f>
        <v>668.91646936473899</v>
      </c>
      <c r="J36" s="6">
        <f t="shared" si="6"/>
        <v>5.4601993966286066E-2</v>
      </c>
    </row>
    <row r="37" spans="1:10" x14ac:dyDescent="0.45">
      <c r="A37" t="s">
        <v>27</v>
      </c>
      <c r="B37">
        <f t="shared" si="0"/>
        <v>6.0774785723623719</v>
      </c>
      <c r="C37">
        <f t="shared" si="1"/>
        <v>1.0417241805468322</v>
      </c>
      <c r="D37">
        <f t="shared" si="2"/>
        <v>1</v>
      </c>
      <c r="E37">
        <f>[1]!nrLognormalMom(1,B37,C37,F17,G17)</f>
        <v>669.95988017314812</v>
      </c>
      <c r="F37">
        <f t="shared" si="3"/>
        <v>669.95988017314812</v>
      </c>
      <c r="G37">
        <f t="shared" si="4"/>
        <v>1200</v>
      </c>
      <c r="H37">
        <f t="shared" si="5"/>
        <v>1.7911520309094708</v>
      </c>
      <c r="I37">
        <f>[1]!nrLognormalLEV(G17,B37,C37)</f>
        <v>669.95988017314835</v>
      </c>
      <c r="J37" s="6">
        <f t="shared" si="6"/>
        <v>4.6809172739281646E-2</v>
      </c>
    </row>
    <row r="39" spans="1:10" x14ac:dyDescent="0.45">
      <c r="F39">
        <f t="array" ref="F39">SUM(F28:F37*H28:H37)/SUM(H28:H37)</f>
        <v>535.05355410092648</v>
      </c>
      <c r="G39">
        <f>G37</f>
        <v>1200</v>
      </c>
      <c r="H39">
        <f>G39/F39</f>
        <v>2.2427661507947771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Generic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Mildenhall</dc:creator>
  <cp:lastModifiedBy>Stephen Mildenhall</cp:lastModifiedBy>
  <dcterms:created xsi:type="dcterms:W3CDTF">2018-09-09T11:57:44Z</dcterms:created>
  <dcterms:modified xsi:type="dcterms:W3CDTF">2018-09-10T01:34:18Z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{2D0620B1-884C-4145-A8D2-9F88B20567A1}</vt:lpwstr>
  </property>
</Properties>
</file>