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436" yWindow="108" windowWidth="2316" windowHeight="8016" tabRatio="602" activeTab="1"/>
  </bookViews>
  <sheets>
    <sheet name="Energy demands and efficiencies" sheetId="5" r:id="rId1"/>
    <sheet name="Transport demand &amp; efficiencies" sheetId="6" r:id="rId2"/>
  </sheets>
  <calcPr calcId="152511"/>
</workbook>
</file>

<file path=xl/calcChain.xml><?xml version="1.0" encoding="utf-8"?>
<calcChain xmlns="http://schemas.openxmlformats.org/spreadsheetml/2006/main">
  <c r="E5" i="5" l="1"/>
  <c r="I18" i="5" l="1"/>
  <c r="I19" i="5"/>
  <c r="I20" i="5"/>
  <c r="I21" i="5"/>
  <c r="I22" i="5"/>
  <c r="I17" i="5"/>
  <c r="E18" i="5" l="1"/>
  <c r="E19" i="5"/>
  <c r="E20" i="5"/>
  <c r="E21" i="5"/>
  <c r="E22" i="5"/>
  <c r="E17" i="5"/>
  <c r="G22" i="5"/>
  <c r="G18" i="5"/>
  <c r="G19" i="5"/>
  <c r="G20" i="5"/>
  <c r="G21" i="5"/>
  <c r="G17" i="5"/>
  <c r="E12" i="5"/>
  <c r="E13" i="5"/>
  <c r="E14" i="5"/>
  <c r="E15" i="5"/>
  <c r="E16" i="5"/>
  <c r="E11" i="5"/>
  <c r="G12" i="5"/>
  <c r="G13" i="5"/>
  <c r="G14" i="5"/>
  <c r="G15" i="5"/>
  <c r="G16" i="5"/>
  <c r="G11" i="5"/>
  <c r="D33" i="6"/>
  <c r="D34" i="6"/>
  <c r="D35" i="6"/>
  <c r="D36" i="6"/>
  <c r="D32" i="6"/>
  <c r="C33" i="6"/>
  <c r="C34" i="6"/>
  <c r="C35" i="6"/>
  <c r="C36" i="6"/>
  <c r="C37" i="6"/>
  <c r="C38" i="6" s="1"/>
  <c r="C32" i="6"/>
  <c r="J11" i="5"/>
  <c r="J12" i="5"/>
  <c r="J13" i="5"/>
  <c r="J14" i="5"/>
  <c r="J15" i="5"/>
  <c r="J16" i="5"/>
  <c r="I12" i="5"/>
  <c r="I13" i="5"/>
  <c r="I14" i="5"/>
  <c r="I15" i="5"/>
  <c r="I16" i="5"/>
  <c r="I11" i="5"/>
  <c r="J5" i="5"/>
  <c r="I6" i="5"/>
  <c r="J6" i="5"/>
  <c r="I7" i="5"/>
  <c r="J7" i="5"/>
  <c r="I8" i="5"/>
  <c r="J8" i="5"/>
  <c r="I9" i="5"/>
  <c r="J9" i="5"/>
  <c r="I10" i="5"/>
  <c r="J10" i="5"/>
  <c r="I5" i="5"/>
  <c r="E6" i="5"/>
  <c r="G6" i="5" s="1"/>
  <c r="E7" i="5"/>
  <c r="G7" i="5" s="1"/>
  <c r="E8" i="5"/>
  <c r="G8" i="5" s="1"/>
  <c r="E9" i="5"/>
  <c r="G9" i="5" s="1"/>
  <c r="E10" i="5"/>
  <c r="G10" i="5" s="1"/>
  <c r="G5" i="5"/>
  <c r="G4" i="5"/>
  <c r="C29" i="6"/>
  <c r="D29" i="6" s="1"/>
  <c r="C27" i="6"/>
  <c r="C28" i="6"/>
  <c r="C25" i="6"/>
  <c r="C26" i="6"/>
  <c r="C24" i="6"/>
  <c r="B25" i="6"/>
  <c r="B26" i="6"/>
  <c r="B27" i="6"/>
  <c r="D27" i="6" s="1"/>
  <c r="B28" i="6"/>
  <c r="D28" i="6" s="1"/>
  <c r="B29" i="6"/>
  <c r="B24" i="6"/>
  <c r="D24" i="6" s="1"/>
  <c r="D37" i="6" l="1"/>
  <c r="D38" i="6" s="1"/>
  <c r="B36" i="6"/>
  <c r="B35" i="6"/>
  <c r="B37" i="6"/>
  <c r="B32" i="6"/>
  <c r="D26" i="6"/>
  <c r="D25" i="6"/>
  <c r="B33" i="6" l="1"/>
  <c r="B34" i="6"/>
</calcChain>
</file>

<file path=xl/sharedStrings.xml><?xml version="1.0" encoding="utf-8"?>
<sst xmlns="http://schemas.openxmlformats.org/spreadsheetml/2006/main" count="205" uniqueCount="88">
  <si>
    <t>Transportation</t>
  </si>
  <si>
    <t>Electricity</t>
  </si>
  <si>
    <t>Source</t>
  </si>
  <si>
    <t>E_G</t>
  </si>
  <si>
    <t>Total Annual Energy Demand</t>
  </si>
  <si>
    <t>Sector</t>
  </si>
  <si>
    <t>Link</t>
  </si>
  <si>
    <t>BC Hydro F17- F19 Revenue Rate Application, page 699, F2016 Actual, Total Sources of Supply (column 5, line 14)</t>
  </si>
  <si>
    <t>https://www.bchydro.com/content/dam/BCHydro/customer-portal/documents/corporate/regulatory-planning-documents/revenue-requirements/f17-f19-rra-20160728.pdf#page=699</t>
  </si>
  <si>
    <t>Vehicle Group</t>
  </si>
  <si>
    <t>Passenger car</t>
  </si>
  <si>
    <t>Medium-freight diesel</t>
  </si>
  <si>
    <t>Medium-freight gasoline</t>
  </si>
  <si>
    <t>Heavy-freight diesel</t>
  </si>
  <si>
    <t>2016 Total Annual Energy Demand [PJ]</t>
  </si>
  <si>
    <t>http://oee.nrcan.gc.ca/corporate/statistics/neud/dpa/showTable.cfm?type=CP&amp;sector=tran&amp;juris=bct&amp;rn=34&amp;page=0</t>
  </si>
  <si>
    <t>http://oee.nrcan.gc.ca/corporate/statistics/neud/dpa/showTable.cfm?type=CP&amp;sector=tran&amp;juris=bct&amp;rn=35&amp;page=0</t>
  </si>
  <si>
    <t>http://oee.nrcan.gc.ca/corporate/statistics/neud/dpa/showTable.cfm?type=CP&amp;sector=tran&amp;juris=bct&amp;rn=36&amp;page=0</t>
  </si>
  <si>
    <t>Passenger light trucks (mostly gasoline)</t>
  </si>
  <si>
    <t>Light-freight (mostly gasoline)</t>
  </si>
  <si>
    <t>Natural Resources Canada, Comprehensive Energy Use Database, British Columbia, Transportation Sector, Table 36, Heavy Trucks, Heavy Truck Energy Use, 2016</t>
  </si>
  <si>
    <t>Natural Resources Canada, Comprehensive Energy Use Database, British Columbia, Transportation Sector, Table 36, Medium Trucks, Energy Use by Energy Source, Motor Gasoline, 2016</t>
  </si>
  <si>
    <t>Natural Resources Canada, Comprehensive Energy Use Database, British Columbia, Transportation Sector, Table 36, Medium Trucks, Energy Use by Energy Source, Diesel Fuel Oil, 2016</t>
  </si>
  <si>
    <t>Natural Resources Canada, Comprehensive Energy Use Database, British Columbia, Transportation Sector, Table 35, Freight Light Truck Energy Use, 2016</t>
  </si>
  <si>
    <t>Natural Resources Canada, Comprehensive Energy Use Database, British Columbia, Transportation Sector, Table 34, Passenger Light Truck Energy Use, 2016</t>
  </si>
  <si>
    <t>Natural Resources Canada, Comprehensive Energy Use Database, British Columbia, Transportation Sector, Table 20, Car Energy Use, 2016</t>
  </si>
  <si>
    <t>http://oee.nrcan.gc.ca/corporate/statistics/neud/dpa/showTable.cfm?type=CP&amp;sector=tran&amp;juris=bct&amp;rn=20&amp;page=0</t>
  </si>
  <si>
    <t>2016 Fossil fuel efficiency [L/100km]</t>
  </si>
  <si>
    <t>Natural Resources Canada, Comprehensive Energy Use Database, British Columbia, Transportation Sector, Table 21, Cars On-Road Average Fuel Consumption, Motor Gasoline, 2016</t>
  </si>
  <si>
    <t>http://oee.nrcan.gc.ca/corporate/statistics/neud/dpa/showTable.cfm?type=CP&amp;sector=tran&amp;juris=bct&amp;rn=21&amp;page=0</t>
  </si>
  <si>
    <t>Natural Resources Canada, Comprehensive Energy Use Database, British Columbia, Transportation Sector, Table 37, Passenger Light Truck On-Road Average Fuel Consumption, Motor Gasoline, 2016</t>
  </si>
  <si>
    <t>Natural Resources Canada, Comprehensive Energy Use Database, British Columbia, Transportation Sector, Table 37, Freight Light Truck On-Road Average Fuel Consumption, Motor Gasoline, 2016</t>
  </si>
  <si>
    <t>Natural Resources Canada, Comprehensive Energy Use Database, British Columbia, Transportation Sector, Table 37, Medium Truck On-Road Average Fuel Consumption, Motor Gasoline, 2016</t>
  </si>
  <si>
    <t>Natural Resources Canada, Comprehensive Energy Use Database, British Columbia, Transportation Sector, Table 37, Medium Truck On-Road Average Fuel Consumption, Diesel Fuel Oil, 2016</t>
  </si>
  <si>
    <t>Natural Resources Canada, Comprehensive Energy Use Database, British Columbia, Transportation Sector, Table 37, Heavy Truck On-Road Average Fuel Consumption, Diesel Fuel Oil, 2016</t>
  </si>
  <si>
    <t>http://oee.nrcan.gc.ca/corporate/statistics/neud/dpa/showTable.cfm?type=CP&amp;sector=tran&amp;juris=bct&amp;rn=37&amp;page=0</t>
  </si>
  <si>
    <t>Fuel Type</t>
  </si>
  <si>
    <t>Motor Gasoline</t>
  </si>
  <si>
    <t>Diesel Fuel Oil</t>
  </si>
  <si>
    <t>Higher Heating Value [MJ/L]</t>
  </si>
  <si>
    <t>Statistics Canada. Report on Energy Supply and Demand in Canada - 2016 Revised. Energy Conversion Factors.</t>
  </si>
  <si>
    <t>https://www150.statcan.gc.ca/n1/en/pub/57-003-x/57-003-x2019001-eng.pdf?page=132</t>
  </si>
  <si>
    <t>2016 Fossil fuel efficiency [kWh/km]</t>
  </si>
  <si>
    <t>Battery electric vehicle efficiency [kWh/km]</t>
  </si>
  <si>
    <t>^E_PC</t>
  </si>
  <si>
    <t>^E_PT</t>
  </si>
  <si>
    <t>^E_FL</t>
  </si>
  <si>
    <t>^E_FMD</t>
  </si>
  <si>
    <t>^E_FMG</t>
  </si>
  <si>
    <t>^E_FH</t>
  </si>
  <si>
    <t>n_PC,obs</t>
  </si>
  <si>
    <t>n_PT,obs</t>
  </si>
  <si>
    <t>n_FL,obs</t>
  </si>
  <si>
    <t>n_FMD,obs</t>
  </si>
  <si>
    <t>n_FMG,obs</t>
  </si>
  <si>
    <t>n_FH,obs</t>
  </si>
  <si>
    <t>Efficiencies, observed</t>
  </si>
  <si>
    <t>Efficiencies, transformed</t>
  </si>
  <si>
    <t>TWh</t>
  </si>
  <si>
    <t>Source Unit</t>
  </si>
  <si>
    <t>Vancouver / British Columbia population ratio</t>
  </si>
  <si>
    <t>PJ</t>
  </si>
  <si>
    <t>kWh/km</t>
  </si>
  <si>
    <t>n_PC,trans</t>
  </si>
  <si>
    <t>n_PT,trans</t>
  </si>
  <si>
    <t>n_FL,trans</t>
  </si>
  <si>
    <t>n_FMD,trans</t>
  </si>
  <si>
    <t>n_FMG,trans</t>
  </si>
  <si>
    <t>n_FH,trans</t>
  </si>
  <si>
    <t>Fuel Efficiency Ratio</t>
  </si>
  <si>
    <t>km/kWh</t>
  </si>
  <si>
    <t>BC Transformed Annual Energy Demand [TWh]</t>
  </si>
  <si>
    <t>Vancouver Transformed Annual Energy Demand [TWh]</t>
  </si>
  <si>
    <t>TOTAL</t>
  </si>
  <si>
    <t>L/100km</t>
  </si>
  <si>
    <t>Type</t>
  </si>
  <si>
    <t>Sub-Sector</t>
  </si>
  <si>
    <t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t>
  </si>
  <si>
    <t>Gross Electricity</t>
  </si>
  <si>
    <t>Passenger cars</t>
  </si>
  <si>
    <t>Light-freight trucks (mostly gasoline)</t>
  </si>
  <si>
    <t>Medium-freight trucks (diesel)</t>
  </si>
  <si>
    <t>Medium-freight trucks (gasoline)</t>
  </si>
  <si>
    <t>Heavy-freight trucks (diesel)</t>
  </si>
  <si>
    <t>Source Value</t>
  </si>
  <si>
    <t>Applied Value</t>
  </si>
  <si>
    <t>Applied Unit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</si>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</sst>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165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hydro.com/content/dam/BCHydro/customer-portal/documents/corporate/regulatory-planning-documents/revenue-requirements/f17-f19-rra-20160728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50.statcan.gc.ca/n1/en/pub/57-003-x/57-003-x2019001-eng.pdf?page=132" TargetMode="External"/><Relationship Id="rId3" Type="http://schemas.openxmlformats.org/officeDocument/2006/relationships/hyperlink" Target="http://oee.nrcan.gc.ca/corporate/statistics/neud/dpa/showTable.cfm?type=CP&amp;sector=tran&amp;juris=bct&amp;rn=36&amp;page=0" TargetMode="External"/><Relationship Id="rId7" Type="http://schemas.openxmlformats.org/officeDocument/2006/relationships/hyperlink" Target="https://www150.statcan.gc.ca/n1/en/pub/57-003-x/57-003-x2019001-eng.pdf?page=132" TargetMode="External"/><Relationship Id="rId2" Type="http://schemas.openxmlformats.org/officeDocument/2006/relationships/hyperlink" Target="http://oee.nrcan.gc.ca/corporate/statistics/neud/dpa/showTable.cfm?type=CP&amp;sector=tran&amp;juris=bct&amp;rn=35&amp;page=0" TargetMode="External"/><Relationship Id="rId1" Type="http://schemas.openxmlformats.org/officeDocument/2006/relationships/hyperlink" Target="http://oee.nrcan.gc.ca/corporate/statistics/neud/dpa/showTable.cfm?type=CP&amp;sector=tran&amp;juris=bct&amp;rn=34&amp;page=0" TargetMode="External"/><Relationship Id="rId6" Type="http://schemas.openxmlformats.org/officeDocument/2006/relationships/hyperlink" Target="http://oee.nrcan.gc.ca/corporate/statistics/neud/dpa/showTable.cfm?type=CP&amp;sector=tran&amp;juris=bct&amp;rn=20&amp;page=0" TargetMode="External"/><Relationship Id="rId5" Type="http://schemas.openxmlformats.org/officeDocument/2006/relationships/hyperlink" Target="http://oee.nrcan.gc.ca/corporate/statistics/neud/dpa/showTable.cfm?type=CP&amp;sector=tran&amp;juris=bct&amp;rn=36&amp;page=0" TargetMode="External"/><Relationship Id="rId4" Type="http://schemas.openxmlformats.org/officeDocument/2006/relationships/hyperlink" Target="http://oee.nrcan.gc.ca/corporate/statistics/neud/dpa/showTable.cfm?type=CP&amp;sector=tran&amp;juris=bct&amp;rn=36&amp;page=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15" zoomScaleNormal="115" workbookViewId="0">
      <selection activeCell="D4" sqref="D4"/>
    </sheetView>
  </sheetViews>
  <sheetFormatPr defaultRowHeight="14.4" x14ac:dyDescent="0.3"/>
  <cols>
    <col min="1" max="1" width="16.109375" customWidth="1"/>
    <col min="2" max="2" width="25.5546875" bestFit="1" customWidth="1"/>
    <col min="3" max="3" width="34.6640625" customWidth="1"/>
    <col min="4" max="4" width="13.5546875" bestFit="1" customWidth="1"/>
    <col min="5" max="5" width="17.33203125" bestFit="1" customWidth="1"/>
    <col min="6" max="6" width="15" bestFit="1" customWidth="1"/>
    <col min="7" max="7" width="21.44140625" customWidth="1"/>
    <col min="8" max="8" width="16.109375" customWidth="1"/>
    <col min="9" max="9" width="38.6640625" customWidth="1"/>
    <col min="10" max="10" width="154.33203125" bestFit="1" customWidth="1"/>
  </cols>
  <sheetData>
    <row r="1" spans="1:10" x14ac:dyDescent="0.3">
      <c r="A1" s="1" t="s">
        <v>60</v>
      </c>
      <c r="B1" s="1">
        <v>0.53333299999999995</v>
      </c>
    </row>
    <row r="3" spans="1:10" x14ac:dyDescent="0.3">
      <c r="A3" s="1" t="s">
        <v>5</v>
      </c>
      <c r="B3" s="1" t="s">
        <v>75</v>
      </c>
      <c r="C3" s="1" t="s">
        <v>76</v>
      </c>
      <c r="D3" s="1" t="s">
        <v>87</v>
      </c>
      <c r="E3" s="6" t="s">
        <v>84</v>
      </c>
      <c r="F3" s="1" t="s">
        <v>59</v>
      </c>
      <c r="G3" s="6" t="s">
        <v>85</v>
      </c>
      <c r="H3" s="1" t="s">
        <v>86</v>
      </c>
      <c r="I3" s="1" t="s">
        <v>2</v>
      </c>
      <c r="J3" s="1" t="s">
        <v>6</v>
      </c>
    </row>
    <row r="4" spans="1:10" x14ac:dyDescent="0.3">
      <c r="A4" t="s">
        <v>1</v>
      </c>
      <c r="B4" t="s">
        <v>4</v>
      </c>
      <c r="C4" t="s">
        <v>78</v>
      </c>
      <c r="D4" t="s">
        <v>3</v>
      </c>
      <c r="E4">
        <v>56.7</v>
      </c>
      <c r="F4" t="s">
        <v>58</v>
      </c>
      <c r="G4" s="4">
        <f>E4*B1</f>
        <v>30.239981099999998</v>
      </c>
      <c r="H4" t="s">
        <v>58</v>
      </c>
      <c r="I4" t="s">
        <v>7</v>
      </c>
      <c r="J4" s="2" t="s">
        <v>8</v>
      </c>
    </row>
    <row r="5" spans="1:10" x14ac:dyDescent="0.3">
      <c r="A5" t="s">
        <v>0</v>
      </c>
      <c r="B5" t="s">
        <v>4</v>
      </c>
      <c r="C5" t="s">
        <v>79</v>
      </c>
      <c r="D5" t="s">
        <v>44</v>
      </c>
      <c r="E5">
        <f>'Transport demand &amp; efficiencies'!B2</f>
        <v>57.6</v>
      </c>
      <c r="F5" t="s">
        <v>61</v>
      </c>
      <c r="G5" s="4">
        <f>E5*B$1/3.6</f>
        <v>8.5333279999999991</v>
      </c>
      <c r="H5" t="s">
        <v>58</v>
      </c>
      <c r="I5" t="str">
        <f>'Transport demand &amp; efficiencies'!C2</f>
        <v>Natural Resources Canada, Comprehensive Energy Use Database, British Columbia, Transportation Sector, Table 20, Car Energy Use, 2016</v>
      </c>
      <c r="J5" t="str">
        <f>'Transport demand &amp; efficiencies'!D2</f>
        <v>http://oee.nrcan.gc.ca/corporate/statistics/neud/dpa/showTable.cfm?type=CP&amp;sector=tran&amp;juris=bct&amp;rn=20&amp;page=0</v>
      </c>
    </row>
    <row r="6" spans="1:10" x14ac:dyDescent="0.3">
      <c r="A6" t="s">
        <v>0</v>
      </c>
      <c r="B6" t="s">
        <v>4</v>
      </c>
      <c r="C6" t="s">
        <v>18</v>
      </c>
      <c r="D6" t="s">
        <v>45</v>
      </c>
      <c r="E6">
        <f>'Transport demand &amp; efficiencies'!B3</f>
        <v>65.400000000000006</v>
      </c>
      <c r="F6" t="s">
        <v>61</v>
      </c>
      <c r="G6" s="4">
        <f t="shared" ref="G6:G10" si="0">E6*B$1/3.6</f>
        <v>9.6888828333333326</v>
      </c>
      <c r="H6" t="s">
        <v>58</v>
      </c>
      <c r="I6" t="str">
        <f>'Transport demand &amp; efficiencies'!C3</f>
        <v>Natural Resources Canada, Comprehensive Energy Use Database, British Columbia, Transportation Sector, Table 34, Passenger Light Truck Energy Use, 2016</v>
      </c>
      <c r="J6" t="str">
        <f>'Transport demand &amp; efficiencies'!D3</f>
        <v>http://oee.nrcan.gc.ca/corporate/statistics/neud/dpa/showTable.cfm?type=CP&amp;sector=tran&amp;juris=bct&amp;rn=34&amp;page=0</v>
      </c>
    </row>
    <row r="7" spans="1:10" x14ac:dyDescent="0.3">
      <c r="A7" t="s">
        <v>0</v>
      </c>
      <c r="B7" t="s">
        <v>4</v>
      </c>
      <c r="C7" t="s">
        <v>80</v>
      </c>
      <c r="D7" t="s">
        <v>46</v>
      </c>
      <c r="E7">
        <f>'Transport demand &amp; efficiencies'!B4</f>
        <v>25.8</v>
      </c>
      <c r="F7" t="s">
        <v>61</v>
      </c>
      <c r="G7" s="4">
        <f t="shared" si="0"/>
        <v>3.822219833333333</v>
      </c>
      <c r="H7" t="s">
        <v>58</v>
      </c>
      <c r="I7" t="str">
        <f>'Transport demand &amp; efficiencies'!C4</f>
        <v>Natural Resources Canada, Comprehensive Energy Use Database, British Columbia, Transportation Sector, Table 35, Freight Light Truck Energy Use, 2016</v>
      </c>
      <c r="J7" t="str">
        <f>'Transport demand &amp; efficiencies'!D4</f>
        <v>http://oee.nrcan.gc.ca/corporate/statistics/neud/dpa/showTable.cfm?type=CP&amp;sector=tran&amp;juris=bct&amp;rn=35&amp;page=0</v>
      </c>
    </row>
    <row r="8" spans="1:10" x14ac:dyDescent="0.3">
      <c r="A8" t="s">
        <v>0</v>
      </c>
      <c r="B8" t="s">
        <v>4</v>
      </c>
      <c r="C8" t="s">
        <v>81</v>
      </c>
      <c r="D8" t="s">
        <v>47</v>
      </c>
      <c r="E8">
        <f>'Transport demand &amp; efficiencies'!B5</f>
        <v>30.3</v>
      </c>
      <c r="F8" t="s">
        <v>61</v>
      </c>
      <c r="G8" s="4">
        <f t="shared" si="0"/>
        <v>4.4888860833333331</v>
      </c>
      <c r="H8" t="s">
        <v>58</v>
      </c>
      <c r="I8" t="str">
        <f>'Transport demand &amp; efficiencies'!C5</f>
        <v>Natural Resources Canada, Comprehensive Energy Use Database, British Columbia, Transportation Sector, Table 36, Medium Trucks, Energy Use by Energy Source, Diesel Fuel Oil, 2016</v>
      </c>
      <c r="J8" t="str">
        <f>'Transport demand &amp; efficiencies'!D5</f>
        <v>http://oee.nrcan.gc.ca/corporate/statistics/neud/dpa/showTable.cfm?type=CP&amp;sector=tran&amp;juris=bct&amp;rn=36&amp;page=0</v>
      </c>
    </row>
    <row r="9" spans="1:10" x14ac:dyDescent="0.3">
      <c r="A9" t="s">
        <v>0</v>
      </c>
      <c r="B9" t="s">
        <v>4</v>
      </c>
      <c r="C9" t="s">
        <v>82</v>
      </c>
      <c r="D9" t="s">
        <v>48</v>
      </c>
      <c r="E9">
        <f>'Transport demand &amp; efficiencies'!B6</f>
        <v>27.6</v>
      </c>
      <c r="F9" t="s">
        <v>61</v>
      </c>
      <c r="G9" s="4">
        <f t="shared" si="0"/>
        <v>4.088886333333333</v>
      </c>
      <c r="H9" t="s">
        <v>58</v>
      </c>
      <c r="I9" t="str">
        <f>'Transport demand &amp; efficiencies'!C6</f>
        <v>Natural Resources Canada, Comprehensive Energy Use Database, British Columbia, Transportation Sector, Table 36, Medium Trucks, Energy Use by Energy Source, Motor Gasoline, 2016</v>
      </c>
      <c r="J9" t="str">
        <f>'Transport demand &amp; efficiencies'!D6</f>
        <v>http://oee.nrcan.gc.ca/corporate/statistics/neud/dpa/showTable.cfm?type=CP&amp;sector=tran&amp;juris=bct&amp;rn=36&amp;page=0</v>
      </c>
    </row>
    <row r="10" spans="1:10" x14ac:dyDescent="0.3">
      <c r="A10" t="s">
        <v>0</v>
      </c>
      <c r="B10" t="s">
        <v>4</v>
      </c>
      <c r="C10" t="s">
        <v>83</v>
      </c>
      <c r="D10" t="s">
        <v>49</v>
      </c>
      <c r="E10">
        <f>'Transport demand &amp; efficiencies'!B7</f>
        <v>30.7</v>
      </c>
      <c r="F10" t="s">
        <v>61</v>
      </c>
      <c r="G10" s="4">
        <f t="shared" si="0"/>
        <v>4.548145305555555</v>
      </c>
      <c r="H10" t="s">
        <v>58</v>
      </c>
      <c r="I10" t="str">
        <f>'Transport demand &amp; efficiencies'!C7</f>
        <v>Natural Resources Canada, Comprehensive Energy Use Database, British Columbia, Transportation Sector, Table 36, Heavy Trucks, Heavy Truck Energy Use, 2016</v>
      </c>
      <c r="J10" t="str">
        <f>'Transport demand &amp; efficiencies'!D7</f>
        <v>http://oee.nrcan.gc.ca/corporate/statistics/neud/dpa/showTable.cfm?type=CP&amp;sector=tran&amp;juris=bct&amp;rn=36&amp;page=0</v>
      </c>
    </row>
    <row r="11" spans="1:10" x14ac:dyDescent="0.3">
      <c r="A11" t="s">
        <v>0</v>
      </c>
      <c r="B11" t="s">
        <v>56</v>
      </c>
      <c r="C11" t="s">
        <v>79</v>
      </c>
      <c r="D11" t="s">
        <v>50</v>
      </c>
      <c r="E11" s="5">
        <f>'Transport demand &amp; efficiencies'!B11</f>
        <v>8.1999999999999993</v>
      </c>
      <c r="F11" t="s">
        <v>74</v>
      </c>
      <c r="G11" s="4">
        <f>1/'Transport demand &amp; efficiencies'!D24</f>
        <v>1.254355400696864</v>
      </c>
      <c r="H11" t="s">
        <v>70</v>
      </c>
      <c r="I11" t="str">
        <f>'Transport demand &amp; efficiencies'!C11</f>
        <v>Natural Resources Canada, Comprehensive Energy Use Database, British Columbia, Transportation Sector, Table 21, Cars On-Road Average Fuel Consumption, Motor Gasoline, 2016</v>
      </c>
      <c r="J11" t="str">
        <f>'Transport demand &amp; efficiencies'!D11</f>
        <v>http://oee.nrcan.gc.ca/corporate/statistics/neud/dpa/showTable.cfm?type=CP&amp;sector=tran&amp;juris=bct&amp;rn=21&amp;page=0</v>
      </c>
    </row>
    <row r="12" spans="1:10" x14ac:dyDescent="0.3">
      <c r="A12" t="s">
        <v>0</v>
      </c>
      <c r="B12" t="s">
        <v>56</v>
      </c>
      <c r="C12" t="s">
        <v>18</v>
      </c>
      <c r="D12" t="s">
        <v>51</v>
      </c>
      <c r="E12" s="5">
        <f>'Transport demand &amp; efficiencies'!B12</f>
        <v>11.1</v>
      </c>
      <c r="F12" t="s">
        <v>74</v>
      </c>
      <c r="G12" s="4">
        <f>1/'Transport demand &amp; efficiencies'!D25</f>
        <v>0.92664092664092668</v>
      </c>
      <c r="H12" t="s">
        <v>70</v>
      </c>
      <c r="I12" t="str">
        <f>'Transport demand &amp; efficiencies'!C12</f>
        <v>Natural Resources Canada, Comprehensive Energy Use Database, British Columbia, Transportation Sector, Table 37, Passenger Light Truck On-Road Average Fuel Consumption, Motor Gasoline, 2016</v>
      </c>
      <c r="J12" t="str">
        <f>'Transport demand &amp; efficiencies'!D12</f>
        <v>http://oee.nrcan.gc.ca/corporate/statistics/neud/dpa/showTable.cfm?type=CP&amp;sector=tran&amp;juris=bct&amp;rn=37&amp;page=0</v>
      </c>
    </row>
    <row r="13" spans="1:10" x14ac:dyDescent="0.3">
      <c r="A13" t="s">
        <v>0</v>
      </c>
      <c r="B13" t="s">
        <v>56</v>
      </c>
      <c r="C13" t="s">
        <v>80</v>
      </c>
      <c r="D13" t="s">
        <v>52</v>
      </c>
      <c r="E13" s="5">
        <f>'Transport demand &amp; efficiencies'!B13</f>
        <v>11.3</v>
      </c>
      <c r="F13" t="s">
        <v>74</v>
      </c>
      <c r="G13" s="4">
        <f>1/'Transport demand &amp; efficiencies'!D26</f>
        <v>0.91024020227560043</v>
      </c>
      <c r="H13" t="s">
        <v>70</v>
      </c>
      <c r="I13" t="str">
        <f>'Transport demand &amp; efficiencies'!C13</f>
        <v>Natural Resources Canada, Comprehensive Energy Use Database, British Columbia, Transportation Sector, Table 37, Freight Light Truck On-Road Average Fuel Consumption, Motor Gasoline, 2016</v>
      </c>
      <c r="J13" t="str">
        <f>'Transport demand &amp; efficiencies'!D13</f>
        <v>http://oee.nrcan.gc.ca/corporate/statistics/neud/dpa/showTable.cfm?type=CP&amp;sector=tran&amp;juris=bct&amp;rn=37&amp;page=0</v>
      </c>
    </row>
    <row r="14" spans="1:10" x14ac:dyDescent="0.3">
      <c r="A14" t="s">
        <v>0</v>
      </c>
      <c r="B14" t="s">
        <v>56</v>
      </c>
      <c r="C14" t="s">
        <v>81</v>
      </c>
      <c r="D14" t="s">
        <v>53</v>
      </c>
      <c r="E14" s="5">
        <f>'Transport demand &amp; efficiencies'!B14</f>
        <v>21</v>
      </c>
      <c r="F14" t="s">
        <v>74</v>
      </c>
      <c r="G14" s="4">
        <f>1/'Transport demand &amp; efficiencies'!D27</f>
        <v>0.44759418127564349</v>
      </c>
      <c r="H14" t="s">
        <v>70</v>
      </c>
      <c r="I14" t="str">
        <f>'Transport demand &amp; efficiencies'!C14</f>
        <v>Natural Resources Canada, Comprehensive Energy Use Database, British Columbia, Transportation Sector, Table 37, Medium Truck On-Road Average Fuel Consumption, Diesel Fuel Oil, 2016</v>
      </c>
      <c r="J14" t="str">
        <f>'Transport demand &amp; efficiencies'!D14</f>
        <v>http://oee.nrcan.gc.ca/corporate/statistics/neud/dpa/showTable.cfm?type=CP&amp;sector=tran&amp;juris=bct&amp;rn=37&amp;page=0</v>
      </c>
    </row>
    <row r="15" spans="1:10" x14ac:dyDescent="0.3">
      <c r="A15" t="s">
        <v>0</v>
      </c>
      <c r="B15" t="s">
        <v>56</v>
      </c>
      <c r="C15" t="s">
        <v>82</v>
      </c>
      <c r="D15" t="s">
        <v>54</v>
      </c>
      <c r="E15" s="5">
        <f>'Transport demand &amp; efficiencies'!B15</f>
        <v>21</v>
      </c>
      <c r="F15" t="s">
        <v>74</v>
      </c>
      <c r="G15" s="4">
        <f>1/'Transport demand &amp; efficiencies'!D28</f>
        <v>0.48979591836734698</v>
      </c>
      <c r="H15" t="s">
        <v>70</v>
      </c>
      <c r="I15" t="str">
        <f>'Transport demand &amp; efficiencies'!C15</f>
        <v>Natural Resources Canada, Comprehensive Energy Use Database, British Columbia, Transportation Sector, Table 37, Medium Truck On-Road Average Fuel Consumption, Motor Gasoline, 2016</v>
      </c>
      <c r="J15" t="str">
        <f>'Transport demand &amp; efficiencies'!D15</f>
        <v>http://oee.nrcan.gc.ca/corporate/statistics/neud/dpa/showTable.cfm?type=CP&amp;sector=tran&amp;juris=bct&amp;rn=37&amp;page=0</v>
      </c>
    </row>
    <row r="16" spans="1:10" x14ac:dyDescent="0.3">
      <c r="A16" t="s">
        <v>0</v>
      </c>
      <c r="B16" t="s">
        <v>56</v>
      </c>
      <c r="C16" t="s">
        <v>83</v>
      </c>
      <c r="D16" t="s">
        <v>55</v>
      </c>
      <c r="E16" s="5">
        <f>'Transport demand &amp; efficiencies'!B16</f>
        <v>37.6</v>
      </c>
      <c r="F16" t="s">
        <v>74</v>
      </c>
      <c r="G16" s="4">
        <f>1/'Transport demand &amp; efficiencies'!D29</f>
        <v>0.2499861118826732</v>
      </c>
      <c r="H16" t="s">
        <v>70</v>
      </c>
      <c r="I16" t="str">
        <f>'Transport demand &amp; efficiencies'!C16</f>
        <v>Natural Resources Canada, Comprehensive Energy Use Database, British Columbia, Transportation Sector, Table 37, Heavy Truck On-Road Average Fuel Consumption, Diesel Fuel Oil, 2016</v>
      </c>
      <c r="J16" t="str">
        <f>'Transport demand &amp; efficiencies'!D16</f>
        <v>http://oee.nrcan.gc.ca/corporate/statistics/neud/dpa/showTable.cfm?type=CP&amp;sector=tran&amp;juris=bct&amp;rn=37&amp;page=0</v>
      </c>
    </row>
    <row r="17" spans="1:9" x14ac:dyDescent="0.3">
      <c r="A17" t="s">
        <v>0</v>
      </c>
      <c r="B17" t="s">
        <v>57</v>
      </c>
      <c r="C17" t="s">
        <v>79</v>
      </c>
      <c r="D17" t="s">
        <v>63</v>
      </c>
      <c r="E17" s="4">
        <f>'Transport demand &amp; efficiencies'!E24</f>
        <v>0.23</v>
      </c>
      <c r="F17" t="s">
        <v>62</v>
      </c>
      <c r="G17" s="4">
        <f>1/'Transport demand &amp; efficiencies'!E24</f>
        <v>4.3478260869565215</v>
      </c>
      <c r="H17" t="s">
        <v>70</v>
      </c>
      <c r="I17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  <row r="18" spans="1:9" x14ac:dyDescent="0.3">
      <c r="A18" t="s">
        <v>0</v>
      </c>
      <c r="B18" t="s">
        <v>57</v>
      </c>
      <c r="C18" t="s">
        <v>18</v>
      </c>
      <c r="D18" t="s">
        <v>64</v>
      </c>
      <c r="E18" s="4">
        <f>'Transport demand &amp; efficiencies'!E25</f>
        <v>0.3</v>
      </c>
      <c r="F18" t="s">
        <v>62</v>
      </c>
      <c r="G18" s="4">
        <f>1/'Transport demand &amp; efficiencies'!E25</f>
        <v>3.3333333333333335</v>
      </c>
      <c r="H18" t="s">
        <v>70</v>
      </c>
      <c r="I18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  <row r="19" spans="1:9" x14ac:dyDescent="0.3">
      <c r="A19" t="s">
        <v>0</v>
      </c>
      <c r="B19" t="s">
        <v>57</v>
      </c>
      <c r="C19" t="s">
        <v>80</v>
      </c>
      <c r="D19" t="s">
        <v>65</v>
      </c>
      <c r="E19" s="4">
        <f>'Transport demand &amp; efficiencies'!E26</f>
        <v>0.3</v>
      </c>
      <c r="F19" t="s">
        <v>62</v>
      </c>
      <c r="G19" s="4">
        <f>1/'Transport demand &amp; efficiencies'!E26</f>
        <v>3.3333333333333335</v>
      </c>
      <c r="H19" t="s">
        <v>70</v>
      </c>
      <c r="I19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  <row r="20" spans="1:9" x14ac:dyDescent="0.3">
      <c r="A20" t="s">
        <v>0</v>
      </c>
      <c r="B20" t="s">
        <v>57</v>
      </c>
      <c r="C20" t="s">
        <v>81</v>
      </c>
      <c r="D20" t="s">
        <v>66</v>
      </c>
      <c r="E20" s="4">
        <f>'Transport demand &amp; efficiencies'!E27</f>
        <v>1.22</v>
      </c>
      <c r="F20" t="s">
        <v>62</v>
      </c>
      <c r="G20" s="4">
        <f>1/'Transport demand &amp; efficiencies'!E27</f>
        <v>0.81967213114754101</v>
      </c>
      <c r="H20" t="s">
        <v>70</v>
      </c>
      <c r="I20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  <row r="21" spans="1:9" x14ac:dyDescent="0.3">
      <c r="A21" t="s">
        <v>0</v>
      </c>
      <c r="B21" t="s">
        <v>57</v>
      </c>
      <c r="C21" t="s">
        <v>82</v>
      </c>
      <c r="D21" t="s">
        <v>67</v>
      </c>
      <c r="E21" s="4">
        <f>'Transport demand &amp; efficiencies'!E28</f>
        <v>1.22</v>
      </c>
      <c r="F21" t="s">
        <v>62</v>
      </c>
      <c r="G21" s="4">
        <f>1/'Transport demand &amp; efficiencies'!E28</f>
        <v>0.81967213114754101</v>
      </c>
      <c r="H21" t="s">
        <v>70</v>
      </c>
      <c r="I21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  <row r="22" spans="1:9" x14ac:dyDescent="0.3">
      <c r="A22" t="s">
        <v>0</v>
      </c>
      <c r="B22" t="s">
        <v>57</v>
      </c>
      <c r="C22" t="s">
        <v>83</v>
      </c>
      <c r="D22" t="s">
        <v>68</v>
      </c>
      <c r="E22" s="4">
        <f>'Transport demand &amp; efficiencies'!E29</f>
        <v>2.93</v>
      </c>
      <c r="F22" t="s">
        <v>62</v>
      </c>
      <c r="G22" s="4">
        <f>1/'Transport demand &amp; efficiencies'!E29</f>
        <v>0.34129692832764502</v>
      </c>
      <c r="H22" t="s">
        <v>70</v>
      </c>
      <c r="I22" s="8" t="str">
        <f>'Transport demand &amp; efficiencies'!F$24</f>
        <v>Keller, V., English, J., Fernandez, J., Wade, C., Fowler, M., Scholtysik, S., Palmer-Wilson, K., Donald, J., Robertson, B., Wild, P., Crawford, C., Rowe, A., 2019. Electrification of road transportation with utility controlled charging: A case study for British Columbia with a 93% renewable electricity target. Appl. Energy 253. https://doi.org/doi.org/10.1016/j.apenergy.2019.113536</v>
      </c>
    </row>
  </sheetData>
  <hyperlinks>
    <hyperlink ref="J4" r:id="rId1" location="page=699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9" sqref="C9"/>
    </sheetView>
  </sheetViews>
  <sheetFormatPr defaultRowHeight="14.4" x14ac:dyDescent="0.3"/>
  <cols>
    <col min="1" max="1" width="33" bestFit="1" customWidth="1"/>
    <col min="2" max="2" width="37.33203125" bestFit="1" customWidth="1"/>
    <col min="3" max="3" width="39.109375" customWidth="1"/>
    <col min="4" max="4" width="34.88671875" customWidth="1"/>
    <col min="5" max="5" width="45.109375" customWidth="1"/>
    <col min="6" max="6" width="34.6640625" customWidth="1"/>
  </cols>
  <sheetData>
    <row r="1" spans="1:4" x14ac:dyDescent="0.3">
      <c r="A1" s="1" t="s">
        <v>9</v>
      </c>
      <c r="B1" s="1" t="s">
        <v>14</v>
      </c>
      <c r="C1" s="1" t="s">
        <v>2</v>
      </c>
      <c r="D1" s="1" t="s">
        <v>6</v>
      </c>
    </row>
    <row r="2" spans="1:4" x14ac:dyDescent="0.3">
      <c r="A2" t="s">
        <v>10</v>
      </c>
      <c r="B2">
        <v>57.6</v>
      </c>
      <c r="C2" t="s">
        <v>25</v>
      </c>
      <c r="D2" s="2" t="s">
        <v>26</v>
      </c>
    </row>
    <row r="3" spans="1:4" x14ac:dyDescent="0.3">
      <c r="A3" t="s">
        <v>18</v>
      </c>
      <c r="B3">
        <v>65.400000000000006</v>
      </c>
      <c r="C3" t="s">
        <v>24</v>
      </c>
      <c r="D3" s="2" t="s">
        <v>15</v>
      </c>
    </row>
    <row r="4" spans="1:4" x14ac:dyDescent="0.3">
      <c r="A4" t="s">
        <v>19</v>
      </c>
      <c r="B4">
        <v>25.8</v>
      </c>
      <c r="C4" t="s">
        <v>23</v>
      </c>
      <c r="D4" s="2" t="s">
        <v>16</v>
      </c>
    </row>
    <row r="5" spans="1:4" x14ac:dyDescent="0.3">
      <c r="A5" t="s">
        <v>11</v>
      </c>
      <c r="B5">
        <v>30.3</v>
      </c>
      <c r="C5" t="s">
        <v>22</v>
      </c>
      <c r="D5" s="2" t="s">
        <v>17</v>
      </c>
    </row>
    <row r="6" spans="1:4" x14ac:dyDescent="0.3">
      <c r="A6" t="s">
        <v>12</v>
      </c>
      <c r="B6">
        <v>27.6</v>
      </c>
      <c r="C6" t="s">
        <v>21</v>
      </c>
      <c r="D6" s="2" t="s">
        <v>17</v>
      </c>
    </row>
    <row r="7" spans="1:4" x14ac:dyDescent="0.3">
      <c r="A7" t="s">
        <v>13</v>
      </c>
      <c r="B7">
        <v>30.7</v>
      </c>
      <c r="C7" t="s">
        <v>20</v>
      </c>
      <c r="D7" s="2" t="s">
        <v>17</v>
      </c>
    </row>
    <row r="10" spans="1:4" x14ac:dyDescent="0.3">
      <c r="A10" s="1" t="s">
        <v>9</v>
      </c>
      <c r="B10" s="1" t="s">
        <v>27</v>
      </c>
      <c r="C10" s="1" t="s">
        <v>2</v>
      </c>
      <c r="D10" s="1" t="s">
        <v>6</v>
      </c>
    </row>
    <row r="11" spans="1:4" x14ac:dyDescent="0.3">
      <c r="A11" t="s">
        <v>10</v>
      </c>
      <c r="B11">
        <v>8.1999999999999993</v>
      </c>
      <c r="C11" t="s">
        <v>28</v>
      </c>
      <c r="D11" s="2" t="s">
        <v>29</v>
      </c>
    </row>
    <row r="12" spans="1:4" x14ac:dyDescent="0.3">
      <c r="A12" t="s">
        <v>18</v>
      </c>
      <c r="B12">
        <v>11.1</v>
      </c>
      <c r="C12" t="s">
        <v>30</v>
      </c>
      <c r="D12" s="2" t="s">
        <v>35</v>
      </c>
    </row>
    <row r="13" spans="1:4" x14ac:dyDescent="0.3">
      <c r="A13" t="s">
        <v>19</v>
      </c>
      <c r="B13">
        <v>11.3</v>
      </c>
      <c r="C13" t="s">
        <v>31</v>
      </c>
      <c r="D13" s="2" t="s">
        <v>35</v>
      </c>
    </row>
    <row r="14" spans="1:4" x14ac:dyDescent="0.3">
      <c r="A14" t="s">
        <v>11</v>
      </c>
      <c r="B14">
        <v>21</v>
      </c>
      <c r="C14" t="s">
        <v>33</v>
      </c>
      <c r="D14" s="2" t="s">
        <v>35</v>
      </c>
    </row>
    <row r="15" spans="1:4" x14ac:dyDescent="0.3">
      <c r="A15" t="s">
        <v>12</v>
      </c>
      <c r="B15">
        <v>21</v>
      </c>
      <c r="C15" t="s">
        <v>32</v>
      </c>
      <c r="D15" s="2" t="s">
        <v>35</v>
      </c>
    </row>
    <row r="16" spans="1:4" x14ac:dyDescent="0.3">
      <c r="A16" t="s">
        <v>13</v>
      </c>
      <c r="B16">
        <v>37.6</v>
      </c>
      <c r="C16" t="s">
        <v>34</v>
      </c>
      <c r="D16" s="2" t="s">
        <v>35</v>
      </c>
    </row>
    <row r="17" spans="1:6" x14ac:dyDescent="0.3">
      <c r="D17" s="2"/>
    </row>
    <row r="19" spans="1:6" x14ac:dyDescent="0.3">
      <c r="A19" s="1" t="s">
        <v>36</v>
      </c>
      <c r="B19" s="1" t="s">
        <v>39</v>
      </c>
      <c r="C19" s="1" t="s">
        <v>2</v>
      </c>
      <c r="D19" s="1" t="s">
        <v>6</v>
      </c>
    </row>
    <row r="20" spans="1:6" x14ac:dyDescent="0.3">
      <c r="A20" t="s">
        <v>37</v>
      </c>
      <c r="B20" s="4">
        <v>35</v>
      </c>
      <c r="C20" t="s">
        <v>40</v>
      </c>
      <c r="D20" s="2" t="s">
        <v>41</v>
      </c>
    </row>
    <row r="21" spans="1:6" x14ac:dyDescent="0.3">
      <c r="A21" t="s">
        <v>38</v>
      </c>
      <c r="B21" s="4">
        <v>38.299999999999997</v>
      </c>
      <c r="C21" t="s">
        <v>40</v>
      </c>
      <c r="D21" s="2" t="s">
        <v>41</v>
      </c>
    </row>
    <row r="22" spans="1:6" x14ac:dyDescent="0.3">
      <c r="B22" s="4"/>
    </row>
    <row r="23" spans="1:6" x14ac:dyDescent="0.3">
      <c r="A23" s="1" t="s">
        <v>9</v>
      </c>
      <c r="B23" s="1" t="s">
        <v>27</v>
      </c>
      <c r="C23" s="1" t="s">
        <v>39</v>
      </c>
      <c r="D23" s="1" t="s">
        <v>42</v>
      </c>
      <c r="E23" s="1" t="s">
        <v>43</v>
      </c>
      <c r="F23" s="1" t="s">
        <v>2</v>
      </c>
    </row>
    <row r="24" spans="1:6" x14ac:dyDescent="0.3">
      <c r="A24" t="s">
        <v>10</v>
      </c>
      <c r="B24">
        <f>B11</f>
        <v>8.1999999999999993</v>
      </c>
      <c r="C24" s="5">
        <f>B$20</f>
        <v>35</v>
      </c>
      <c r="D24" s="4">
        <f t="shared" ref="D24:D29" si="0">(B24*C24)/(3.6*100)</f>
        <v>0.79722222222222228</v>
      </c>
      <c r="E24">
        <v>0.23</v>
      </c>
      <c r="F24" s="9" t="s">
        <v>77</v>
      </c>
    </row>
    <row r="25" spans="1:6" x14ac:dyDescent="0.3">
      <c r="A25" t="s">
        <v>18</v>
      </c>
      <c r="B25">
        <f t="shared" ref="B25:B29" si="1">B12</f>
        <v>11.1</v>
      </c>
      <c r="C25" s="5">
        <f>B$20</f>
        <v>35</v>
      </c>
      <c r="D25" s="4">
        <f t="shared" si="0"/>
        <v>1.0791666666666666</v>
      </c>
      <c r="E25" s="5">
        <v>0.3</v>
      </c>
      <c r="F25" s="9"/>
    </row>
    <row r="26" spans="1:6" x14ac:dyDescent="0.3">
      <c r="A26" t="s">
        <v>19</v>
      </c>
      <c r="B26">
        <f t="shared" si="1"/>
        <v>11.3</v>
      </c>
      <c r="C26" s="5">
        <f>B$20</f>
        <v>35</v>
      </c>
      <c r="D26" s="4">
        <f t="shared" si="0"/>
        <v>1.0986111111111112</v>
      </c>
      <c r="E26" s="5">
        <v>0.3</v>
      </c>
      <c r="F26" s="9"/>
    </row>
    <row r="27" spans="1:6" x14ac:dyDescent="0.3">
      <c r="A27" t="s">
        <v>11</v>
      </c>
      <c r="B27">
        <f t="shared" si="1"/>
        <v>21</v>
      </c>
      <c r="C27" s="5">
        <f>B$21</f>
        <v>38.299999999999997</v>
      </c>
      <c r="D27" s="4">
        <f t="shared" si="0"/>
        <v>2.2341666666666664</v>
      </c>
      <c r="E27">
        <v>1.22</v>
      </c>
      <c r="F27" s="9"/>
    </row>
    <row r="28" spans="1:6" x14ac:dyDescent="0.3">
      <c r="A28" t="s">
        <v>12</v>
      </c>
      <c r="B28">
        <f t="shared" si="1"/>
        <v>21</v>
      </c>
      <c r="C28" s="5">
        <f>B$20</f>
        <v>35</v>
      </c>
      <c r="D28" s="4">
        <f t="shared" si="0"/>
        <v>2.0416666666666665</v>
      </c>
      <c r="E28">
        <v>1.22</v>
      </c>
      <c r="F28" s="9"/>
    </row>
    <row r="29" spans="1:6" x14ac:dyDescent="0.3">
      <c r="A29" t="s">
        <v>13</v>
      </c>
      <c r="B29">
        <f t="shared" si="1"/>
        <v>37.6</v>
      </c>
      <c r="C29" s="5">
        <f>B$21</f>
        <v>38.299999999999997</v>
      </c>
      <c r="D29" s="4">
        <f t="shared" si="0"/>
        <v>4.0002222222222219</v>
      </c>
      <c r="E29">
        <v>2.93</v>
      </c>
      <c r="F29" s="9"/>
    </row>
    <row r="31" spans="1:6" x14ac:dyDescent="0.3">
      <c r="A31" s="1" t="s">
        <v>9</v>
      </c>
      <c r="B31" s="1" t="s">
        <v>69</v>
      </c>
      <c r="C31" s="1" t="s">
        <v>71</v>
      </c>
      <c r="D31" s="1" t="s">
        <v>72</v>
      </c>
    </row>
    <row r="32" spans="1:6" x14ac:dyDescent="0.3">
      <c r="A32" t="s">
        <v>10</v>
      </c>
      <c r="B32" s="3">
        <f>E24/D24</f>
        <v>0.28850174216027874</v>
      </c>
      <c r="C32" s="5">
        <f>B2*B32/3.6</f>
        <v>4.6160278745644598</v>
      </c>
      <c r="D32" s="5">
        <f>C32*'Energy demands and efficiencies'!B$1</f>
        <v>2.4618799944250869</v>
      </c>
    </row>
    <row r="33" spans="1:4" x14ac:dyDescent="0.3">
      <c r="A33" t="s">
        <v>18</v>
      </c>
      <c r="B33" s="3">
        <f t="shared" ref="B33:B37" si="2">E25/D25</f>
        <v>0.27799227799227799</v>
      </c>
      <c r="C33" s="5">
        <f t="shared" ref="C33:C37" si="3">B3*B33/3.6</f>
        <v>5.0501930501930508</v>
      </c>
      <c r="D33" s="5">
        <f>C33*'Energy demands and efficiencies'!B$1</f>
        <v>2.6934346100386102</v>
      </c>
    </row>
    <row r="34" spans="1:4" x14ac:dyDescent="0.3">
      <c r="A34" t="s">
        <v>19</v>
      </c>
      <c r="B34" s="3">
        <f t="shared" si="2"/>
        <v>0.27307206068268014</v>
      </c>
      <c r="C34" s="5">
        <f t="shared" si="3"/>
        <v>1.957016434892541</v>
      </c>
      <c r="D34" s="5">
        <f>C34*'Energy demands and efficiencies'!B$1</f>
        <v>1.0437414462705434</v>
      </c>
    </row>
    <row r="35" spans="1:4" x14ac:dyDescent="0.3">
      <c r="A35" t="s">
        <v>11</v>
      </c>
      <c r="B35" s="3">
        <f t="shared" si="2"/>
        <v>0.54606490115628503</v>
      </c>
      <c r="C35" s="5">
        <f t="shared" si="3"/>
        <v>4.5960462513987324</v>
      </c>
      <c r="D35" s="5">
        <f>C35*'Energy demands and efficiencies'!B$1</f>
        <v>2.4512231353972398</v>
      </c>
    </row>
    <row r="36" spans="1:4" x14ac:dyDescent="0.3">
      <c r="A36" t="s">
        <v>12</v>
      </c>
      <c r="B36" s="3">
        <f t="shared" si="2"/>
        <v>0.59755102040816332</v>
      </c>
      <c r="C36" s="5">
        <f t="shared" si="3"/>
        <v>4.5812244897959191</v>
      </c>
      <c r="D36" s="5">
        <f>C36*'Energy demands and efficiencies'!B$1</f>
        <v>2.4433182008163268</v>
      </c>
    </row>
    <row r="37" spans="1:4" x14ac:dyDescent="0.3">
      <c r="A37" t="s">
        <v>13</v>
      </c>
      <c r="B37" s="3">
        <f t="shared" si="2"/>
        <v>0.73245930781623259</v>
      </c>
      <c r="C37" s="5">
        <f t="shared" si="3"/>
        <v>6.2462502083217606</v>
      </c>
      <c r="D37" s="5">
        <f>C37*'Energy demands and efficiencies'!B$1</f>
        <v>3.3313313623548693</v>
      </c>
    </row>
    <row r="38" spans="1:4" x14ac:dyDescent="0.3">
      <c r="A38" s="1" t="s">
        <v>73</v>
      </c>
      <c r="C38" s="7">
        <f>SUM(C32:C37)</f>
        <v>27.046758309166464</v>
      </c>
      <c r="D38" s="7">
        <f>SUM(D32:D37)</f>
        <v>14.424928749302676</v>
      </c>
    </row>
  </sheetData>
  <mergeCells count="1">
    <mergeCell ref="F24:F29"/>
  </mergeCells>
  <hyperlinks>
    <hyperlink ref="D3" r:id="rId1"/>
    <hyperlink ref="D4" r:id="rId2"/>
    <hyperlink ref="D5" r:id="rId3"/>
    <hyperlink ref="D6" r:id="rId4"/>
    <hyperlink ref="D7" r:id="rId5"/>
    <hyperlink ref="D2" r:id="rId6"/>
    <hyperlink ref="D20" r:id="rId7"/>
    <hyperlink ref="D21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demands and efficiencies</vt:lpstr>
      <vt:lpstr>Transport demand &amp; efficiencies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2021-08-09T08:12:37Z</dcterms:modified>
</cp:coreProperties>
</file>