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Work\FOR2363\Parametric-H-Shape-Office-Building-Model\src\lca\"/>
    </mc:Choice>
  </mc:AlternateContent>
  <xr:revisionPtr revIDLastSave="0" documentId="13_ncr:1_{01DD42D4-F13F-40A5-9DD1-376C737B44C4}" xr6:coauthVersionLast="47" xr6:coauthVersionMax="47" xr10:uidLastSave="{00000000-0000-0000-0000-000000000000}"/>
  <bookViews>
    <workbookView xWindow="28680" yWindow="-120" windowWidth="19440" windowHeight="14880" xr2:uid="{D19CAE94-6C22-439C-A07C-D3B2862E5E40}"/>
  </bookViews>
  <sheets>
    <sheet name="Variants" sheetId="1" r:id="rId1"/>
    <sheet name="LCA" sheetId="2" r:id="rId2"/>
    <sheet name="Conversion Facto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3" i="1" l="1"/>
  <c r="AB4" i="1"/>
  <c r="AB5" i="1"/>
  <c r="AB6" i="1"/>
  <c r="AB7" i="1"/>
  <c r="AB8" i="1"/>
  <c r="AB9" i="1"/>
  <c r="AB10" i="1"/>
  <c r="AB2" i="1"/>
  <c r="AF2" i="1"/>
  <c r="AF3" i="1"/>
  <c r="AE9" i="1"/>
  <c r="AF9" i="1"/>
  <c r="AE10" i="1"/>
  <c r="AF10" i="1"/>
  <c r="AF8" i="1"/>
  <c r="AE8" i="1"/>
  <c r="AE6" i="1"/>
  <c r="AF6" i="1"/>
  <c r="AE7" i="1"/>
  <c r="AF7" i="1"/>
  <c r="AH7" i="1" s="1"/>
  <c r="AE5" i="1"/>
  <c r="AF5" i="1"/>
  <c r="AD3" i="1"/>
  <c r="AH3" i="1" s="1"/>
  <c r="AD4" i="1"/>
  <c r="AH4" i="1" s="1"/>
  <c r="AD5" i="1"/>
  <c r="AD6" i="1"/>
  <c r="AD7" i="1"/>
  <c r="AD8" i="1"/>
  <c r="AD9" i="1"/>
  <c r="AD10" i="1"/>
  <c r="AH10" i="1" s="1"/>
  <c r="AD2" i="1"/>
  <c r="AH2" i="1" s="1"/>
  <c r="AC3" i="1"/>
  <c r="AG3" i="1" s="1"/>
  <c r="AC4" i="1"/>
  <c r="AG4" i="1" s="1"/>
  <c r="AC5" i="1"/>
  <c r="AC6" i="1"/>
  <c r="AC7" i="1"/>
  <c r="AC8" i="1"/>
  <c r="AC9" i="1"/>
  <c r="AC10" i="1"/>
  <c r="AC2" i="1"/>
  <c r="AG2" i="1" s="1"/>
  <c r="AH9" i="1" l="1"/>
  <c r="AG7" i="1"/>
  <c r="AH6" i="1"/>
  <c r="AG6" i="1"/>
  <c r="AH8" i="1"/>
  <c r="AH5" i="1"/>
  <c r="AG5" i="1"/>
  <c r="AG10" i="1"/>
  <c r="AG9" i="1"/>
  <c r="AG8" i="1"/>
</calcChain>
</file>

<file path=xl/sharedStrings.xml><?xml version="1.0" encoding="utf-8"?>
<sst xmlns="http://schemas.openxmlformats.org/spreadsheetml/2006/main" count="94" uniqueCount="56">
  <si>
    <t>Terrain</t>
  </si>
  <si>
    <t>Shading</t>
  </si>
  <si>
    <t>HVAC-System</t>
  </si>
  <si>
    <t>Low-SHGC-Value</t>
  </si>
  <si>
    <t>NZEB</t>
  </si>
  <si>
    <t>ASHPBaseboard</t>
  </si>
  <si>
    <t>City</t>
  </si>
  <si>
    <t>GEG</t>
  </si>
  <si>
    <t>Passive</t>
  </si>
  <si>
    <t>BoilerBaseboard</t>
  </si>
  <si>
    <t>Gas_WaterHeater</t>
  </si>
  <si>
    <t>DHWBaseboard</t>
  </si>
  <si>
    <t>EUI [kWh/m²a]</t>
  </si>
  <si>
    <t>EUI Heating [kWh/m²a]</t>
  </si>
  <si>
    <t>Volume [m³]</t>
  </si>
  <si>
    <t>Area [m²]</t>
  </si>
  <si>
    <t>Construction Area [%]</t>
  </si>
  <si>
    <t>Baseboard Capacity Sum [kW]</t>
  </si>
  <si>
    <t>Lifespan</t>
  </si>
  <si>
    <t>Erdgas</t>
  </si>
  <si>
    <t>Energieträger</t>
  </si>
  <si>
    <t>kg CO2-Äq/kWh</t>
  </si>
  <si>
    <t>Biogas</t>
  </si>
  <si>
    <t>Netz Strom-Mix</t>
  </si>
  <si>
    <t>Ökostrom</t>
  </si>
  <si>
    <t>Fernwärme nicht erneuerbare Energiequelle</t>
  </si>
  <si>
    <t>Fernwärme  erneuerbare Energiequelle</t>
  </si>
  <si>
    <t xml:space="preserve">Graue Energie für Elektrizität Betrieb </t>
  </si>
  <si>
    <t>Erneuerbare Stromquell</t>
  </si>
  <si>
    <t>Nicht erneuerbare Stromquelle</t>
  </si>
  <si>
    <t>Erneuerbare Heizquelle</t>
  </si>
  <si>
    <t>Nicht erneuerbare Heizquelle</t>
  </si>
  <si>
    <t xml:space="preserve">Graue Energie für Heizen Betrieb </t>
  </si>
  <si>
    <t>Erneuerbare Energie</t>
  </si>
  <si>
    <t>Nicht erneuerbare Energie</t>
  </si>
  <si>
    <t>Gesamte Graue Energie für Betrieb</t>
  </si>
  <si>
    <t>kgCO2-eq</t>
  </si>
  <si>
    <t>Orientation [°]</t>
  </si>
  <si>
    <t>Number of Floors</t>
  </si>
  <si>
    <t>Floor Height [m]</t>
  </si>
  <si>
    <t>Energy Standard</t>
  </si>
  <si>
    <t>Service Hot Water</t>
  </si>
  <si>
    <t>Building System Vintage</t>
  </si>
  <si>
    <t>Open Office: Heating Setpoint  [°C]</t>
  </si>
  <si>
    <t>Open Office: Air Change Rate per Hour [1/h]</t>
  </si>
  <si>
    <t>Open Office: People per Area [people/m²]</t>
  </si>
  <si>
    <t>Meeting: Heating Setpoint [°C]</t>
  </si>
  <si>
    <t>Meeting: Air Change Rate per Hour [1/h]</t>
  </si>
  <si>
    <t>Meeting: People per Area [people/m²]</t>
  </si>
  <si>
    <t>Window to Wall Ratio: North [%]</t>
  </si>
  <si>
    <t>Window to Wall Ratio:  East [%]</t>
  </si>
  <si>
    <t>Window to Wall Ratio:  South [%]</t>
  </si>
  <si>
    <t>Window to Wall Ratio:  West [%]</t>
  </si>
  <si>
    <t>HVAC-System Capacity [kW]</t>
  </si>
  <si>
    <t>EUI Electricity  [kWh/m²a]</t>
  </si>
  <si>
    <t>EUI [kWh]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</si>
</sst>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vertical="center" wrapText="1"/>
    </xf>
    <xf numFmtId="0" fontId="0" fillId="4" borderId="1" xfId="0" applyFill="1" applyBorder="1"/>
    <xf numFmtId="0" fontId="0" fillId="4" borderId="2" xfId="0" applyFill="1" applyBorder="1"/>
    <xf numFmtId="164" fontId="0" fillId="0" borderId="3" xfId="1" applyNumberFormat="1" applyFont="1" applyBorder="1"/>
    <xf numFmtId="164" fontId="0" fillId="0" borderId="4" xfId="1" applyNumberFormat="1" applyFont="1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7" xfId="1" applyNumberFormat="1" applyFont="1" applyBorder="1"/>
    <xf numFmtId="164" fontId="0" fillId="0" borderId="8" xfId="1" applyNumberFormat="1" applyFont="1" applyBorder="1"/>
    <xf numFmtId="0" fontId="2" fillId="0" borderId="0" xfId="0" applyFont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460AB-CDEF-4B33-93BB-A00A1DEC7243}">
  <dimension ref="A1:AH12"/>
  <sheetViews>
    <sheetView tabSelected="1" topLeftCell="P1" zoomScaleNormal="100" workbookViewId="0">
      <selection activeCell="AA17" sqref="AA17"/>
    </sheetView>
  </sheetViews>
  <sheetFormatPr defaultRowHeight="15" x14ac:dyDescent="0.25"/>
  <cols>
    <col min="7" max="7" width="16.85546875" customWidth="1"/>
    <col min="8" max="8" width="17.28515625" customWidth="1"/>
    <col min="28" max="28" width="9.140625" style="15"/>
    <col min="29" max="29" width="20.85546875" customWidth="1"/>
    <col min="30" max="30" width="14" bestFit="1" customWidth="1"/>
    <col min="31" max="31" width="12.28515625" bestFit="1" customWidth="1"/>
    <col min="32" max="32" width="11.140625" bestFit="1" customWidth="1"/>
    <col min="33" max="33" width="12.28515625" bestFit="1" customWidth="1"/>
    <col min="34" max="34" width="14" bestFit="1" customWidth="1"/>
  </cols>
  <sheetData>
    <row r="1" spans="1:34" x14ac:dyDescent="0.25">
      <c r="A1" s="4" t="s">
        <v>0</v>
      </c>
      <c r="B1" s="4" t="s">
        <v>37</v>
      </c>
      <c r="C1" s="4" t="s">
        <v>38</v>
      </c>
      <c r="D1" s="4" t="s">
        <v>39</v>
      </c>
      <c r="E1" s="4" t="s">
        <v>1</v>
      </c>
      <c r="F1" s="4" t="s">
        <v>40</v>
      </c>
      <c r="G1" s="4" t="s">
        <v>2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  <c r="P1" s="4" t="s">
        <v>14</v>
      </c>
      <c r="Q1" s="4" t="s">
        <v>15</v>
      </c>
      <c r="R1" s="4" t="s">
        <v>16</v>
      </c>
      <c r="S1" s="4" t="s">
        <v>49</v>
      </c>
      <c r="T1" s="4" t="s">
        <v>50</v>
      </c>
      <c r="U1" s="4" t="s">
        <v>51</v>
      </c>
      <c r="V1" s="4" t="s">
        <v>52</v>
      </c>
      <c r="W1" s="4" t="s">
        <v>53</v>
      </c>
      <c r="X1" s="4" t="s">
        <v>17</v>
      </c>
      <c r="Y1" s="4" t="s">
        <v>12</v>
      </c>
      <c r="Z1" s="4" t="s">
        <v>13</v>
      </c>
      <c r="AA1" s="4" t="s">
        <v>54</v>
      </c>
      <c r="AB1" s="15" t="s">
        <v>55</v>
      </c>
      <c r="AC1" s="6" t="s">
        <v>28</v>
      </c>
      <c r="AD1" s="7" t="s">
        <v>29</v>
      </c>
      <c r="AE1" s="6" t="s">
        <v>30</v>
      </c>
      <c r="AF1" s="7" t="s">
        <v>31</v>
      </c>
      <c r="AG1" s="6" t="s">
        <v>33</v>
      </c>
      <c r="AH1" s="7" t="s">
        <v>34</v>
      </c>
    </row>
    <row r="2" spans="1:34" x14ac:dyDescent="0.25">
      <c r="A2" s="4" t="s">
        <v>6</v>
      </c>
      <c r="B2" s="4">
        <v>12.5</v>
      </c>
      <c r="C2" s="4">
        <v>4</v>
      </c>
      <c r="D2" s="4">
        <v>3.48</v>
      </c>
      <c r="E2" s="4" t="s">
        <v>3</v>
      </c>
      <c r="F2" s="4" t="s">
        <v>7</v>
      </c>
      <c r="G2" s="4" t="s">
        <v>5</v>
      </c>
      <c r="H2" s="4" t="s">
        <v>10</v>
      </c>
      <c r="I2" s="4">
        <v>2019</v>
      </c>
      <c r="J2" s="5">
        <v>22</v>
      </c>
      <c r="K2" s="5">
        <v>4</v>
      </c>
      <c r="L2" s="5">
        <v>0.15</v>
      </c>
      <c r="M2" s="5">
        <v>22</v>
      </c>
      <c r="N2" s="5">
        <v>5</v>
      </c>
      <c r="O2" s="5">
        <v>0.35</v>
      </c>
      <c r="P2" s="5">
        <v>6807</v>
      </c>
      <c r="Q2" s="5">
        <v>1956</v>
      </c>
      <c r="R2" s="5">
        <v>6</v>
      </c>
      <c r="S2" s="4">
        <v>0.5</v>
      </c>
      <c r="T2" s="4">
        <v>0.45</v>
      </c>
      <c r="U2" s="4">
        <v>0.34</v>
      </c>
      <c r="V2" s="4">
        <v>0.23</v>
      </c>
      <c r="W2" s="2">
        <v>476.52317968</v>
      </c>
      <c r="X2" s="2">
        <v>1173.4835006799999</v>
      </c>
      <c r="Y2" s="1">
        <v>102.29158320000001</v>
      </c>
      <c r="Z2" s="1">
        <v>52.733523849999997</v>
      </c>
      <c r="AA2" s="1">
        <v>104.66665123</v>
      </c>
      <c r="AB2" s="15">
        <f>Q2*Y2</f>
        <v>200082.33673920002</v>
      </c>
      <c r="AC2" s="8">
        <f xml:space="preserve"> Q2*LCA!$B$1*'Conversion Factors'!$B$5*AA2</f>
        <v>81891.187922351994</v>
      </c>
      <c r="AD2" s="9">
        <f xml:space="preserve"> Q2*LCA!$B$1*'Conversion Factors'!$B$4*AA2</f>
        <v>5384345.6058946438</v>
      </c>
      <c r="AE2" s="8">
        <v>0</v>
      </c>
      <c r="AF2" s="9">
        <f xml:space="preserve"> 0</f>
        <v>0</v>
      </c>
      <c r="AG2" s="8">
        <f>AC2+AE2</f>
        <v>81891.187922351994</v>
      </c>
      <c r="AH2" s="12">
        <f>AD2+AF2</f>
        <v>5384345.6058946438</v>
      </c>
    </row>
    <row r="3" spans="1:34" x14ac:dyDescent="0.25">
      <c r="A3" s="4" t="s">
        <v>6</v>
      </c>
      <c r="B3" s="4">
        <v>12.5</v>
      </c>
      <c r="C3" s="4">
        <v>4</v>
      </c>
      <c r="D3" s="4">
        <v>3.48</v>
      </c>
      <c r="E3" s="4" t="s">
        <v>3</v>
      </c>
      <c r="F3" s="4" t="s">
        <v>4</v>
      </c>
      <c r="G3" s="4" t="s">
        <v>5</v>
      </c>
      <c r="H3" s="4" t="s">
        <v>10</v>
      </c>
      <c r="I3" s="4">
        <v>2019</v>
      </c>
      <c r="J3" s="5">
        <v>22</v>
      </c>
      <c r="K3" s="5">
        <v>4</v>
      </c>
      <c r="L3" s="5">
        <v>0.15</v>
      </c>
      <c r="M3" s="5">
        <v>22</v>
      </c>
      <c r="N3" s="5">
        <v>5</v>
      </c>
      <c r="O3" s="5">
        <v>0.35</v>
      </c>
      <c r="P3" s="5">
        <v>6807</v>
      </c>
      <c r="Q3" s="5">
        <v>1956</v>
      </c>
      <c r="R3" s="5">
        <v>6</v>
      </c>
      <c r="S3" s="4">
        <v>0.5</v>
      </c>
      <c r="T3" s="4">
        <v>0.45</v>
      </c>
      <c r="U3" s="4">
        <v>0.34</v>
      </c>
      <c r="V3" s="4">
        <v>0.23</v>
      </c>
      <c r="W3" s="2">
        <v>476.52317968</v>
      </c>
      <c r="X3" s="2">
        <v>1173.4835006799999</v>
      </c>
      <c r="Y3" s="1">
        <v>101.08163888999999</v>
      </c>
      <c r="Z3" s="1">
        <v>51.17780733</v>
      </c>
      <c r="AA3" s="1">
        <v>104.66665123</v>
      </c>
      <c r="AB3" s="15">
        <f t="shared" ref="AB3:AB10" si="0">Q3*Y3</f>
        <v>197715.68566883999</v>
      </c>
      <c r="AC3" s="8">
        <f xml:space="preserve"> Q3*LCA!$B$1*'Conversion Factors'!$B$5*AA3</f>
        <v>81891.187922351994</v>
      </c>
      <c r="AD3" s="9">
        <f xml:space="preserve"> Q3*LCA!$B$1*'Conversion Factors'!$B$4*AA3</f>
        <v>5384345.6058946438</v>
      </c>
      <c r="AE3" s="8">
        <v>0</v>
      </c>
      <c r="AF3" s="9">
        <f>0</f>
        <v>0</v>
      </c>
      <c r="AG3" s="8">
        <f t="shared" ref="AG3:AH10" si="1">AC3+AE3</f>
        <v>81891.187922351994</v>
      </c>
      <c r="AH3" s="12">
        <f t="shared" si="1"/>
        <v>5384345.6058946438</v>
      </c>
    </row>
    <row r="4" spans="1:34" x14ac:dyDescent="0.25">
      <c r="A4" s="4" t="s">
        <v>6</v>
      </c>
      <c r="B4" s="4">
        <v>12.5</v>
      </c>
      <c r="C4" s="4">
        <v>4</v>
      </c>
      <c r="D4" s="4">
        <v>3.48</v>
      </c>
      <c r="E4" s="4" t="s">
        <v>3</v>
      </c>
      <c r="F4" s="4" t="s">
        <v>8</v>
      </c>
      <c r="G4" s="4" t="s">
        <v>5</v>
      </c>
      <c r="H4" s="4" t="s">
        <v>10</v>
      </c>
      <c r="I4" s="4">
        <v>2019</v>
      </c>
      <c r="J4" s="5">
        <v>22</v>
      </c>
      <c r="K4" s="5">
        <v>4</v>
      </c>
      <c r="L4" s="5">
        <v>0.15</v>
      </c>
      <c r="M4" s="5">
        <v>22</v>
      </c>
      <c r="N4" s="5">
        <v>5</v>
      </c>
      <c r="O4" s="5">
        <v>0.35</v>
      </c>
      <c r="P4" s="5">
        <v>6807</v>
      </c>
      <c r="Q4" s="5">
        <v>1956</v>
      </c>
      <c r="R4" s="5">
        <v>6</v>
      </c>
      <c r="S4" s="4">
        <v>0.5</v>
      </c>
      <c r="T4" s="4">
        <v>0.45</v>
      </c>
      <c r="U4" s="4">
        <v>0.34</v>
      </c>
      <c r="V4" s="4">
        <v>0.23</v>
      </c>
      <c r="W4" s="2">
        <v>473.96796088999997</v>
      </c>
      <c r="X4" s="2">
        <v>1166.0482518199999</v>
      </c>
      <c r="Y4" s="1">
        <v>97.450339409999998</v>
      </c>
      <c r="Z4" s="1">
        <v>48.055596770000001</v>
      </c>
      <c r="AA4" s="1">
        <v>100.96483673</v>
      </c>
      <c r="AB4" s="15">
        <f t="shared" si="0"/>
        <v>190612.86388595999</v>
      </c>
      <c r="AC4" s="8">
        <f xml:space="preserve"> Q4*LCA!$B$1*'Conversion Factors'!$B$5*AA4</f>
        <v>78994.888257551997</v>
      </c>
      <c r="AD4" s="9">
        <f xml:space="preserve"> Q4*LCA!$B$1*'Conversion Factors'!$B$4*AA4</f>
        <v>5193913.9029340446</v>
      </c>
      <c r="AE4" s="8">
        <v>0</v>
      </c>
      <c r="AF4" s="9">
        <v>0</v>
      </c>
      <c r="AG4" s="8">
        <f t="shared" si="1"/>
        <v>78994.888257551997</v>
      </c>
      <c r="AH4" s="12">
        <f t="shared" si="1"/>
        <v>5193913.9029340446</v>
      </c>
    </row>
    <row r="5" spans="1:34" x14ac:dyDescent="0.25">
      <c r="A5" s="4" t="s">
        <v>6</v>
      </c>
      <c r="B5" s="4">
        <v>12.5</v>
      </c>
      <c r="C5" s="4">
        <v>4</v>
      </c>
      <c r="D5" s="4">
        <v>3.48</v>
      </c>
      <c r="E5" s="4" t="s">
        <v>3</v>
      </c>
      <c r="F5" s="4" t="s">
        <v>7</v>
      </c>
      <c r="G5" s="3" t="s">
        <v>9</v>
      </c>
      <c r="H5" s="4" t="s">
        <v>10</v>
      </c>
      <c r="I5" s="4">
        <v>2019</v>
      </c>
      <c r="J5" s="5">
        <v>22</v>
      </c>
      <c r="K5" s="5">
        <v>4</v>
      </c>
      <c r="L5" s="5">
        <v>0.15</v>
      </c>
      <c r="M5" s="5">
        <v>22</v>
      </c>
      <c r="N5" s="5">
        <v>5</v>
      </c>
      <c r="O5" s="5">
        <v>0.35</v>
      </c>
      <c r="P5" s="5">
        <v>6807</v>
      </c>
      <c r="Q5" s="5">
        <v>1956</v>
      </c>
      <c r="R5" s="5">
        <v>6</v>
      </c>
      <c r="S5" s="4">
        <v>0.5</v>
      </c>
      <c r="T5" s="4">
        <v>0.45</v>
      </c>
      <c r="U5" s="4">
        <v>0.34</v>
      </c>
      <c r="V5" s="4">
        <v>0.23</v>
      </c>
      <c r="W5" s="2">
        <v>476.52317968</v>
      </c>
      <c r="X5" s="2">
        <v>590.87870956999996</v>
      </c>
      <c r="Y5" s="1">
        <v>206.26824667</v>
      </c>
      <c r="Z5" s="1">
        <v>151.53707560000001</v>
      </c>
      <c r="AA5" s="1">
        <v>55.455755179999997</v>
      </c>
      <c r="AB5" s="15">
        <f t="shared" si="0"/>
        <v>403460.69048652</v>
      </c>
      <c r="AC5" s="8">
        <f xml:space="preserve"> Q5*LCA!$B$1*'Conversion Factors'!$B$5*AA5</f>
        <v>43388.582852831998</v>
      </c>
      <c r="AD5" s="9">
        <f xml:space="preserve"> Q5*LCA!$B$1*'Conversion Factors'!$B$4*AA5</f>
        <v>2852799.3225737042</v>
      </c>
      <c r="AE5" s="8">
        <f xml:space="preserve"> Q5*LCA!$B$1*'Conversion Factors'!$B$3*Z5</f>
        <v>355687.82384832005</v>
      </c>
      <c r="AF5" s="9">
        <f xml:space="preserve"> Q5*LCA!$B$1*'Conversion Factors'!$B$2*Z5</f>
        <v>3512417.2605021601</v>
      </c>
      <c r="AG5" s="8">
        <f t="shared" si="1"/>
        <v>399076.40670115204</v>
      </c>
      <c r="AH5" s="12">
        <f t="shared" si="1"/>
        <v>6365216.5830758642</v>
      </c>
    </row>
    <row r="6" spans="1:34" x14ac:dyDescent="0.25">
      <c r="A6" s="4" t="s">
        <v>6</v>
      </c>
      <c r="B6" s="4">
        <v>12.5</v>
      </c>
      <c r="C6" s="4">
        <v>4</v>
      </c>
      <c r="D6" s="4">
        <v>3.48</v>
      </c>
      <c r="E6" s="4" t="s">
        <v>3</v>
      </c>
      <c r="F6" s="4" t="s">
        <v>4</v>
      </c>
      <c r="G6" s="3" t="s">
        <v>9</v>
      </c>
      <c r="H6" s="4" t="s">
        <v>10</v>
      </c>
      <c r="I6" s="4">
        <v>2019</v>
      </c>
      <c r="J6" s="5">
        <v>22</v>
      </c>
      <c r="K6" s="5">
        <v>4</v>
      </c>
      <c r="L6" s="5">
        <v>0.15</v>
      </c>
      <c r="M6" s="5">
        <v>22</v>
      </c>
      <c r="N6" s="5">
        <v>5</v>
      </c>
      <c r="O6" s="5">
        <v>0.35</v>
      </c>
      <c r="P6" s="5">
        <v>6807</v>
      </c>
      <c r="Q6" s="5">
        <v>1956</v>
      </c>
      <c r="R6" s="5">
        <v>6</v>
      </c>
      <c r="S6" s="4">
        <v>0.5</v>
      </c>
      <c r="T6" s="4">
        <v>0.45</v>
      </c>
      <c r="U6" s="4">
        <v>0.34</v>
      </c>
      <c r="V6" s="4">
        <v>0.23</v>
      </c>
      <c r="W6" s="2">
        <v>476.52317968</v>
      </c>
      <c r="X6" s="2">
        <v>590.87870956999996</v>
      </c>
      <c r="Y6" s="1">
        <v>203.71202632000001</v>
      </c>
      <c r="Z6" s="1">
        <v>148.93348759</v>
      </c>
      <c r="AA6" s="1">
        <v>55.621935829999998</v>
      </c>
      <c r="AB6" s="15">
        <f t="shared" si="0"/>
        <v>398460.72348192002</v>
      </c>
      <c r="AC6" s="8">
        <f xml:space="preserve"> Q6*LCA!$B$1*'Conversion Factors'!$B$5*AA6</f>
        <v>43518.602593391995</v>
      </c>
      <c r="AD6" s="9">
        <f xml:space="preserve"> Q6*LCA!$B$1*'Conversion Factors'!$B$4*AA6</f>
        <v>2861348.1205155239</v>
      </c>
      <c r="AE6" s="8">
        <f xml:space="preserve"> Q6*LCA!$B$1*'Conversion Factors'!$B$3*Z6</f>
        <v>349576.68207124801</v>
      </c>
      <c r="AF6" s="9">
        <f xml:space="preserve"> Q6*LCA!$B$1*'Conversion Factors'!$B$2*Z6</f>
        <v>3452069.7354535735</v>
      </c>
      <c r="AG6" s="8">
        <f t="shared" si="1"/>
        <v>393095.28466464003</v>
      </c>
      <c r="AH6" s="12">
        <f t="shared" si="1"/>
        <v>6313417.8559690975</v>
      </c>
    </row>
    <row r="7" spans="1:34" x14ac:dyDescent="0.25">
      <c r="A7" s="4" t="s">
        <v>6</v>
      </c>
      <c r="B7" s="4">
        <v>12.5</v>
      </c>
      <c r="C7" s="4">
        <v>4</v>
      </c>
      <c r="D7" s="4">
        <v>3.48</v>
      </c>
      <c r="E7" s="4" t="s">
        <v>3</v>
      </c>
      <c r="F7" s="4" t="s">
        <v>8</v>
      </c>
      <c r="G7" s="3" t="s">
        <v>9</v>
      </c>
      <c r="H7" s="4" t="s">
        <v>10</v>
      </c>
      <c r="I7" s="4">
        <v>2019</v>
      </c>
      <c r="J7" s="5">
        <v>22</v>
      </c>
      <c r="K7" s="5">
        <v>4</v>
      </c>
      <c r="L7" s="5">
        <v>0.15</v>
      </c>
      <c r="M7" s="5">
        <v>22</v>
      </c>
      <c r="N7" s="5">
        <v>5</v>
      </c>
      <c r="O7" s="5">
        <v>0.35</v>
      </c>
      <c r="P7" s="5">
        <v>6807</v>
      </c>
      <c r="Q7" s="5">
        <v>1956</v>
      </c>
      <c r="R7" s="5">
        <v>6</v>
      </c>
      <c r="S7" s="4">
        <v>0.5</v>
      </c>
      <c r="T7" s="4">
        <v>0.45</v>
      </c>
      <c r="U7" s="4">
        <v>0.34</v>
      </c>
      <c r="V7" s="4">
        <v>0.23</v>
      </c>
      <c r="W7" s="2">
        <v>473.96796088999997</v>
      </c>
      <c r="X7" s="2">
        <v>583.44346070999995</v>
      </c>
      <c r="Y7" s="1">
        <v>196.03804993</v>
      </c>
      <c r="Z7" s="1">
        <v>142.34127796000001</v>
      </c>
      <c r="AA7" s="1">
        <v>54.89711466</v>
      </c>
      <c r="AB7" s="15">
        <f t="shared" si="0"/>
        <v>383450.42566308001</v>
      </c>
      <c r="AC7" s="8">
        <f xml:space="preserve"> Q7*LCA!$B$1*'Conversion Factors'!$B$5*AA7</f>
        <v>42951.502509983999</v>
      </c>
      <c r="AD7" s="9">
        <f xml:space="preserve"> Q7*LCA!$B$1*'Conversion Factors'!$B$4*AA7</f>
        <v>2824061.290031448</v>
      </c>
      <c r="AE7" s="8">
        <f xml:space="preserve"> Q7*LCA!$B$1*'Conversion Factors'!$B$3*Z7</f>
        <v>334103.4476277121</v>
      </c>
      <c r="AF7" s="9">
        <f xml:space="preserve"> Q7*LCA!$B$1*'Conversion Factors'!$B$2*Z7</f>
        <v>3299271.5453236559</v>
      </c>
      <c r="AG7" s="8">
        <f t="shared" si="1"/>
        <v>377054.95013769611</v>
      </c>
      <c r="AH7" s="12">
        <f t="shared" si="1"/>
        <v>6123332.8353551039</v>
      </c>
    </row>
    <row r="8" spans="1:34" x14ac:dyDescent="0.25">
      <c r="A8" s="4" t="s">
        <v>6</v>
      </c>
      <c r="B8" s="4">
        <v>12.5</v>
      </c>
      <c r="C8" s="4">
        <v>4</v>
      </c>
      <c r="D8" s="4">
        <v>3.48</v>
      </c>
      <c r="E8" s="4" t="s">
        <v>3</v>
      </c>
      <c r="F8" s="4" t="s">
        <v>7</v>
      </c>
      <c r="G8" s="4" t="s">
        <v>11</v>
      </c>
      <c r="H8" s="4" t="s">
        <v>10</v>
      </c>
      <c r="I8" s="4">
        <v>2019</v>
      </c>
      <c r="J8" s="5">
        <v>22</v>
      </c>
      <c r="K8" s="5">
        <v>4</v>
      </c>
      <c r="L8" s="5">
        <v>0.15</v>
      </c>
      <c r="M8" s="5">
        <v>22</v>
      </c>
      <c r="N8" s="5">
        <v>5</v>
      </c>
      <c r="O8" s="5">
        <v>0.35</v>
      </c>
      <c r="P8" s="5">
        <v>6807</v>
      </c>
      <c r="Q8" s="5">
        <v>1956</v>
      </c>
      <c r="R8" s="5">
        <v>6</v>
      </c>
      <c r="S8" s="4">
        <v>0.5</v>
      </c>
      <c r="T8" s="4">
        <v>0.45</v>
      </c>
      <c r="U8" s="4">
        <v>0.34</v>
      </c>
      <c r="V8" s="4">
        <v>0.23</v>
      </c>
      <c r="W8" s="2">
        <v>453.04558415999998</v>
      </c>
      <c r="X8" s="2">
        <v>590.87870956999996</v>
      </c>
      <c r="Y8" s="1">
        <v>183.69246781000001</v>
      </c>
      <c r="Z8" s="1">
        <v>129.32369527</v>
      </c>
      <c r="AA8" s="1">
        <v>55.455755179999997</v>
      </c>
      <c r="AB8" s="15">
        <f t="shared" si="0"/>
        <v>359302.46703636</v>
      </c>
      <c r="AC8" s="8">
        <f xml:space="preserve"> Q8*LCA!$B$1*'Conversion Factors'!$B$5*AA8</f>
        <v>43388.582852831998</v>
      </c>
      <c r="AD8" s="9">
        <f xml:space="preserve"> Q8*LCA!$B$1*'Conversion Factors'!$B$4*AA8</f>
        <v>2852799.3225737042</v>
      </c>
      <c r="AE8" s="8">
        <f xml:space="preserve"> Q8*LCA!$B$1*'Conversion Factors'!$B$7*Z8</f>
        <v>366787.86452477402</v>
      </c>
      <c r="AF8" s="9">
        <f xml:space="preserve"> Q8*LCA!$B$1*'Conversion Factors'!$B$6*Z8</f>
        <v>2921655.0588007858</v>
      </c>
      <c r="AG8" s="8">
        <f t="shared" si="1"/>
        <v>410176.447377606</v>
      </c>
      <c r="AH8" s="12">
        <f t="shared" si="1"/>
        <v>5774454.3813744895</v>
      </c>
    </row>
    <row r="9" spans="1:34" x14ac:dyDescent="0.25">
      <c r="A9" s="4" t="s">
        <v>6</v>
      </c>
      <c r="B9" s="4">
        <v>12.5</v>
      </c>
      <c r="C9" s="4">
        <v>4</v>
      </c>
      <c r="D9" s="4">
        <v>3.48</v>
      </c>
      <c r="E9" s="4" t="s">
        <v>3</v>
      </c>
      <c r="F9" s="4" t="s">
        <v>4</v>
      </c>
      <c r="G9" s="4" t="s">
        <v>11</v>
      </c>
      <c r="H9" s="4" t="s">
        <v>10</v>
      </c>
      <c r="I9" s="4">
        <v>2019</v>
      </c>
      <c r="J9" s="5">
        <v>22</v>
      </c>
      <c r="K9" s="5">
        <v>4</v>
      </c>
      <c r="L9" s="5">
        <v>0.15</v>
      </c>
      <c r="M9" s="5">
        <v>22</v>
      </c>
      <c r="N9" s="5">
        <v>5</v>
      </c>
      <c r="O9" s="5">
        <v>0.35</v>
      </c>
      <c r="P9" s="5">
        <v>6807</v>
      </c>
      <c r="Q9" s="5">
        <v>1956</v>
      </c>
      <c r="R9" s="5">
        <v>6</v>
      </c>
      <c r="S9" s="4">
        <v>0.5</v>
      </c>
      <c r="T9" s="4">
        <v>0.45</v>
      </c>
      <c r="U9" s="4">
        <v>0.34</v>
      </c>
      <c r="V9" s="4">
        <v>0.23</v>
      </c>
      <c r="W9" s="2">
        <v>453.04558415999998</v>
      </c>
      <c r="X9" s="2">
        <v>590.87870956999996</v>
      </c>
      <c r="Y9" s="1">
        <v>182.48252350000001</v>
      </c>
      <c r="Z9" s="1">
        <v>127.76797875</v>
      </c>
      <c r="AA9" s="1">
        <v>55.621935829999998</v>
      </c>
      <c r="AB9" s="15">
        <f t="shared" si="0"/>
        <v>356935.81596600002</v>
      </c>
      <c r="AC9" s="8">
        <f xml:space="preserve"> Q9*LCA!$B$1*'Conversion Factors'!$B$5*AA9</f>
        <v>43518.602593391995</v>
      </c>
      <c r="AD9" s="9">
        <f xml:space="preserve"> Q9*LCA!$B$1*'Conversion Factors'!$B$4*AA9</f>
        <v>2861348.1205155239</v>
      </c>
      <c r="AE9" s="8">
        <f xml:space="preserve"> Q9*LCA!$B$1*'Conversion Factors'!$B$7*Z9</f>
        <v>362375.54133075004</v>
      </c>
      <c r="AF9" s="9">
        <f xml:space="preserve"> Q9*LCA!$B$1*'Conversion Factors'!$B$6*Z9</f>
        <v>2886508.6223242497</v>
      </c>
      <c r="AG9" s="8">
        <f t="shared" si="1"/>
        <v>405894.14392414206</v>
      </c>
      <c r="AH9" s="12">
        <f t="shared" si="1"/>
        <v>5747856.7428397741</v>
      </c>
    </row>
    <row r="10" spans="1:34" x14ac:dyDescent="0.25">
      <c r="A10" s="4" t="s">
        <v>6</v>
      </c>
      <c r="B10" s="4">
        <v>12.5</v>
      </c>
      <c r="C10" s="4">
        <v>4</v>
      </c>
      <c r="D10" s="4">
        <v>3.48</v>
      </c>
      <c r="E10" s="4" t="s">
        <v>3</v>
      </c>
      <c r="F10" s="4" t="s">
        <v>8</v>
      </c>
      <c r="G10" s="4" t="s">
        <v>11</v>
      </c>
      <c r="H10" s="4" t="s">
        <v>10</v>
      </c>
      <c r="I10" s="4">
        <v>2019</v>
      </c>
      <c r="J10" s="5">
        <v>22</v>
      </c>
      <c r="K10" s="5">
        <v>4</v>
      </c>
      <c r="L10" s="5">
        <v>0.15</v>
      </c>
      <c r="M10" s="5">
        <v>22</v>
      </c>
      <c r="N10" s="5">
        <v>5</v>
      </c>
      <c r="O10" s="5">
        <v>0.35</v>
      </c>
      <c r="P10" s="5">
        <v>6807</v>
      </c>
      <c r="Q10" s="5">
        <v>1956</v>
      </c>
      <c r="R10" s="5">
        <v>6</v>
      </c>
      <c r="S10" s="4">
        <v>0.5</v>
      </c>
      <c r="T10" s="4">
        <v>0.45</v>
      </c>
      <c r="U10" s="4">
        <v>0.34</v>
      </c>
      <c r="V10" s="4">
        <v>0.23</v>
      </c>
      <c r="W10" s="2">
        <v>450.49036537000001</v>
      </c>
      <c r="X10" s="2">
        <v>583.44346070999995</v>
      </c>
      <c r="Y10" s="1">
        <v>175.30941439</v>
      </c>
      <c r="Z10" s="1">
        <v>121.64629695000001</v>
      </c>
      <c r="AA10" s="1">
        <v>54.89711466</v>
      </c>
      <c r="AB10" s="15">
        <f t="shared" si="0"/>
        <v>342905.21454684</v>
      </c>
      <c r="AC10" s="10">
        <f xml:space="preserve"> Q10*LCA!$B$1*'Conversion Factors'!$B$5*AA10</f>
        <v>42951.502509983999</v>
      </c>
      <c r="AD10" s="11">
        <f xml:space="preserve"> Q10*LCA!$B$1*'Conversion Factors'!$B$4*AA10</f>
        <v>2824061.290031448</v>
      </c>
      <c r="AE10" s="10">
        <f xml:space="preserve"> Q10*LCA!$B$1*'Conversion Factors'!$B$7*Z10</f>
        <v>345013.22740959004</v>
      </c>
      <c r="AF10" s="11">
        <f xml:space="preserve"> Q10*LCA!$B$1*'Conversion Factors'!$B$6*Z10</f>
        <v>2748208.8114350103</v>
      </c>
      <c r="AG10" s="10">
        <f t="shared" si="1"/>
        <v>387964.72991957405</v>
      </c>
      <c r="AH10" s="13">
        <f t="shared" si="1"/>
        <v>5572270.1014664583</v>
      </c>
    </row>
    <row r="11" spans="1:34" x14ac:dyDescent="0.25">
      <c r="AC11" s="14" t="s">
        <v>27</v>
      </c>
      <c r="AE11" s="14" t="s">
        <v>32</v>
      </c>
      <c r="AG11" s="14" t="s">
        <v>35</v>
      </c>
    </row>
    <row r="12" spans="1:34" x14ac:dyDescent="0.25">
      <c r="AC12" t="s">
        <v>36</v>
      </c>
      <c r="AE12" t="s">
        <v>36</v>
      </c>
      <c r="AG12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DC418-9DF0-4EBF-885C-D329D9629A80}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18</v>
      </c>
      <c r="B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C0FBE-D637-4B0F-BEA0-93AB5C158939}">
  <dimension ref="A1:B7"/>
  <sheetViews>
    <sheetView workbookViewId="0">
      <selection activeCell="A3" sqref="A3"/>
    </sheetView>
  </sheetViews>
  <sheetFormatPr defaultRowHeight="15" x14ac:dyDescent="0.25"/>
  <cols>
    <col min="1" max="1" width="40.28515625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19</v>
      </c>
      <c r="B2">
        <v>0.23699999999999999</v>
      </c>
    </row>
    <row r="3" spans="1:2" x14ac:dyDescent="0.25">
      <c r="A3" t="s">
        <v>22</v>
      </c>
      <c r="B3">
        <v>2.4E-2</v>
      </c>
    </row>
    <row r="4" spans="1:2" x14ac:dyDescent="0.25">
      <c r="A4" t="s">
        <v>23</v>
      </c>
      <c r="B4">
        <v>0.52600000000000002</v>
      </c>
    </row>
    <row r="5" spans="1:2" x14ac:dyDescent="0.25">
      <c r="A5" t="s">
        <v>24</v>
      </c>
      <c r="B5">
        <v>8.0000000000000002E-3</v>
      </c>
    </row>
    <row r="6" spans="1:2" x14ac:dyDescent="0.25">
      <c r="A6" t="s">
        <v>25</v>
      </c>
      <c r="B6">
        <v>0.23100000000000001</v>
      </c>
    </row>
    <row r="7" spans="1:2" x14ac:dyDescent="0.25">
      <c r="A7" t="s">
        <v>26</v>
      </c>
      <c r="B7">
        <v>2.9000000000000001E-2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Variants</vt:lpstr>
      <vt:lpstr>LCA</vt:lpstr>
      <vt:lpstr>Conversion 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Ueli</dc:creator>
  <cp:lastModifiedBy>Ueli</cp:lastModifiedBy>
  <dcterms:created xsi:type="dcterms:W3CDTF">2022-12-28T21:39:45Z</dcterms:created>
  <dcterms:modified xsi:type="dcterms:W3CDTF">2023-01-19T10:01:49Z</dcterms:modified>
</cp:coreProperties>
</file>