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<sst xmlns="http://schemas.openxmlformats.org/spreadsheetml/2006/main" count="175" uniqueCount="138">
  <si>
    <t>1. Measures of Central Tendency: ● Given the dataset data = [12, 15, 14, 10, 18, 20, 22, 24, 17, 19], calculate the Mean, Median, and Mode using both Excel/Google Sheets/ Python.</t>
  </si>
  <si>
    <t>Mean</t>
  </si>
  <si>
    <t>Sum=171</t>
  </si>
  <si>
    <t>n=10</t>
  </si>
  <si>
    <t>Mean = Sum/n=17.1</t>
  </si>
  <si>
    <t xml:space="preserve">Median </t>
  </si>
  <si>
    <t>Sorted values</t>
  </si>
  <si>
    <t>Median = n/2th +(n/2)+1th / 2</t>
  </si>
  <si>
    <t>Median = (5th +6th element)/2</t>
  </si>
  <si>
    <t>Median = (17+18)/2</t>
  </si>
  <si>
    <t>Median = 35/2=17.5</t>
  </si>
  <si>
    <t xml:space="preserve">Mode </t>
  </si>
  <si>
    <t>No mode as no number is repeating</t>
  </si>
  <si>
    <t>2. Percentiles and Quartiles: ● Compute the 25th percentile (Q1), 50th percentile (Q2), and 75th percentile (Q3) for the dataset using both tools.</t>
  </si>
  <si>
    <t>1)25th percentile (Q1):-</t>
  </si>
  <si>
    <t>Percentile = (n+1)p/100</t>
  </si>
  <si>
    <t>25th percentile,Q1 = 14</t>
  </si>
  <si>
    <t>2)50th percentile (Q2):-</t>
  </si>
  <si>
    <t>Q2=median</t>
  </si>
  <si>
    <t>50th percentile,Q2=17.5</t>
  </si>
  <si>
    <t>3)75th percentile (Q3)</t>
  </si>
  <si>
    <t>75th percentile,Q3=20</t>
  </si>
  <si>
    <t>3. Interquartile Range (IQR): ● Find the IQR for the given dataset and explain its significance.</t>
  </si>
  <si>
    <t>IQR = Q3-Q1=20-14</t>
  </si>
  <si>
    <t>IQR=6</t>
  </si>
  <si>
    <t>The significance of IQR is that it shows the spread of the data.</t>
  </si>
  <si>
    <t>4. Min and Max: ● Identify the minimum and maximum values from the dataset.</t>
  </si>
  <si>
    <t>Min(X) = 10</t>
  </si>
  <si>
    <t>Max(X) = 24</t>
  </si>
  <si>
    <t>5. Finding Outliers Using Quartiles: ● Compute the Lower Bound and Upper Bound. ● Identify any outliers in the dataset.</t>
  </si>
  <si>
    <t>Lower Bound (LB) = Q1-1.5*IQR</t>
  </si>
  <si>
    <t xml:space="preserve">Upper Bound(UB) = Q3 + 1.5 * IQR </t>
  </si>
  <si>
    <t>Outliers lesser than LB = None</t>
  </si>
  <si>
    <t>Outliers greater than UB =None</t>
  </si>
  <si>
    <t>6. Measures of Dispersion: ● Compute the Range, Variance, and Standard Deviation using both Excel/Google Sheets/Python.</t>
  </si>
  <si>
    <t>Range = Max(X) - min(X)</t>
  </si>
  <si>
    <t>Variance = Summation of  (xi-mean)^2/n</t>
  </si>
  <si>
    <t>Xi-mean</t>
  </si>
  <si>
    <t>(Xi-mean)^2</t>
  </si>
  <si>
    <t xml:space="preserve">Variance = </t>
  </si>
  <si>
    <t>Standard deviation ^2 = Variance</t>
  </si>
  <si>
    <t>Standard deviation</t>
  </si>
  <si>
    <t>7. Z-score Standardization: ● Compute the Z-scores for each value in the dataset and explain its significance in data standardization.</t>
  </si>
  <si>
    <t>Z-score = (xi-mean)/standard deviation</t>
  </si>
  <si>
    <t>Z-score</t>
  </si>
  <si>
    <t>Here the larger spread of data from -7.1 to 6.9 got reduced to -1.69 and 1.64.</t>
  </si>
  <si>
    <t>The significance of Z-score comes while analyzing 2 or more columns of different data. Suppose, spread of data X is comparatively smaller than spread of data Y. When we compute Z-score of each data in spread of X and Y, we get similar spread of data of X and Y , thus helping us in comparing the 2 data. Otherwise, while feeding it to an algorithm , data Y will dominate as it has greater spread.</t>
  </si>
  <si>
    <t>Z score = 0 if xi= mean</t>
  </si>
  <si>
    <t>Z score  will be positive if xi&gt; mean</t>
  </si>
  <si>
    <t>Z score  will be negative if xi&lt; mean</t>
  </si>
  <si>
    <t>Suppose we plot the graph of data X and Y in 2 different graphs. After Z-score standardization, we will be able to see that it has zoomed the graph of data X and it would have compressed the graph of data Y. thus making both the data into comparable range without loosing information.</t>
  </si>
  <si>
    <t>8. Correlation Coefficient: ● Given two datasets x = [10, 20, 30, 40, 50] and y = [5, 10, 15, 20, 25], compute the Pearson correlation coefficient.</t>
  </si>
  <si>
    <t>r=Summation of (xi-mean of x)(yi-mean of y)/SQRT(summation of (Xi-mean of X)^2(Summation of (Yi-mean of Y)^2</t>
  </si>
  <si>
    <t>x</t>
  </si>
  <si>
    <t>y</t>
  </si>
  <si>
    <t>xi-mean</t>
  </si>
  <si>
    <t>yi-mean</t>
  </si>
  <si>
    <t>(xi-mean)(yi-mean)</t>
  </si>
  <si>
    <t>(xi-mean)^2</t>
  </si>
  <si>
    <t>(yi-mean)^2</t>
  </si>
  <si>
    <r>
      <rPr>
        <rFont val="Arial"/>
        <b/>
        <color theme="1"/>
      </rPr>
      <t xml:space="preserve">Mean </t>
    </r>
    <r>
      <rPr>
        <rFont val="Arial"/>
        <b/>
        <color theme="1"/>
      </rPr>
      <t>of X</t>
    </r>
  </si>
  <si>
    <t>Mean of Y</t>
  </si>
  <si>
    <t>Numerator</t>
  </si>
  <si>
    <t>Denominator</t>
  </si>
  <si>
    <t>500/500=1</t>
  </si>
  <si>
    <t>Pearson's coefficient =0 ie. no pattern matching</t>
  </si>
  <si>
    <t>9. Scatter Plot Visualization: ● Create a scatter plot using both Excel/Python to visually inspect the correlation between x and y.</t>
  </si>
  <si>
    <t>There is a positive correlation between x and y</t>
  </si>
  <si>
    <t>10. Box Plot Visualization: ● Create a box plot for the dataset to visualize Q1, Q2, Q3, lower bound, upper bound, and outliers.</t>
  </si>
  <si>
    <t>Box plot of X</t>
  </si>
  <si>
    <t>Q1=25th percentile</t>
  </si>
  <si>
    <t>Q2=50th percentile</t>
  </si>
  <si>
    <t>Q3=75th percentile</t>
  </si>
  <si>
    <t>IQR=Q3-Q1</t>
  </si>
  <si>
    <t>LB=Q1-1.5*IQR</t>
  </si>
  <si>
    <t>UB=Q3+1.5*IQR</t>
  </si>
  <si>
    <t>Outliers lesser than LB</t>
  </si>
  <si>
    <t>None</t>
  </si>
  <si>
    <t>Outliers greater than UB</t>
  </si>
  <si>
    <t>11. Histogram Analysis: ● Construct a histogram to show the frequency distribution of the dataset.</t>
  </si>
  <si>
    <t>Section 2: Inferential Statistics 12. Why Inferential Statistics? ● Explain the difference between Correlation and Causation with an example.</t>
  </si>
  <si>
    <t>Answer: Correlation means that 2 variable tend to change together whereas causation means that one variable causes change in the other variable.Correlation does not imply causation.Correlation can be positive or negative.Example of correlation is that the amount of grey cloud in the sky is related to amount of rain we can expect at that moment. We use pattern matching for decision-making ie. to find correlation. This is called descriptive statistics.</t>
  </si>
  <si>
    <t>We perform statistical tests to find causation.eg:Medical test performed to find if a medicine lowers fever. In the test, we create 2 groups with people of different gender having different mix of immunities.To group A , we give actual drug whereas we give group B with a vitamin drug. The latter drug is called placebo.The recovery rate of group A will be more whereas recovery rate of group B will be less.In both cases, we can find a difference.If the response difference is more, the drug is effective. The response difference will be less if drug is non-effective.This test is used to find the causation between lowering of fever and a drug.Either the drug will reduce fever or it will not.This is the concept of inferential statistics.2 important terms used in inferential statistics are population and sampling. Population means the actual whole set of data which can be used to find the causation. For eg, if we want to find the income of all citizens of India,the data of income of whole Indian population is the 'Population'. But it is not possible to take the data of whole population of India. Hence we use sampling which is the set of data of a group of people from urban as well as rural areas , with mix of genders ,etc. If the sampling is not proper, it will cause sampling bias. In that case, the inference will not be correct.</t>
  </si>
  <si>
    <t>3. Population vs. Sample: ● Why do we need sampling? Provide a real-world example.</t>
  </si>
  <si>
    <t>Population means the actual whole set of data which can be used to find the causation. For eg, if we want to find the income of all citizens of India,the data of income of whole Indian population is the 'Population'. But it is not possible to take the data of whole population of India. Hence we use sampling which is the set of data of a group of people from urban as well as rural areas , with mix of genders ,etc. If the sampling is not proper, it will cause sampling bias. In that case, the inference will not be correct.</t>
  </si>
  <si>
    <t>14. Hypothesis Testing Concepts: ● Define Null Hypothesis, Alternate Hypothesis, Significance Level (α), and P-value.</t>
  </si>
  <si>
    <t>To find if causal relation is present or not, we conduct an experiment, collect the data, do analysis and collect evidence .</t>
  </si>
  <si>
    <t xml:space="preserve">For example, a new drug is developed for fever.
Null Hypothesis=&gt;The drug is not good for fever
Alternate Hypothesis=&gt;The drug is good for fever
Based on this, we will do a statistical test known as Z-test.
In this test, we find z statistic , z = (x bar-mu)/(sigma /SQRT(n))
where x bar=sample mean
mu=population mean
sigma=population standard deviation
n=sample size
After this,we will get a statistical value called p-value from z table using  z statistic.p-value means probability value. It tells us that out of random chances, there will be a difference between result from 2 groups of people - first group who were administered the actual drug and second group who were administered the placebo drug. For drug development , we take the threshold value (alpha value) known as significance level as 0.01.
If p-value &lt; 0.01, statistically effective drug ie. reject Null Hypothesis.
If p-value&gt; 0.01, no effect for drug ie. fail to reject Null Hypothesis.
For e-commerce applications, we take significance level as 0.05.
Other than Z-test, we have T-test.If population standard deviation is not known , we use T-test.
We compute T statistic using the formula :
a)t statistic for 2 tailed =(x bar-y bar)/Sp(SQRT((1/n1)+(1/n2)))
Pooled standard deviation,Sp^2=((n1-1)S1^2+(n2-1)S2^2)/(n1+n2-2)
b)t statistic for for one tailed=(x bar-y bar)/SQRT((S1^2/n1)+(S2^2/n2))
where S1==&gt;sample standard deviation of group 1
S2==&gt;sample standard deviation of group 2
xbar==&gt;sample mean of group 1
y bar==&gt;sample mean of group 2
n1==&gt;sample size of group 1
n2==&gt;sample size of group 2
and find critical T value from T table using significance level.
If T statistic &lt; critical T value, we fail to reject Null Hypothesis.
If T statistic &gt; critical T value, we reject Null Hypothesis.
</t>
  </si>
  <si>
    <t>15. Z-test Calculation: ● Given a sample mean of 25, population mean of 22, population standard deviation of 3, and sample size of 40, compute the Z-test statistic and interpret the results.</t>
  </si>
  <si>
    <t>x bar = 25</t>
  </si>
  <si>
    <t>Mu=22</t>
  </si>
  <si>
    <t>sigma=3</t>
  </si>
  <si>
    <t>n=40</t>
  </si>
  <si>
    <t>Zstatistic</t>
  </si>
  <si>
    <t>16. P-value Computation for Z-test: ● Using a standard normal table, find the p-value corresponding to the Z-test statistic computed in the previous question and determine whether to reject the null hypothesis at α = 0.05.</t>
  </si>
  <si>
    <t>α = 0.05</t>
  </si>
  <si>
    <t xml:space="preserve">6.33 is a very high value . Hence it is not having a p-value in the standard normal table which has values till 3.9 only. But we can infer that this Z statistic value comes in the tail of the normal distribution.
Area under the curve is 0. Hence p-value(0) is &lt; 0.05 and we reject null hypothesis. </t>
  </si>
  <si>
    <t>17. One Sample T-test: 2 ● Given a sample of data = [45, 50, 55, 60, 62, 48, 52], test whether the mean is significantly different from 50 using a one-sample t-test.</t>
  </si>
  <si>
    <t xml:space="preserve">Null hypothesis ==&gt;Sample mean = 50(population mean)
Alternate hypothesis ==&gt; Sample mean is different from 50(population mean)
Degrees of freedom = n-1=6
t statistic= (x bar -mu)/(s/sq root of n)
s=sq root ((1/(n-1) )* summation of (xi-x bar)^2 from i=1 to n
</t>
  </si>
  <si>
    <t>sorted x</t>
  </si>
  <si>
    <t>x bar(mean)=53.14285714</t>
  </si>
  <si>
    <t>S=</t>
  </si>
  <si>
    <t>mu =50</t>
  </si>
  <si>
    <t>t statistic</t>
  </si>
  <si>
    <t>1 sample test, critical value,1.943</t>
  </si>
  <si>
    <t>1.33&lt;1.943 ie. t statistic is less than critical value, hence we reject null hypothesis.</t>
  </si>
  <si>
    <t>Hence ,  using one sample t test , we proved that the mean is significantly different from 50</t>
  </si>
  <si>
    <t>18. Independent Sample T-test: ● Two groups of students took a math test. Their scores are: ○ Group 1: [85, 90, 88, 92, 86] ○ Group 2: [78, 75, 80, 83, 79] ● Perform an independent sample t-test to determine if there is a significant difference between the means.</t>
  </si>
  <si>
    <t>Group 1</t>
  </si>
  <si>
    <t>Group 2</t>
  </si>
  <si>
    <t xml:space="preserve">Sorted Group 1 </t>
  </si>
  <si>
    <t>Sorted Group 2</t>
  </si>
  <si>
    <t>(yi-mean)62</t>
  </si>
  <si>
    <t>Null Hypothesis=&gt;There is no significant difference between the means of group A and B
Alternate Hypothesis=&gt;There is a significant difference between the means of group A and B
Significance level,alpha value =0.05
Degrees of freedom ,df=n1+n2-2=5+5-2=8</t>
  </si>
  <si>
    <t>Sample standard deviation of x,S1</t>
  </si>
  <si>
    <t>Sample standard deviation of y,S2</t>
  </si>
  <si>
    <t>Pooled standard deviation,Sp^2=((n1-1)S1^2+(n2-1)S2^2)/(n1+n2-2)</t>
  </si>
  <si>
    <t>n1</t>
  </si>
  <si>
    <t>n2</t>
  </si>
  <si>
    <t>Sp</t>
  </si>
  <si>
    <t>t statistic for 2 tailed =(x bar-y bar)/Sp(SQRT((1/n1)+(1/n2)))</t>
  </si>
  <si>
    <t>t statistic for 2 tailed =(x bar-y bar)/Sp(SQRT((1/n1)+(1/n2)))
t statistic for for one tailedt=(x bar-y bar)/SQRT((S1^2/n1)+(S2^2/n2))
Pooled standard deviation,Sp^2=((n1-1)S1^2+(n2-1)S2^2)/(n1+n2-2)</t>
  </si>
  <si>
    <t>t test statistic for two tailed</t>
  </si>
  <si>
    <t>t=(x bar-y bar)/SQRT((S1^2/n1)+(S2^2/n2))</t>
  </si>
  <si>
    <t>for one tailed</t>
  </si>
  <si>
    <t>t test statistic for one tailed</t>
  </si>
  <si>
    <t>Significance level , alpha value =0.05</t>
  </si>
  <si>
    <t>Degrees of freedom=5+5-2=8</t>
  </si>
  <si>
    <t>one tailed critical t value</t>
  </si>
  <si>
    <t>2 tailed critical t value</t>
  </si>
  <si>
    <t>If t statistic &lt; critical t value, we fail to reject null hypothesis</t>
  </si>
  <si>
    <t>If t statistic &gt; critical t value, we reject null hypothesis</t>
  </si>
  <si>
    <t>In both one tailed and 2 tailed, t statistic &lt; critical t value, hence we fail to reject null hypothesis ie. There is a no significant difference between the means of group A and B</t>
  </si>
  <si>
    <t>19. Critical T-value Lookup: ● Using a t-table, find the critical t-value for α = 0.05 with degrees of freedom appropriate for question 18 and interpret the results.</t>
  </si>
  <si>
    <t>20. Summary and Insights: ● Summarize the key takeaways from the analysis performed above and describe how descriptive and inferential statistics can be used in real-world data analysis.</t>
  </si>
  <si>
    <t>Summary of the analysis performed above is that using inferential statistics , we found that "There is a no significant difference between the means of group A and B".The mean of group A was 88.2 and that of group B was 79.</t>
  </si>
  <si>
    <t>Correlation means that 2 variable tend to change together whereas causation means that one variable causes change in the other variable.Correlation does not imply causation.Correlation can be positive or negative.Example of correlation is that the amount of grey cloud in the sky is related to amount of rain we can expect at that moment. We use pattern matching for decision-making ie. to find correlation. This is called descriptive statistics.</t>
  </si>
  <si>
    <t>These are 2 real life example where we apply descriptive and inferential statistics.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</si>
</sst>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scheme val="minor"/>
    </font>
    <font>
      <strike/>
      <color theme="1"/>
      <name val="Arial"/>
      <scheme val="minor"/>
    </font>
  </fonts>
  <fills count="4">
    <fill>
      <patternFill patternType="none"/>
    </fill>
    <fill>
      <patternFill patternType="lightGray"/>
    </fill>
    <fill>
      <patternFill patternType="solid">
        <fgColor theme="7"/>
        <bgColor theme="7"/>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2" numFmtId="0" xfId="0" applyFont="1"/>
    <xf borderId="0" fillId="2" fontId="1" numFmtId="0" xfId="0" applyAlignment="1" applyFill="1" applyFont="1">
      <alignment readingOrder="0"/>
    </xf>
    <xf borderId="0" fillId="0" fontId="1" numFmtId="0" xfId="0" applyAlignment="1" applyFont="1">
      <alignment readingOrder="0"/>
    </xf>
    <xf borderId="0" fillId="0" fontId="1" numFmtId="0" xfId="0" applyFont="1"/>
    <xf borderId="0" fillId="2" fontId="1" numFmtId="0" xfId="0" applyFont="1"/>
    <xf borderId="0" fillId="0" fontId="2" numFmtId="0" xfId="0" applyAlignment="1" applyFont="1">
      <alignment readingOrder="0"/>
    </xf>
    <xf borderId="0" fillId="2" fontId="2" numFmtId="0" xfId="0" applyAlignment="1" applyFont="1">
      <alignment readingOrder="0"/>
    </xf>
    <xf borderId="0" fillId="0" fontId="1" numFmtId="0" xfId="0" applyAlignment="1" applyFont="1">
      <alignment readingOrder="0"/>
    </xf>
    <xf borderId="0" fillId="2" fontId="1" numFmtId="0" xfId="0" applyAlignment="1" applyFont="1">
      <alignment readingOrder="0" shrinkToFit="0" wrapText="1"/>
    </xf>
    <xf borderId="0" fillId="3" fontId="1" numFmtId="0" xfId="0" applyAlignment="1" applyFill="1" applyFont="1">
      <alignment readingOrder="0"/>
    </xf>
    <xf borderId="0" fillId="0" fontId="3" numFmtId="0" xfId="0" applyFont="1"/>
    <xf borderId="0" fillId="2" fontId="1" numFmtId="0" xfId="0" applyAlignment="1" applyFont="1">
      <alignment readingOrder="0" shrinkToFit="0" wrapText="1"/>
    </xf>
    <xf borderId="0" fillId="0" fontId="1" numFmtId="0" xfId="0" applyAlignment="1" applyFont="1">
      <alignment readingOrder="0" shrinkToFit="0" wrapText="1"/>
    </xf>
    <xf borderId="0" fillId="3" fontId="1" numFmtId="0" xfId="0" applyAlignment="1" applyFont="1">
      <alignment readingOrder="0" shrinkToFit="0" wrapText="1"/>
    </xf>
    <xf borderId="0" fillId="3" fontId="1" numFmtId="0" xfId="0" applyAlignment="1" applyFont="1">
      <alignment readingOrder="0" shrinkToFit="0"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3">
    <tableStyle count="3" pivot="0" name="Sheet1-style">
      <tableStyleElement dxfId="2" type="headerRow"/>
      <tableStyleElement dxfId="3" type="firstRowStripe"/>
      <tableStyleElement dxfId="4" type="secondRowStripe"/>
    </tableStyle>
    <tableStyle count="3" pivot="0" name="Sheet1-style 2">
      <tableStyleElement dxfId="2" type="headerRow"/>
      <tableStyleElement dxfId="3" type="firstRowStripe"/>
      <tableStyleElement dxfId="4" type="secondRowStripe"/>
    </tableStyle>
    <tableStyle count="3" pivot="0" name="Sheet1-style 3">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Scatter plot of x and y</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Sheet1!$A$107:$A$111</c:f>
            </c:numRef>
          </c:xVal>
          <c:yVal>
            <c:numRef>
              <c:f>Sheet1!$B$107:$B$111</c:f>
              <c:numCache/>
            </c:numRef>
          </c:yVal>
        </c:ser>
        <c:dLbls>
          <c:showLegendKey val="0"/>
          <c:showVal val="0"/>
          <c:showCatName val="0"/>
          <c:showSerName val="0"/>
          <c:showPercent val="0"/>
          <c:showBubbleSize val="0"/>
        </c:dLbls>
        <c:axId val="1550145845"/>
        <c:axId val="1012789851"/>
      </c:scatterChart>
      <c:valAx>
        <c:axId val="15501458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2789851"/>
      </c:valAx>
      <c:valAx>
        <c:axId val="10127898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014584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1304925</xdr:colOff>
      <xdr:row>118</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1152525</xdr:colOff>
      <xdr:row>144</xdr:row>
      <xdr:rowOff>19050</xdr:rowOff>
    </xdr:from>
    <xdr:ext cx="6257925" cy="2371725"/>
    <xdr:grpSp>
      <xdr:nvGrpSpPr>
        <xdr:cNvPr id="2" name="Shape 2" title="Drawing"/>
        <xdr:cNvGrpSpPr/>
      </xdr:nvGrpSpPr>
      <xdr:grpSpPr>
        <a:xfrm>
          <a:off x="605350" y="963250"/>
          <a:ext cx="6370650" cy="2352025"/>
          <a:chOff x="605350" y="963250"/>
          <a:chExt cx="6370650" cy="2352025"/>
        </a:xfrm>
      </xdr:grpSpPr>
      <xdr:sp>
        <xdr:nvSpPr>
          <xdr:cNvPr id="3" name="Shape 3"/>
          <xdr:cNvSpPr/>
        </xdr:nvSpPr>
        <xdr:spPr>
          <a:xfrm>
            <a:off x="1965375" y="1566575"/>
            <a:ext cx="3711900" cy="1748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xnSp>
        <xdr:nvCxnSpPr>
          <xdr:cNvPr id="4" name="Shape 4"/>
          <xdr:cNvCxnSpPr>
            <a:stCxn id="3" idx="0"/>
            <a:endCxn id="3" idx="2"/>
          </xdr:cNvCxnSpPr>
        </xdr:nvCxnSpPr>
        <xdr:spPr>
          <a:xfrm>
            <a:off x="3821325" y="1566575"/>
            <a:ext cx="0" cy="1748700"/>
          </a:xfrm>
          <a:prstGeom prst="straightConnector1">
            <a:avLst/>
          </a:prstGeom>
          <a:noFill/>
          <a:ln cap="flat" cmpd="sng" w="9525">
            <a:solidFill>
              <a:srgbClr val="000000"/>
            </a:solidFill>
            <a:prstDash val="solid"/>
            <a:round/>
            <a:headEnd len="med" w="med" type="none"/>
            <a:tailEnd len="med" w="med" type="none"/>
          </a:ln>
        </xdr:spPr>
      </xdr:cxnSp>
      <xdr:cxnSp>
        <xdr:nvCxnSpPr>
          <xdr:cNvPr id="5" name="Shape 5"/>
          <xdr:cNvCxnSpPr>
            <a:stCxn id="3" idx="3"/>
          </xdr:cNvCxnSpPr>
        </xdr:nvCxnSpPr>
        <xdr:spPr>
          <a:xfrm flipH="1" rot="10800000">
            <a:off x="5677275" y="2435825"/>
            <a:ext cx="807900" cy="5100"/>
          </a:xfrm>
          <a:prstGeom prst="straightConnector1">
            <a:avLst/>
          </a:prstGeom>
          <a:noFill/>
          <a:ln cap="flat" cmpd="sng" w="9525">
            <a:solidFill>
              <a:srgbClr val="000000"/>
            </a:solidFill>
            <a:prstDash val="solid"/>
            <a:round/>
            <a:headEnd len="med" w="med" type="none"/>
            <a:tailEnd len="med" w="med" type="none"/>
          </a:ln>
        </xdr:spPr>
      </xdr:cxnSp>
      <xdr:cxnSp>
        <xdr:nvCxnSpPr>
          <xdr:cNvPr id="6" name="Shape 6"/>
          <xdr:cNvCxnSpPr/>
        </xdr:nvCxnSpPr>
        <xdr:spPr>
          <a:xfrm>
            <a:off x="6464650" y="2261925"/>
            <a:ext cx="0" cy="388500"/>
          </a:xfrm>
          <a:prstGeom prst="straightConnector1">
            <a:avLst/>
          </a:prstGeom>
          <a:noFill/>
          <a:ln cap="flat" cmpd="sng" w="9525">
            <a:solidFill>
              <a:srgbClr val="000000"/>
            </a:solidFill>
            <a:prstDash val="solid"/>
            <a:round/>
            <a:headEnd len="med" w="med" type="none"/>
            <a:tailEnd len="med" w="med" type="none"/>
          </a:ln>
        </xdr:spPr>
      </xdr:cxnSp>
      <xdr:cxnSp>
        <xdr:nvCxnSpPr>
          <xdr:cNvPr id="7" name="Shape 7"/>
          <xdr:cNvCxnSpPr>
            <a:stCxn id="3" idx="1"/>
          </xdr:cNvCxnSpPr>
        </xdr:nvCxnSpPr>
        <xdr:spPr>
          <a:xfrm flipH="1">
            <a:off x="1106475" y="2440925"/>
            <a:ext cx="858900" cy="5100"/>
          </a:xfrm>
          <a:prstGeom prst="straightConnector1">
            <a:avLst/>
          </a:prstGeom>
          <a:noFill/>
          <a:ln cap="flat" cmpd="sng" w="9525">
            <a:solidFill>
              <a:srgbClr val="000000"/>
            </a:solidFill>
            <a:prstDash val="solid"/>
            <a:round/>
            <a:headEnd len="med" w="med" type="none"/>
            <a:tailEnd len="med" w="med" type="none"/>
          </a:ln>
        </xdr:spPr>
      </xdr:cxnSp>
      <xdr:cxnSp>
        <xdr:nvCxnSpPr>
          <xdr:cNvPr id="8" name="Shape 8"/>
          <xdr:cNvCxnSpPr/>
        </xdr:nvCxnSpPr>
        <xdr:spPr>
          <a:xfrm>
            <a:off x="1075750" y="2221000"/>
            <a:ext cx="10200" cy="470400"/>
          </a:xfrm>
          <a:prstGeom prst="straightConnector1">
            <a:avLst/>
          </a:prstGeom>
          <a:noFill/>
          <a:ln cap="flat" cmpd="sng" w="9525">
            <a:solidFill>
              <a:srgbClr val="000000"/>
            </a:solidFill>
            <a:prstDash val="solid"/>
            <a:round/>
            <a:headEnd len="med" w="med" type="none"/>
            <a:tailEnd len="med" w="med" type="none"/>
          </a:ln>
        </xdr:spPr>
      </xdr:cxnSp>
      <xdr:sp>
        <xdr:nvSpPr>
          <xdr:cNvPr id="9" name="Shape 9"/>
          <xdr:cNvSpPr txBox="1"/>
        </xdr:nvSpPr>
        <xdr:spPr>
          <a:xfrm>
            <a:off x="605350" y="1627925"/>
            <a:ext cx="858900" cy="276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LB=-25</a:t>
            </a:r>
            <a:endParaRPr sz="1400"/>
          </a:p>
        </xdr:txBody>
      </xdr:sp>
      <xdr:sp>
        <xdr:nvSpPr>
          <xdr:cNvPr id="10" name="Shape 10"/>
          <xdr:cNvSpPr txBox="1"/>
        </xdr:nvSpPr>
        <xdr:spPr>
          <a:xfrm>
            <a:off x="1607475" y="973475"/>
            <a:ext cx="1135200" cy="388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Q1=20</a:t>
            </a:r>
            <a:endParaRPr sz="1400"/>
          </a:p>
        </xdr:txBody>
      </xdr:sp>
      <xdr:sp>
        <xdr:nvSpPr>
          <xdr:cNvPr id="11" name="Shape 11"/>
          <xdr:cNvSpPr txBox="1"/>
        </xdr:nvSpPr>
        <xdr:spPr>
          <a:xfrm>
            <a:off x="3529900" y="973475"/>
            <a:ext cx="858900" cy="276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Q2=30</a:t>
            </a:r>
            <a:endParaRPr sz="1400"/>
          </a:p>
        </xdr:txBody>
      </xdr:sp>
      <xdr:sp>
        <xdr:nvSpPr>
          <xdr:cNvPr id="12" name="Shape 12"/>
          <xdr:cNvSpPr txBox="1"/>
        </xdr:nvSpPr>
        <xdr:spPr>
          <a:xfrm>
            <a:off x="5298925" y="963250"/>
            <a:ext cx="807900" cy="388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Q3=50</a:t>
            </a:r>
            <a:endParaRPr sz="1400"/>
          </a:p>
        </xdr:txBody>
      </xdr:sp>
      <xdr:sp>
        <xdr:nvSpPr>
          <xdr:cNvPr id="13" name="Shape 13"/>
          <xdr:cNvSpPr txBox="1"/>
        </xdr:nvSpPr>
        <xdr:spPr>
          <a:xfrm>
            <a:off x="6168100" y="1668825"/>
            <a:ext cx="807900" cy="276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UB=95</a:t>
            </a:r>
            <a:endParaRPr sz="1400"/>
          </a:p>
        </xdr:txBody>
      </xdr:sp>
    </xdr:grpSp>
    <xdr:clientData fLocksWithSheet="0"/>
  </xdr:oneCellAnchor>
  <xdr:oneCellAnchor>
    <xdr:from>
      <xdr:col>0</xdr:col>
      <xdr:colOff>1152525</xdr:colOff>
      <xdr:row>189</xdr:row>
      <xdr:rowOff>28575</xdr:rowOff>
    </xdr:from>
    <xdr:ext cx="5943600" cy="2371725"/>
    <xdr:grpSp>
      <xdr:nvGrpSpPr>
        <xdr:cNvPr id="2" name="Shape 2" title="Drawing"/>
        <xdr:cNvGrpSpPr/>
      </xdr:nvGrpSpPr>
      <xdr:grpSpPr>
        <a:xfrm>
          <a:off x="922350" y="830325"/>
          <a:ext cx="6012775" cy="2351900"/>
          <a:chOff x="922350" y="830325"/>
          <a:chExt cx="6012775" cy="2351900"/>
        </a:xfrm>
      </xdr:grpSpPr>
      <xdr:sp>
        <xdr:nvSpPr>
          <xdr:cNvPr id="14" name="Shape 14"/>
          <xdr:cNvSpPr/>
        </xdr:nvSpPr>
        <xdr:spPr>
          <a:xfrm>
            <a:off x="2210775" y="1392725"/>
            <a:ext cx="2873400" cy="17895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xnSp>
        <xdr:nvCxnSpPr>
          <xdr:cNvPr id="15" name="Shape 15"/>
          <xdr:cNvCxnSpPr>
            <a:stCxn id="14" idx="0"/>
          </xdr:cNvCxnSpPr>
        </xdr:nvCxnSpPr>
        <xdr:spPr>
          <a:xfrm>
            <a:off x="3647475" y="1392725"/>
            <a:ext cx="0" cy="1789500"/>
          </a:xfrm>
          <a:prstGeom prst="straightConnector1">
            <a:avLst/>
          </a:prstGeom>
          <a:noFill/>
          <a:ln cap="flat" cmpd="sng" w="9525">
            <a:solidFill>
              <a:srgbClr val="000000"/>
            </a:solidFill>
            <a:prstDash val="solid"/>
            <a:round/>
            <a:headEnd len="med" w="med" type="none"/>
            <a:tailEnd len="med" w="med" type="none"/>
          </a:ln>
        </xdr:spPr>
      </xdr:cxnSp>
      <xdr:cxnSp>
        <xdr:nvCxnSpPr>
          <xdr:cNvPr id="16" name="Shape 16"/>
          <xdr:cNvCxnSpPr>
            <a:stCxn id="14" idx="3"/>
          </xdr:cNvCxnSpPr>
        </xdr:nvCxnSpPr>
        <xdr:spPr>
          <a:xfrm flipH="1" rot="10800000">
            <a:off x="5084175" y="2282375"/>
            <a:ext cx="1114500" cy="5100"/>
          </a:xfrm>
          <a:prstGeom prst="straightConnector1">
            <a:avLst/>
          </a:prstGeom>
          <a:noFill/>
          <a:ln cap="flat" cmpd="sng" w="9525">
            <a:solidFill>
              <a:srgbClr val="000000"/>
            </a:solidFill>
            <a:prstDash val="solid"/>
            <a:round/>
            <a:headEnd len="med" w="med" type="none"/>
            <a:tailEnd len="med" w="med" type="none"/>
          </a:ln>
        </xdr:spPr>
      </xdr:cxnSp>
      <xdr:cxnSp>
        <xdr:nvCxnSpPr>
          <xdr:cNvPr id="17" name="Shape 17"/>
          <xdr:cNvCxnSpPr/>
        </xdr:nvCxnSpPr>
        <xdr:spPr>
          <a:xfrm>
            <a:off x="6178325" y="2077850"/>
            <a:ext cx="0" cy="368100"/>
          </a:xfrm>
          <a:prstGeom prst="straightConnector1">
            <a:avLst/>
          </a:prstGeom>
          <a:noFill/>
          <a:ln cap="flat" cmpd="sng" w="9525">
            <a:solidFill>
              <a:srgbClr val="000000"/>
            </a:solidFill>
            <a:prstDash val="solid"/>
            <a:round/>
            <a:headEnd len="med" w="med" type="none"/>
            <a:tailEnd len="med" w="med" type="none"/>
          </a:ln>
        </xdr:spPr>
      </xdr:cxnSp>
      <xdr:cxnSp>
        <xdr:nvCxnSpPr>
          <xdr:cNvPr id="18" name="Shape 18"/>
          <xdr:cNvCxnSpPr>
            <a:stCxn id="14" idx="1"/>
          </xdr:cNvCxnSpPr>
        </xdr:nvCxnSpPr>
        <xdr:spPr>
          <a:xfrm rot="10800000">
            <a:off x="1239375" y="2282375"/>
            <a:ext cx="971400" cy="5100"/>
          </a:xfrm>
          <a:prstGeom prst="straightConnector1">
            <a:avLst/>
          </a:prstGeom>
          <a:noFill/>
          <a:ln cap="flat" cmpd="sng" w="9525">
            <a:solidFill>
              <a:srgbClr val="000000"/>
            </a:solidFill>
            <a:prstDash val="solid"/>
            <a:round/>
            <a:headEnd len="med" w="med" type="none"/>
            <a:tailEnd len="med" w="med" type="none"/>
          </a:ln>
        </xdr:spPr>
      </xdr:cxnSp>
      <xdr:cxnSp>
        <xdr:nvCxnSpPr>
          <xdr:cNvPr id="19" name="Shape 19"/>
          <xdr:cNvCxnSpPr/>
        </xdr:nvCxnSpPr>
        <xdr:spPr>
          <a:xfrm>
            <a:off x="1249575" y="2047175"/>
            <a:ext cx="0" cy="501000"/>
          </a:xfrm>
          <a:prstGeom prst="straightConnector1">
            <a:avLst/>
          </a:prstGeom>
          <a:noFill/>
          <a:ln cap="flat" cmpd="sng" w="9525">
            <a:solidFill>
              <a:srgbClr val="000000"/>
            </a:solidFill>
            <a:prstDash val="solid"/>
            <a:round/>
            <a:headEnd len="med" w="med" type="none"/>
            <a:tailEnd len="med" w="med" type="none"/>
          </a:ln>
        </xdr:spPr>
      </xdr:cxnSp>
      <xdr:sp>
        <xdr:nvSpPr>
          <xdr:cNvPr id="20" name="Shape 20"/>
          <xdr:cNvSpPr txBox="1"/>
        </xdr:nvSpPr>
        <xdr:spPr>
          <a:xfrm>
            <a:off x="922350" y="1525675"/>
            <a:ext cx="1043100" cy="276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LB=-12.5</a:t>
            </a:r>
            <a:endParaRPr sz="1400"/>
          </a:p>
        </xdr:txBody>
      </xdr:sp>
      <xdr:sp>
        <xdr:nvSpPr>
          <xdr:cNvPr id="21" name="Shape 21"/>
          <xdr:cNvSpPr txBox="1"/>
        </xdr:nvSpPr>
        <xdr:spPr>
          <a:xfrm>
            <a:off x="1914250" y="830325"/>
            <a:ext cx="685200" cy="368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2" name="Shape 22"/>
          <xdr:cNvSpPr txBox="1"/>
        </xdr:nvSpPr>
        <xdr:spPr>
          <a:xfrm>
            <a:off x="1801750" y="850775"/>
            <a:ext cx="971400" cy="286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Q1=10</a:t>
            </a:r>
            <a:endParaRPr sz="1400"/>
          </a:p>
        </xdr:txBody>
      </xdr:sp>
      <xdr:sp>
        <xdr:nvSpPr>
          <xdr:cNvPr id="23" name="Shape 23"/>
          <xdr:cNvSpPr txBox="1"/>
        </xdr:nvSpPr>
        <xdr:spPr>
          <a:xfrm>
            <a:off x="3264025" y="830325"/>
            <a:ext cx="971400" cy="276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Q2=15</a:t>
            </a:r>
            <a:endParaRPr sz="1400"/>
          </a:p>
        </xdr:txBody>
      </xdr:sp>
      <xdr:sp>
        <xdr:nvSpPr>
          <xdr:cNvPr id="24" name="Shape 24"/>
          <xdr:cNvSpPr txBox="1"/>
        </xdr:nvSpPr>
        <xdr:spPr>
          <a:xfrm>
            <a:off x="4705850" y="850775"/>
            <a:ext cx="971400" cy="368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Q3=25</a:t>
            </a:r>
            <a:endParaRPr sz="1400"/>
          </a:p>
        </xdr:txBody>
      </xdr:sp>
      <xdr:sp>
        <xdr:nvSpPr>
          <xdr:cNvPr id="25" name="Shape 25"/>
          <xdr:cNvSpPr txBox="1"/>
        </xdr:nvSpPr>
        <xdr:spPr>
          <a:xfrm>
            <a:off x="5892025" y="1464300"/>
            <a:ext cx="1043100" cy="368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UB=47.5</a:t>
            </a:r>
            <a:endParaRPr sz="1400"/>
          </a:p>
        </xdr:txBody>
      </xdr:sp>
    </xdr:grpSp>
    <xdr:clientData fLocksWithSheet="0"/>
  </xdr:oneCellAnchor>
</xdr:wsDr>
</file>

<file path=xl/tables/table1.xml><?xml version="1.0" encoding="utf-8"?>
<table xmlns="http://schemas.openxmlformats.org/spreadsheetml/2006/main" headerRowCount="0" ref="A3:A12" displayName="Table_1" name="Table_1" id="1">
  <tableColumns count="1">
    <tableColumn name="Column1" id="1"/>
  </tableColumns>
  <tableStyleInfo name="Sheet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8:C27" displayName="Table_2" name="Table_2" id="2">
  <tableColumns count="3">
    <tableColumn name="Column1" id="1"/>
    <tableColumn name="Column2" id="2"/>
    <tableColumn name="Column3" id="3"/>
  </tableColumns>
  <tableStyleInfo name="Sheet1-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65:C75" displayName="Table_3" name="Table_3" id="3">
  <tableColumns count="3">
    <tableColumn name="Column1" id="1"/>
    <tableColumn name="Column2" id="2"/>
    <tableColumn name="Column3" id="3"/>
  </tableColumns>
  <tableStyleInfo name="Sheet1-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2" width="25.63"/>
    <col customWidth="1" min="3" max="3" width="33.63"/>
  </cols>
  <sheetData>
    <row r="1">
      <c r="A1" s="1" t="s">
        <v>0</v>
      </c>
    </row>
    <row r="2">
      <c r="A2" s="2" t="s">
        <v>1</v>
      </c>
    </row>
    <row r="3">
      <c r="A3" s="3">
        <v>12.0</v>
      </c>
    </row>
    <row r="4">
      <c r="A4" s="3">
        <v>15.0</v>
      </c>
    </row>
    <row r="5">
      <c r="A5" s="3">
        <v>14.0</v>
      </c>
    </row>
    <row r="6">
      <c r="A6" s="3">
        <v>10.0</v>
      </c>
    </row>
    <row r="7">
      <c r="A7" s="3">
        <v>18.0</v>
      </c>
    </row>
    <row r="8">
      <c r="A8" s="3">
        <v>20.0</v>
      </c>
    </row>
    <row r="9">
      <c r="A9" s="3">
        <v>22.0</v>
      </c>
    </row>
    <row r="10">
      <c r="A10" s="3">
        <v>24.0</v>
      </c>
    </row>
    <row r="11">
      <c r="A11" s="3">
        <v>17.0</v>
      </c>
    </row>
    <row r="12">
      <c r="A12" s="3">
        <v>19.0</v>
      </c>
    </row>
    <row r="13">
      <c r="A13" s="4">
        <f>SUM(A3:A12)</f>
        <v>171</v>
      </c>
      <c r="B13" s="2" t="s">
        <v>2</v>
      </c>
    </row>
    <row r="14">
      <c r="B14" s="2" t="s">
        <v>3</v>
      </c>
    </row>
    <row r="15">
      <c r="B15" s="5" t="s">
        <v>4</v>
      </c>
    </row>
    <row r="17">
      <c r="A17" s="2" t="s">
        <v>5</v>
      </c>
      <c r="B17" s="1" t="s">
        <v>6</v>
      </c>
      <c r="C17" s="1" t="s">
        <v>3</v>
      </c>
    </row>
    <row r="18">
      <c r="A18" s="3">
        <v>12.0</v>
      </c>
      <c r="B18" s="3">
        <v>10.0</v>
      </c>
      <c r="C18" s="3" t="s">
        <v>7</v>
      </c>
    </row>
    <row r="19">
      <c r="A19" s="3">
        <v>15.0</v>
      </c>
      <c r="B19" s="3">
        <v>12.0</v>
      </c>
      <c r="C19" s="3" t="s">
        <v>8</v>
      </c>
    </row>
    <row r="20">
      <c r="A20" s="3">
        <v>14.0</v>
      </c>
      <c r="B20" s="3">
        <v>14.0</v>
      </c>
      <c r="C20" s="3" t="s">
        <v>9</v>
      </c>
    </row>
    <row r="21">
      <c r="A21" s="3">
        <v>10.0</v>
      </c>
      <c r="B21" s="3">
        <v>15.0</v>
      </c>
      <c r="C21" s="5" t="s">
        <v>10</v>
      </c>
    </row>
    <row r="22">
      <c r="A22" s="3">
        <v>18.0</v>
      </c>
      <c r="B22" s="3">
        <v>17.0</v>
      </c>
      <c r="C22" s="6"/>
    </row>
    <row r="23">
      <c r="A23" s="3">
        <v>20.0</v>
      </c>
      <c r="B23" s="1">
        <v>18.0</v>
      </c>
      <c r="C23" s="6"/>
    </row>
    <row r="24">
      <c r="A24" s="3">
        <v>22.0</v>
      </c>
      <c r="B24" s="3">
        <v>19.0</v>
      </c>
      <c r="C24" s="6"/>
    </row>
    <row r="25">
      <c r="A25" s="3">
        <v>24.0</v>
      </c>
      <c r="B25" s="3">
        <v>20.0</v>
      </c>
      <c r="C25" s="6"/>
    </row>
    <row r="26">
      <c r="A26" s="3">
        <v>17.0</v>
      </c>
      <c r="B26" s="3">
        <v>22.0</v>
      </c>
      <c r="C26" s="6"/>
    </row>
    <row r="27">
      <c r="A27" s="3">
        <v>19.0</v>
      </c>
      <c r="B27" s="3">
        <v>24.0</v>
      </c>
      <c r="C27" s="6"/>
    </row>
    <row r="29">
      <c r="A29" s="2" t="s">
        <v>11</v>
      </c>
    </row>
    <row r="30">
      <c r="A30" s="5" t="s">
        <v>12</v>
      </c>
    </row>
    <row r="32">
      <c r="A32" s="1" t="s">
        <v>13</v>
      </c>
    </row>
    <row r="33">
      <c r="A33" s="1" t="s">
        <v>14</v>
      </c>
    </row>
    <row r="34">
      <c r="A34" s="1" t="s">
        <v>15</v>
      </c>
    </row>
    <row r="35">
      <c r="A35" s="7">
        <f> 11*25/100</f>
        <v>2.75</v>
      </c>
    </row>
    <row r="36">
      <c r="A36" s="5" t="s">
        <v>16</v>
      </c>
    </row>
    <row r="37">
      <c r="A37" s="1" t="s">
        <v>17</v>
      </c>
    </row>
    <row r="38">
      <c r="A38" s="1" t="s">
        <v>18</v>
      </c>
    </row>
    <row r="39">
      <c r="A39" s="5" t="s">
        <v>19</v>
      </c>
    </row>
    <row r="40">
      <c r="A40" s="1" t="s">
        <v>20</v>
      </c>
    </row>
    <row r="41">
      <c r="A41" s="7">
        <f>11*75/100</f>
        <v>8.25</v>
      </c>
    </row>
    <row r="42">
      <c r="A42" s="5" t="s">
        <v>21</v>
      </c>
    </row>
    <row r="44">
      <c r="A44" s="1" t="s">
        <v>22</v>
      </c>
    </row>
    <row r="45">
      <c r="A45" s="1" t="s">
        <v>23</v>
      </c>
    </row>
    <row r="46">
      <c r="A46" s="5" t="s">
        <v>24</v>
      </c>
    </row>
    <row r="47">
      <c r="A47" s="5" t="s">
        <v>25</v>
      </c>
    </row>
    <row r="49">
      <c r="A49" s="1" t="s">
        <v>26</v>
      </c>
    </row>
    <row r="50">
      <c r="A50" s="5" t="s">
        <v>27</v>
      </c>
    </row>
    <row r="51">
      <c r="A51" s="5" t="s">
        <v>28</v>
      </c>
    </row>
    <row r="53">
      <c r="A53" s="1" t="s">
        <v>29</v>
      </c>
    </row>
    <row r="54">
      <c r="A54" s="5" t="s">
        <v>30</v>
      </c>
      <c r="B54" s="8">
        <f>14-(1.5*6)</f>
        <v>5</v>
      </c>
    </row>
    <row r="55">
      <c r="A55" s="5" t="s">
        <v>31</v>
      </c>
      <c r="B55" s="8">
        <f>20+(1.5*6)</f>
        <v>29</v>
      </c>
    </row>
    <row r="57">
      <c r="A57" s="5" t="s">
        <v>32</v>
      </c>
    </row>
    <row r="58">
      <c r="A58" s="5" t="s">
        <v>33</v>
      </c>
    </row>
    <row r="60">
      <c r="A60" s="1" t="s">
        <v>34</v>
      </c>
    </row>
    <row r="61">
      <c r="A61" s="1" t="s">
        <v>35</v>
      </c>
    </row>
    <row r="62">
      <c r="A62" s="8">
        <f>24-10</f>
        <v>14</v>
      </c>
    </row>
    <row r="63">
      <c r="A63" s="1" t="s">
        <v>36</v>
      </c>
    </row>
    <row r="64">
      <c r="B64" s="1" t="s">
        <v>37</v>
      </c>
      <c r="C64" s="1" t="s">
        <v>38</v>
      </c>
    </row>
    <row r="65">
      <c r="A65" s="3">
        <v>10.0</v>
      </c>
      <c r="B65" s="6">
        <f t="shared" ref="B65:B74" si="1">A65-17.1</f>
        <v>-7.1</v>
      </c>
      <c r="C65" s="6">
        <f t="shared" ref="C65:C74" si="2">B65*B65</f>
        <v>50.41</v>
      </c>
    </row>
    <row r="66">
      <c r="A66" s="3">
        <v>12.0</v>
      </c>
      <c r="B66" s="6">
        <f t="shared" si="1"/>
        <v>-5.1</v>
      </c>
      <c r="C66" s="6">
        <f t="shared" si="2"/>
        <v>26.01</v>
      </c>
    </row>
    <row r="67">
      <c r="A67" s="3">
        <v>14.0</v>
      </c>
      <c r="B67" s="6">
        <f t="shared" si="1"/>
        <v>-3.1</v>
      </c>
      <c r="C67" s="6">
        <f t="shared" si="2"/>
        <v>9.61</v>
      </c>
    </row>
    <row r="68">
      <c r="A68" s="3">
        <v>15.0</v>
      </c>
      <c r="B68" s="6">
        <f t="shared" si="1"/>
        <v>-2.1</v>
      </c>
      <c r="C68" s="6">
        <f t="shared" si="2"/>
        <v>4.41</v>
      </c>
    </row>
    <row r="69">
      <c r="A69" s="3">
        <v>17.0</v>
      </c>
      <c r="B69" s="6">
        <f t="shared" si="1"/>
        <v>-0.1</v>
      </c>
      <c r="C69" s="6">
        <f t="shared" si="2"/>
        <v>0.01</v>
      </c>
    </row>
    <row r="70">
      <c r="A70" s="1">
        <v>18.0</v>
      </c>
      <c r="B70" s="6">
        <f t="shared" si="1"/>
        <v>0.9</v>
      </c>
      <c r="C70" s="6">
        <f t="shared" si="2"/>
        <v>0.81</v>
      </c>
    </row>
    <row r="71">
      <c r="A71" s="3">
        <v>19.0</v>
      </c>
      <c r="B71" s="6">
        <f t="shared" si="1"/>
        <v>1.9</v>
      </c>
      <c r="C71" s="6">
        <f t="shared" si="2"/>
        <v>3.61</v>
      </c>
    </row>
    <row r="72">
      <c r="A72" s="3">
        <v>20.0</v>
      </c>
      <c r="B72" s="6">
        <f t="shared" si="1"/>
        <v>2.9</v>
      </c>
      <c r="C72" s="6">
        <f t="shared" si="2"/>
        <v>8.41</v>
      </c>
    </row>
    <row r="73">
      <c r="A73" s="3">
        <v>22.0</v>
      </c>
      <c r="B73" s="6">
        <f t="shared" si="1"/>
        <v>4.9</v>
      </c>
      <c r="C73" s="6">
        <f t="shared" si="2"/>
        <v>24.01</v>
      </c>
    </row>
    <row r="74">
      <c r="A74" s="3">
        <v>24.0</v>
      </c>
      <c r="B74" s="6">
        <f t="shared" si="1"/>
        <v>6.9</v>
      </c>
      <c r="C74" s="6">
        <f t="shared" si="2"/>
        <v>47.61</v>
      </c>
    </row>
    <row r="75">
      <c r="A75" s="6"/>
      <c r="B75" s="6"/>
      <c r="C75" s="9">
        <f>SUM(C65:C74)</f>
        <v>174.9</v>
      </c>
    </row>
    <row r="77">
      <c r="A77" s="5" t="s">
        <v>39</v>
      </c>
      <c r="B77" s="8">
        <f>C75/10</f>
        <v>17.49</v>
      </c>
    </row>
    <row r="79">
      <c r="A79" s="1" t="s">
        <v>40</v>
      </c>
    </row>
    <row r="80">
      <c r="A80" s="5" t="s">
        <v>41</v>
      </c>
      <c r="B80" s="8">
        <f>SQRT(B77)</f>
        <v>4.182104733</v>
      </c>
    </row>
    <row r="82">
      <c r="A82" s="1" t="s">
        <v>42</v>
      </c>
    </row>
    <row r="83">
      <c r="A83" s="1" t="s">
        <v>43</v>
      </c>
    </row>
    <row r="84">
      <c r="A84" s="1" t="s">
        <v>37</v>
      </c>
      <c r="B84" s="10" t="s">
        <v>44</v>
      </c>
    </row>
    <row r="85">
      <c r="A85" s="11">
        <v>-7.100000000000001</v>
      </c>
      <c r="B85" s="8">
        <f>A85/B80</f>
        <v>-1.697709754</v>
      </c>
    </row>
    <row r="86">
      <c r="A86" s="11">
        <v>-5.100000000000001</v>
      </c>
      <c r="B86" s="8">
        <f>A86/B80</f>
        <v>-1.219481655</v>
      </c>
    </row>
    <row r="87">
      <c r="A87" s="11">
        <v>-3.1000000000000014</v>
      </c>
      <c r="B87" s="8">
        <f>A87/B80</f>
        <v>-0.7412535548</v>
      </c>
    </row>
    <row r="88">
      <c r="A88" s="11">
        <v>-2.1000000000000014</v>
      </c>
      <c r="B88" s="8">
        <f>A88/B80</f>
        <v>-0.5021395049</v>
      </c>
    </row>
    <row r="89">
      <c r="A89" s="11">
        <v>-0.10000000000000142</v>
      </c>
      <c r="B89" s="8">
        <f>A89/B80</f>
        <v>-0.02391140499</v>
      </c>
    </row>
    <row r="90">
      <c r="A90" s="11">
        <v>0.8999999999999986</v>
      </c>
      <c r="B90" s="8">
        <f>A90/B80</f>
        <v>0.2152026449</v>
      </c>
    </row>
    <row r="91">
      <c r="A91" s="11">
        <v>1.8999999999999986</v>
      </c>
      <c r="B91" s="8">
        <f>A91/B80</f>
        <v>0.4543166949</v>
      </c>
    </row>
    <row r="92">
      <c r="A92" s="11">
        <v>2.8999999999999986</v>
      </c>
      <c r="B92" s="8">
        <f>A92/B80</f>
        <v>0.6934307448</v>
      </c>
    </row>
    <row r="93">
      <c r="A93" s="11">
        <v>4.899999999999999</v>
      </c>
      <c r="B93" s="8">
        <f>A93/B80</f>
        <v>1.171658845</v>
      </c>
    </row>
    <row r="94">
      <c r="A94" s="11">
        <v>6.899999999999999</v>
      </c>
      <c r="B94" s="8">
        <f>A94/B80</f>
        <v>1.649886945</v>
      </c>
    </row>
    <row r="96">
      <c r="A96" s="12" t="s">
        <v>45</v>
      </c>
    </row>
    <row r="97">
      <c r="A97" s="12" t="s">
        <v>46</v>
      </c>
    </row>
    <row r="98">
      <c r="A98" s="5" t="s">
        <v>47</v>
      </c>
    </row>
    <row r="99">
      <c r="A99" s="5" t="s">
        <v>48</v>
      </c>
    </row>
    <row r="100">
      <c r="A100" s="5" t="s">
        <v>49</v>
      </c>
    </row>
    <row r="101">
      <c r="A101" s="12" t="s">
        <v>50</v>
      </c>
    </row>
    <row r="103">
      <c r="A103" s="1" t="s">
        <v>51</v>
      </c>
    </row>
    <row r="104">
      <c r="A104" s="1" t="s">
        <v>52</v>
      </c>
    </row>
    <row r="106">
      <c r="A106" s="2" t="s">
        <v>53</v>
      </c>
      <c r="B106" s="2" t="s">
        <v>54</v>
      </c>
      <c r="C106" s="1" t="s">
        <v>55</v>
      </c>
      <c r="D106" s="1" t="s">
        <v>56</v>
      </c>
      <c r="E106" s="1" t="s">
        <v>57</v>
      </c>
      <c r="G106" s="1" t="s">
        <v>58</v>
      </c>
      <c r="H106" s="1" t="s">
        <v>59</v>
      </c>
    </row>
    <row r="107">
      <c r="A107" s="1">
        <v>10.0</v>
      </c>
      <c r="B107" s="1">
        <v>5.0</v>
      </c>
      <c r="C107" s="7">
        <f t="shared" ref="C107:D107" si="3">A107-A113</f>
        <v>-20</v>
      </c>
      <c r="D107" s="7">
        <f t="shared" si="3"/>
        <v>-10</v>
      </c>
      <c r="E107" s="7">
        <f t="shared" ref="E107:E111" si="6">C107*D107</f>
        <v>200</v>
      </c>
      <c r="G107" s="7">
        <f t="shared" ref="G107:H107" si="4">C107*C107</f>
        <v>400</v>
      </c>
      <c r="H107" s="7">
        <f t="shared" si="4"/>
        <v>100</v>
      </c>
    </row>
    <row r="108">
      <c r="A108" s="1">
        <v>20.0</v>
      </c>
      <c r="B108" s="1">
        <v>10.0</v>
      </c>
      <c r="C108" s="7">
        <f t="shared" ref="C108:D108" si="5">A108-A113</f>
        <v>-10</v>
      </c>
      <c r="D108" s="7">
        <f t="shared" si="5"/>
        <v>-5</v>
      </c>
      <c r="E108" s="7">
        <f t="shared" si="6"/>
        <v>50</v>
      </c>
      <c r="G108" s="7">
        <f t="shared" ref="G108:H108" si="7">C108*C108</f>
        <v>100</v>
      </c>
      <c r="H108" s="7">
        <f t="shared" si="7"/>
        <v>25</v>
      </c>
    </row>
    <row r="109">
      <c r="A109" s="1">
        <v>30.0</v>
      </c>
      <c r="B109" s="1">
        <v>15.0</v>
      </c>
      <c r="C109" s="7">
        <f t="shared" ref="C109:D109" si="8">A109-A113</f>
        <v>0</v>
      </c>
      <c r="D109" s="7">
        <f t="shared" si="8"/>
        <v>0</v>
      </c>
      <c r="E109" s="7">
        <f t="shared" si="6"/>
        <v>0</v>
      </c>
      <c r="G109" s="7">
        <f t="shared" ref="G109:H109" si="9">C109*C109</f>
        <v>0</v>
      </c>
      <c r="H109" s="7">
        <f t="shared" si="9"/>
        <v>0</v>
      </c>
    </row>
    <row r="110">
      <c r="A110" s="1">
        <v>40.0</v>
      </c>
      <c r="B110" s="1">
        <v>20.0</v>
      </c>
      <c r="C110" s="7">
        <f t="shared" ref="C110:D110" si="10">A110-A113</f>
        <v>10</v>
      </c>
      <c r="D110" s="7">
        <f t="shared" si="10"/>
        <v>5</v>
      </c>
      <c r="E110" s="7">
        <f t="shared" si="6"/>
        <v>50</v>
      </c>
      <c r="G110" s="7">
        <f t="shared" ref="G110:H110" si="11">C110*C110</f>
        <v>100</v>
      </c>
      <c r="H110" s="7">
        <f t="shared" si="11"/>
        <v>25</v>
      </c>
    </row>
    <row r="111">
      <c r="A111" s="1">
        <v>50.0</v>
      </c>
      <c r="B111" s="1">
        <v>25.0</v>
      </c>
      <c r="C111" s="7">
        <f t="shared" ref="C111:D111" si="12">A111-A113</f>
        <v>20</v>
      </c>
      <c r="D111" s="7">
        <f t="shared" si="12"/>
        <v>10</v>
      </c>
      <c r="E111" s="7">
        <f t="shared" si="6"/>
        <v>200</v>
      </c>
      <c r="G111" s="7">
        <f t="shared" ref="G111:H111" si="13">C111*C111</f>
        <v>400</v>
      </c>
      <c r="H111" s="7">
        <f t="shared" si="13"/>
        <v>100</v>
      </c>
    </row>
    <row r="112">
      <c r="A112" s="2" t="s">
        <v>60</v>
      </c>
      <c r="B112" s="2" t="s">
        <v>61</v>
      </c>
      <c r="C112" s="2"/>
      <c r="D112" s="2"/>
      <c r="E112" s="8">
        <f>SUM(E107:E111)</f>
        <v>500</v>
      </c>
      <c r="F112" s="5" t="s">
        <v>62</v>
      </c>
      <c r="G112" s="7">
        <f t="shared" ref="G112:H112" si="14">SUM(G107:G111)</f>
        <v>1000</v>
      </c>
      <c r="H112" s="7">
        <f t="shared" si="14"/>
        <v>250</v>
      </c>
    </row>
    <row r="113">
      <c r="A113" s="7">
        <f t="shared" ref="A113:B113" si="15">SUM(A107:A111)/5</f>
        <v>30</v>
      </c>
      <c r="B113" s="7">
        <f t="shared" si="15"/>
        <v>15</v>
      </c>
      <c r="G113" s="7">
        <f>G112*H112</f>
        <v>250000</v>
      </c>
    </row>
    <row r="114">
      <c r="G114" s="8">
        <f>SQRT(G113)</f>
        <v>500</v>
      </c>
      <c r="H114" s="5" t="s">
        <v>63</v>
      </c>
    </row>
    <row r="115">
      <c r="A115" s="1" t="s">
        <v>64</v>
      </c>
    </row>
    <row r="116">
      <c r="A116" s="5" t="s">
        <v>65</v>
      </c>
    </row>
    <row r="118">
      <c r="A118" s="1" t="s">
        <v>66</v>
      </c>
    </row>
    <row r="128">
      <c r="D128" s="13"/>
    </row>
    <row r="138">
      <c r="F138" s="14"/>
    </row>
    <row r="140">
      <c r="A140" s="5" t="s">
        <v>67</v>
      </c>
    </row>
    <row r="142">
      <c r="A142" s="1" t="s">
        <v>68</v>
      </c>
    </row>
    <row r="143">
      <c r="A143" s="5" t="s">
        <v>69</v>
      </c>
    </row>
    <row r="157">
      <c r="A157" s="2" t="s">
        <v>53</v>
      </c>
    </row>
    <row r="158">
      <c r="A158" s="1">
        <v>10.0</v>
      </c>
    </row>
    <row r="159">
      <c r="A159" s="1">
        <v>20.0</v>
      </c>
    </row>
    <row r="160">
      <c r="A160" s="1">
        <v>30.0</v>
      </c>
    </row>
    <row r="161">
      <c r="A161" s="1">
        <v>40.0</v>
      </c>
    </row>
    <row r="162">
      <c r="A162" s="1">
        <v>50.0</v>
      </c>
    </row>
    <row r="163">
      <c r="A163" s="2"/>
      <c r="C163" s="2"/>
      <c r="D163" s="2"/>
    </row>
    <row r="164">
      <c r="A164" s="2"/>
    </row>
    <row r="165">
      <c r="A165" s="5" t="s">
        <v>70</v>
      </c>
      <c r="B165" s="7">
        <f>6*25/100</f>
        <v>1.5</v>
      </c>
      <c r="C165" s="5">
        <v>20.0</v>
      </c>
    </row>
    <row r="166">
      <c r="A166" s="5" t="s">
        <v>71</v>
      </c>
      <c r="B166" s="1">
        <f>6*50/100</f>
        <v>3</v>
      </c>
      <c r="C166" s="5">
        <v>30.0</v>
      </c>
    </row>
    <row r="167">
      <c r="A167" s="5" t="s">
        <v>72</v>
      </c>
      <c r="B167" s="1">
        <f>6*75/100</f>
        <v>4.5</v>
      </c>
      <c r="C167" s="5">
        <v>50.0</v>
      </c>
    </row>
    <row r="168">
      <c r="A168" s="5" t="s">
        <v>73</v>
      </c>
      <c r="B168" s="8">
        <f>C167-C165</f>
        <v>30</v>
      </c>
    </row>
    <row r="169">
      <c r="A169" s="5" t="s">
        <v>74</v>
      </c>
      <c r="B169" s="8">
        <f>C165-(1.5*B168)</f>
        <v>-25</v>
      </c>
    </row>
    <row r="170">
      <c r="A170" s="5" t="s">
        <v>75</v>
      </c>
      <c r="B170" s="8">
        <f>C167+(1.5*B168)</f>
        <v>95</v>
      </c>
    </row>
    <row r="171">
      <c r="A171" s="5" t="s">
        <v>76</v>
      </c>
      <c r="B171" s="5" t="s">
        <v>77</v>
      </c>
    </row>
    <row r="172">
      <c r="A172" s="5" t="s">
        <v>78</v>
      </c>
      <c r="B172" s="5" t="s">
        <v>77</v>
      </c>
    </row>
    <row r="174">
      <c r="A174" s="2" t="s">
        <v>54</v>
      </c>
    </row>
    <row r="175">
      <c r="A175" s="1">
        <v>5.0</v>
      </c>
    </row>
    <row r="176">
      <c r="A176" s="1">
        <v>10.0</v>
      </c>
    </row>
    <row r="177">
      <c r="A177" s="1">
        <v>15.0</v>
      </c>
    </row>
    <row r="178">
      <c r="A178" s="1">
        <v>20.0</v>
      </c>
    </row>
    <row r="179">
      <c r="A179" s="1">
        <v>25.0</v>
      </c>
    </row>
    <row r="181">
      <c r="A181" s="5" t="s">
        <v>70</v>
      </c>
      <c r="B181" s="7">
        <f>6*25/100</f>
        <v>1.5</v>
      </c>
      <c r="C181" s="5">
        <v>10.0</v>
      </c>
    </row>
    <row r="182">
      <c r="A182" s="5" t="s">
        <v>71</v>
      </c>
      <c r="B182" s="1">
        <f>6*50/100</f>
        <v>3</v>
      </c>
      <c r="C182" s="5">
        <v>15.0</v>
      </c>
    </row>
    <row r="183">
      <c r="A183" s="5" t="s">
        <v>72</v>
      </c>
      <c r="B183" s="1">
        <f>6*75/100</f>
        <v>4.5</v>
      </c>
      <c r="C183" s="5">
        <v>25.0</v>
      </c>
    </row>
    <row r="184">
      <c r="A184" s="5" t="s">
        <v>73</v>
      </c>
      <c r="B184" s="8">
        <f>C183-C181</f>
        <v>15</v>
      </c>
    </row>
    <row r="185">
      <c r="A185" s="5" t="s">
        <v>74</v>
      </c>
      <c r="B185" s="8">
        <f>C181-(1.5*B184)</f>
        <v>-12.5</v>
      </c>
    </row>
    <row r="186">
      <c r="A186" s="5" t="s">
        <v>75</v>
      </c>
      <c r="B186" s="8">
        <f>C183+(1.5*B184)</f>
        <v>47.5</v>
      </c>
    </row>
    <row r="187">
      <c r="A187" s="5" t="s">
        <v>76</v>
      </c>
      <c r="B187" s="5" t="s">
        <v>77</v>
      </c>
    </row>
    <row r="188">
      <c r="A188" s="5" t="s">
        <v>78</v>
      </c>
      <c r="B188" s="5" t="s">
        <v>77</v>
      </c>
    </row>
    <row r="203">
      <c r="A203" s="1" t="s">
        <v>79</v>
      </c>
    </row>
    <row r="205">
      <c r="A205" s="2" t="s">
        <v>53</v>
      </c>
      <c r="B205" s="2" t="s">
        <v>54</v>
      </c>
    </row>
    <row r="206">
      <c r="A206" s="1">
        <v>10.0</v>
      </c>
      <c r="B206" s="1">
        <v>5.0</v>
      </c>
    </row>
    <row r="207">
      <c r="A207" s="1">
        <v>20.0</v>
      </c>
      <c r="B207" s="1">
        <v>10.0</v>
      </c>
    </row>
    <row r="208">
      <c r="A208" s="1">
        <v>30.0</v>
      </c>
      <c r="B208" s="1">
        <v>15.0</v>
      </c>
    </row>
    <row r="209">
      <c r="A209" s="1">
        <v>40.0</v>
      </c>
      <c r="B209" s="1">
        <v>20.0</v>
      </c>
    </row>
    <row r="210">
      <c r="A210" s="1">
        <v>50.0</v>
      </c>
      <c r="B210" s="1">
        <v>25.0</v>
      </c>
    </row>
    <row r="251">
      <c r="A251" s="1" t="s">
        <v>80</v>
      </c>
    </row>
    <row r="252">
      <c r="A252" s="12" t="s">
        <v>81</v>
      </c>
    </row>
    <row r="253">
      <c r="A253" s="15" t="s">
        <v>82</v>
      </c>
    </row>
    <row r="255">
      <c r="A255" s="1" t="s">
        <v>83</v>
      </c>
    </row>
    <row r="256">
      <c r="A256" s="12" t="s">
        <v>84</v>
      </c>
    </row>
    <row r="258">
      <c r="A258" s="1" t="s">
        <v>85</v>
      </c>
    </row>
    <row r="259">
      <c r="A259" s="1" t="s">
        <v>86</v>
      </c>
    </row>
    <row r="260">
      <c r="A260" s="16" t="s">
        <v>87</v>
      </c>
      <c r="C260" s="13"/>
    </row>
    <row r="262">
      <c r="A262" s="1" t="s">
        <v>88</v>
      </c>
    </row>
    <row r="263">
      <c r="A263" s="1" t="s">
        <v>89</v>
      </c>
    </row>
    <row r="264">
      <c r="A264" s="1" t="s">
        <v>90</v>
      </c>
    </row>
    <row r="265">
      <c r="A265" s="1" t="s">
        <v>91</v>
      </c>
    </row>
    <row r="266">
      <c r="A266" s="1" t="s">
        <v>92</v>
      </c>
    </row>
    <row r="267">
      <c r="A267" s="5" t="s">
        <v>93</v>
      </c>
      <c r="B267" s="8">
        <f>SQRT(40)</f>
        <v>6.32455532</v>
      </c>
    </row>
    <row r="269">
      <c r="A269" s="1" t="s">
        <v>94</v>
      </c>
    </row>
    <row r="270">
      <c r="A270" s="1" t="s">
        <v>95</v>
      </c>
    </row>
    <row r="271">
      <c r="A271" s="12" t="s">
        <v>96</v>
      </c>
    </row>
    <row r="273">
      <c r="A273" s="1" t="s">
        <v>97</v>
      </c>
    </row>
    <row r="275">
      <c r="A275" s="1" t="s">
        <v>98</v>
      </c>
    </row>
    <row r="276">
      <c r="A276" s="2" t="s">
        <v>53</v>
      </c>
      <c r="B276" s="2" t="s">
        <v>99</v>
      </c>
      <c r="C276" s="1" t="s">
        <v>55</v>
      </c>
      <c r="D276" s="1" t="s">
        <v>58</v>
      </c>
    </row>
    <row r="277">
      <c r="A277" s="1">
        <v>45.0</v>
      </c>
      <c r="B277" s="1">
        <v>45.0</v>
      </c>
      <c r="C277" s="1">
        <f>B277-B285</f>
        <v>-8.142857143</v>
      </c>
      <c r="D277" s="7">
        <f t="shared" ref="D277:D283" si="16">C277*C277</f>
        <v>66.30612245</v>
      </c>
    </row>
    <row r="278">
      <c r="A278" s="1">
        <v>50.0</v>
      </c>
      <c r="B278" s="1">
        <v>48.0</v>
      </c>
      <c r="C278" s="7">
        <f>B278-B285</f>
        <v>-5.142857143</v>
      </c>
      <c r="D278" s="7">
        <f t="shared" si="16"/>
        <v>26.44897959</v>
      </c>
    </row>
    <row r="279">
      <c r="A279" s="1">
        <v>55.0</v>
      </c>
      <c r="B279" s="1">
        <v>50.0</v>
      </c>
      <c r="C279" s="1">
        <f>B279-B285</f>
        <v>-3.142857143</v>
      </c>
      <c r="D279" s="7">
        <f t="shared" si="16"/>
        <v>9.87755102</v>
      </c>
    </row>
    <row r="280">
      <c r="A280" s="1">
        <v>60.0</v>
      </c>
      <c r="B280" s="1">
        <v>52.0</v>
      </c>
      <c r="C280" s="7">
        <f>B280-B285</f>
        <v>-1.142857143</v>
      </c>
      <c r="D280" s="7">
        <f t="shared" si="16"/>
        <v>1.306122449</v>
      </c>
    </row>
    <row r="281">
      <c r="A281" s="1">
        <v>62.0</v>
      </c>
      <c r="B281" s="1">
        <v>55.0</v>
      </c>
      <c r="C281" s="1">
        <f>B281-B285</f>
        <v>1.857142857</v>
      </c>
      <c r="D281" s="7">
        <f t="shared" si="16"/>
        <v>3.448979592</v>
      </c>
    </row>
    <row r="282">
      <c r="A282" s="1">
        <v>48.0</v>
      </c>
      <c r="B282" s="1">
        <v>60.0</v>
      </c>
      <c r="C282" s="7">
        <f>B282-B285</f>
        <v>6.857142857</v>
      </c>
      <c r="D282" s="7">
        <f t="shared" si="16"/>
        <v>47.02040816</v>
      </c>
    </row>
    <row r="283">
      <c r="A283" s="1">
        <v>52.0</v>
      </c>
      <c r="B283" s="1">
        <v>62.0</v>
      </c>
      <c r="C283" s="1">
        <f>B283-B285</f>
        <v>8.857142857</v>
      </c>
      <c r="D283" s="7">
        <f t="shared" si="16"/>
        <v>78.44897959</v>
      </c>
    </row>
    <row r="284">
      <c r="B284" s="7">
        <f>SUM(B277:B283)</f>
        <v>372</v>
      </c>
      <c r="D284" s="7">
        <f>SUM(D277:D283)</f>
        <v>232.8571429</v>
      </c>
    </row>
    <row r="285">
      <c r="B285" s="7">
        <f>372/7</f>
        <v>53.14285714</v>
      </c>
      <c r="D285" s="7">
        <f>D284/6</f>
        <v>38.80952381</v>
      </c>
    </row>
    <row r="286">
      <c r="B286" s="1" t="s">
        <v>100</v>
      </c>
      <c r="C286" s="1" t="s">
        <v>101</v>
      </c>
      <c r="D286" s="7">
        <f>SQRT(D285)</f>
        <v>6.229729032</v>
      </c>
    </row>
    <row r="288">
      <c r="A288" s="7">
        <f>SQRT(7)</f>
        <v>2.645751311</v>
      </c>
    </row>
    <row r="289">
      <c r="A289" s="1">
        <f>D286/A288</f>
        <v>2.35461625</v>
      </c>
    </row>
    <row r="290">
      <c r="A290" s="1" t="s">
        <v>102</v>
      </c>
    </row>
    <row r="291">
      <c r="A291" s="7">
        <f>(B285-50)</f>
        <v>3.142857143</v>
      </c>
    </row>
    <row r="292">
      <c r="A292" s="8">
        <f>A291/A289</f>
        <v>1.334764059</v>
      </c>
      <c r="B292" s="5" t="s">
        <v>103</v>
      </c>
    </row>
    <row r="294">
      <c r="A294" s="1" t="s">
        <v>104</v>
      </c>
    </row>
    <row r="295">
      <c r="A295" s="1" t="s">
        <v>105</v>
      </c>
    </row>
    <row r="296">
      <c r="A296" s="1" t="s">
        <v>106</v>
      </c>
    </row>
    <row r="298">
      <c r="A298" s="1" t="s">
        <v>107</v>
      </c>
    </row>
    <row r="300">
      <c r="A300" s="2" t="s">
        <v>108</v>
      </c>
      <c r="B300" s="2" t="s">
        <v>109</v>
      </c>
      <c r="C300" s="2" t="s">
        <v>110</v>
      </c>
      <c r="D300" s="2" t="s">
        <v>111</v>
      </c>
      <c r="E300" s="1" t="s">
        <v>55</v>
      </c>
      <c r="F300" s="1" t="s">
        <v>58</v>
      </c>
      <c r="G300" s="1" t="s">
        <v>56</v>
      </c>
      <c r="H300" s="1" t="s">
        <v>112</v>
      </c>
    </row>
    <row r="301">
      <c r="A301" s="1">
        <v>85.0</v>
      </c>
      <c r="B301" s="1">
        <v>78.0</v>
      </c>
      <c r="C301" s="1">
        <v>85.0</v>
      </c>
      <c r="D301" s="1">
        <v>75.0</v>
      </c>
      <c r="E301" s="7">
        <f>C301-A307</f>
        <v>-3.2</v>
      </c>
      <c r="F301" s="7">
        <f t="shared" ref="F301:F305" si="17">E301*E301</f>
        <v>10.24</v>
      </c>
      <c r="G301" s="7">
        <f>D301-B307</f>
        <v>-4</v>
      </c>
      <c r="H301" s="7">
        <f t="shared" ref="H301:H305" si="18">G301*G301</f>
        <v>16</v>
      </c>
    </row>
    <row r="302">
      <c r="A302" s="1">
        <v>90.0</v>
      </c>
      <c r="B302" s="1">
        <v>75.0</v>
      </c>
      <c r="C302" s="1">
        <v>86.0</v>
      </c>
      <c r="D302" s="1">
        <v>78.0</v>
      </c>
      <c r="E302" s="7">
        <f>C302-A307</f>
        <v>-2.2</v>
      </c>
      <c r="F302" s="7">
        <f t="shared" si="17"/>
        <v>4.84</v>
      </c>
      <c r="G302" s="7">
        <f>D302-B307</f>
        <v>-1</v>
      </c>
      <c r="H302" s="7">
        <f t="shared" si="18"/>
        <v>1</v>
      </c>
    </row>
    <row r="303">
      <c r="A303" s="1">
        <v>88.0</v>
      </c>
      <c r="B303" s="1">
        <v>80.0</v>
      </c>
      <c r="C303" s="1">
        <v>88.0</v>
      </c>
      <c r="D303" s="1">
        <v>79.0</v>
      </c>
      <c r="E303" s="7">
        <f>C303-A307</f>
        <v>-0.2</v>
      </c>
      <c r="F303" s="7">
        <f t="shared" si="17"/>
        <v>0.04</v>
      </c>
      <c r="G303" s="7">
        <f>D303-B307</f>
        <v>0</v>
      </c>
      <c r="H303" s="7">
        <f t="shared" si="18"/>
        <v>0</v>
      </c>
    </row>
    <row r="304">
      <c r="A304" s="1">
        <v>92.0</v>
      </c>
      <c r="B304" s="1">
        <v>83.0</v>
      </c>
      <c r="C304" s="1">
        <v>90.0</v>
      </c>
      <c r="D304" s="1">
        <v>80.0</v>
      </c>
      <c r="E304" s="7">
        <f>C304-A307</f>
        <v>1.8</v>
      </c>
      <c r="F304" s="7">
        <f t="shared" si="17"/>
        <v>3.24</v>
      </c>
      <c r="G304" s="7">
        <f>D304-B307</f>
        <v>1</v>
      </c>
      <c r="H304" s="7">
        <f t="shared" si="18"/>
        <v>1</v>
      </c>
    </row>
    <row r="305">
      <c r="A305" s="1">
        <v>86.0</v>
      </c>
      <c r="B305" s="1">
        <v>79.0</v>
      </c>
      <c r="C305" s="1">
        <v>92.0</v>
      </c>
      <c r="D305" s="1">
        <v>83.0</v>
      </c>
      <c r="E305" s="7">
        <f>C305-A307</f>
        <v>3.8</v>
      </c>
      <c r="F305" s="7">
        <f t="shared" si="17"/>
        <v>14.44</v>
      </c>
      <c r="G305" s="7">
        <f>D305-B307</f>
        <v>4</v>
      </c>
      <c r="H305" s="7">
        <f t="shared" si="18"/>
        <v>16</v>
      </c>
    </row>
    <row r="306">
      <c r="A306" s="7">
        <f t="shared" ref="A306:B306" si="19">SUM(A301:A305)</f>
        <v>441</v>
      </c>
      <c r="B306" s="7">
        <f t="shared" si="19"/>
        <v>395</v>
      </c>
      <c r="F306" s="7">
        <f>SUM(F301:F305)</f>
        <v>32.8</v>
      </c>
      <c r="H306" s="7">
        <f>SUM(H301:H305)</f>
        <v>34</v>
      </c>
    </row>
    <row r="307">
      <c r="A307" s="7">
        <f t="shared" ref="A307:B307" si="20">A306/5</f>
        <v>88.2</v>
      </c>
      <c r="B307" s="7">
        <f t="shared" si="20"/>
        <v>79</v>
      </c>
      <c r="F307" s="7">
        <f>F306/4</f>
        <v>8.2</v>
      </c>
      <c r="H307" s="7">
        <f>H306/4</f>
        <v>8.5</v>
      </c>
    </row>
    <row r="308">
      <c r="A308" s="1" t="s">
        <v>113</v>
      </c>
      <c r="E308" s="16" t="s">
        <v>114</v>
      </c>
      <c r="F308" s="7">
        <f>SQRT(F307)</f>
        <v>2.863564213</v>
      </c>
      <c r="G308" s="16" t="s">
        <v>115</v>
      </c>
      <c r="H308" s="7">
        <f>SQRT(H307)</f>
        <v>2.915475947</v>
      </c>
    </row>
    <row r="309">
      <c r="A309" s="1" t="s">
        <v>116</v>
      </c>
      <c r="E309" s="1" t="s">
        <v>117</v>
      </c>
      <c r="F309" s="1">
        <v>5.0</v>
      </c>
      <c r="G309" s="1" t="s">
        <v>118</v>
      </c>
      <c r="H309" s="1">
        <v>5.0</v>
      </c>
    </row>
    <row r="310">
      <c r="A310" s="7">
        <f>F309+H309-2</f>
        <v>8</v>
      </c>
      <c r="B310" s="1" t="s">
        <v>63</v>
      </c>
    </row>
    <row r="311">
      <c r="A311" s="7">
        <f>4*F308*F308</f>
        <v>32.8</v>
      </c>
      <c r="B311" s="7">
        <f>4*H308*H308</f>
        <v>34</v>
      </c>
    </row>
    <row r="312">
      <c r="A312" s="7">
        <f>A311+B311</f>
        <v>66.8</v>
      </c>
      <c r="B312" s="1" t="s">
        <v>62</v>
      </c>
    </row>
    <row r="313">
      <c r="A313" s="7">
        <f>A312/A310</f>
        <v>8.35</v>
      </c>
    </row>
    <row r="314">
      <c r="A314" s="8">
        <f>SQRT(A313)</f>
        <v>2.889636655</v>
      </c>
      <c r="B314" s="5" t="s">
        <v>119</v>
      </c>
    </row>
    <row r="316">
      <c r="A316" s="1" t="s">
        <v>120</v>
      </c>
      <c r="E316" s="1" t="s">
        <v>121</v>
      </c>
    </row>
    <row r="317">
      <c r="A317" s="1">
        <f>(1/5)+(1/5)</f>
        <v>0.4</v>
      </c>
    </row>
    <row r="318">
      <c r="A318" s="7">
        <f>SQRT(A317)</f>
        <v>0.632455532</v>
      </c>
    </row>
    <row r="319">
      <c r="A319" s="7">
        <f>A314*A318</f>
        <v>1.827566688</v>
      </c>
      <c r="B319" s="1" t="s">
        <v>63</v>
      </c>
    </row>
    <row r="320">
      <c r="A320" s="7">
        <f>A307-B307</f>
        <v>9.2</v>
      </c>
      <c r="B320" s="1" t="s">
        <v>62</v>
      </c>
    </row>
    <row r="321">
      <c r="A321" s="8">
        <f>A320/A319</f>
        <v>5.034016028</v>
      </c>
      <c r="B321" s="5" t="s">
        <v>122</v>
      </c>
    </row>
    <row r="324">
      <c r="A324" s="1" t="s">
        <v>123</v>
      </c>
      <c r="B324" s="1" t="s">
        <v>124</v>
      </c>
    </row>
    <row r="325">
      <c r="A325" s="7">
        <f>F308*F308/5</f>
        <v>1.64</v>
      </c>
    </row>
    <row r="326">
      <c r="A326" s="7">
        <f>H308*H308/5</f>
        <v>1.7</v>
      </c>
    </row>
    <row r="327">
      <c r="A327" s="7">
        <f>SUM(A325,A326)</f>
        <v>3.34</v>
      </c>
    </row>
    <row r="328">
      <c r="A328" s="7">
        <f>SQRT(A327)</f>
        <v>1.827566688</v>
      </c>
      <c r="B328" s="1" t="s">
        <v>63</v>
      </c>
    </row>
    <row r="329">
      <c r="A329" s="7">
        <f>A307-B307</f>
        <v>9.2</v>
      </c>
      <c r="B329" s="1" t="s">
        <v>62</v>
      </c>
    </row>
    <row r="330">
      <c r="A330" s="8">
        <f>A329/A328</f>
        <v>5.034016028</v>
      </c>
      <c r="B330" s="5" t="s">
        <v>125</v>
      </c>
    </row>
    <row r="332">
      <c r="A332" s="1" t="s">
        <v>126</v>
      </c>
      <c r="B332" s="1" t="s">
        <v>127</v>
      </c>
    </row>
    <row r="333">
      <c r="A333" s="5">
        <v>1.86</v>
      </c>
      <c r="B333" s="5" t="s">
        <v>128</v>
      </c>
    </row>
    <row r="334">
      <c r="A334" s="5">
        <v>2.306</v>
      </c>
      <c r="B334" s="5" t="s">
        <v>129</v>
      </c>
    </row>
    <row r="335">
      <c r="A335" s="1" t="s">
        <v>130</v>
      </c>
    </row>
    <row r="336">
      <c r="A336" s="1" t="s">
        <v>131</v>
      </c>
    </row>
    <row r="337">
      <c r="A337" s="5" t="s">
        <v>132</v>
      </c>
    </row>
    <row r="339">
      <c r="A339" s="1" t="s">
        <v>133</v>
      </c>
    </row>
    <row r="341">
      <c r="A341" s="1" t="s">
        <v>126</v>
      </c>
      <c r="B341" s="1" t="s">
        <v>127</v>
      </c>
    </row>
    <row r="342">
      <c r="A342" s="5">
        <v>1.86</v>
      </c>
      <c r="B342" s="5" t="s">
        <v>128</v>
      </c>
    </row>
    <row r="343">
      <c r="A343" s="5">
        <v>2.306</v>
      </c>
      <c r="B343" s="5" t="s">
        <v>129</v>
      </c>
    </row>
    <row r="344">
      <c r="A344" s="1" t="s">
        <v>130</v>
      </c>
    </row>
    <row r="345">
      <c r="A345" s="1" t="s">
        <v>131</v>
      </c>
    </row>
    <row r="346">
      <c r="A346" s="5" t="s">
        <v>132</v>
      </c>
    </row>
    <row r="348">
      <c r="A348" s="1" t="s">
        <v>134</v>
      </c>
    </row>
    <row r="349">
      <c r="A349" s="1" t="s">
        <v>135</v>
      </c>
    </row>
    <row r="350">
      <c r="A350" s="17" t="s">
        <v>136</v>
      </c>
    </row>
    <row r="351">
      <c r="A351" s="18" t="s">
        <v>82</v>
      </c>
    </row>
    <row r="352">
      <c r="A352" s="13" t="s">
        <v>137</v>
      </c>
    </row>
  </sheetData>
  <mergeCells count="3">
    <mergeCell ref="A47:B47"/>
    <mergeCell ref="A337:F337"/>
    <mergeCell ref="A346:F346"/>
  </mergeCells>
  <conditionalFormatting sqref="A97">
    <cfRule type="notContainsBlanks" dxfId="0" priority="1">
      <formula>LEN(TRIM(A97))&gt;0</formula>
    </cfRule>
  </conditionalFormatting>
  <drawing r:id="rId1"/>
  <tableParts count="3">
    <tablePart r:id="rId5"/>
    <tablePart r:id="rId6"/>
    <tablePart r:id="rId7"/>
  </tableParts>
</worksheet>
</file>