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0" yWindow="3020" windowWidth="15510" windowHeight="3570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W361" i="1" l="1"/>
  <c r="Z361" i="1" s="1"/>
  <c r="N361" i="1"/>
  <c r="M361" i="1"/>
  <c r="K361" i="1"/>
  <c r="J361" i="1"/>
  <c r="I361" i="1"/>
  <c r="W355" i="1"/>
  <c r="Z355" i="1" s="1"/>
  <c r="N355" i="1"/>
  <c r="J355" i="1" s="1"/>
  <c r="M355" i="1"/>
  <c r="W358" i="1"/>
  <c r="Z358" i="1" s="1"/>
  <c r="N358" i="1"/>
  <c r="W362" i="1"/>
  <c r="Z362" i="1" s="1"/>
  <c r="N362" i="1"/>
  <c r="K362" i="1" s="1"/>
  <c r="M362" i="1"/>
  <c r="I362" i="1"/>
  <c r="W360" i="1"/>
  <c r="Z360" i="1" s="1"/>
  <c r="N360" i="1"/>
  <c r="W359" i="1"/>
  <c r="X359" i="1" s="1"/>
  <c r="N359" i="1"/>
  <c r="W357" i="1"/>
  <c r="Y357" i="1" s="1"/>
  <c r="N357" i="1"/>
  <c r="K357" i="1" s="1"/>
  <c r="M357" i="1"/>
  <c r="I357" i="1"/>
  <c r="W356" i="1"/>
  <c r="Z356" i="1" s="1"/>
  <c r="N356" i="1"/>
  <c r="J356" i="1" s="1"/>
  <c r="M356" i="1"/>
  <c r="Z354" i="1"/>
  <c r="W354" i="1"/>
  <c r="Y354" i="1" s="1"/>
  <c r="N354" i="1"/>
  <c r="J354" i="1" s="1"/>
  <c r="M354" i="1"/>
  <c r="Z353" i="1"/>
  <c r="Y353" i="1"/>
  <c r="W353" i="1"/>
  <c r="X353" i="1" s="1"/>
  <c r="N353" i="1"/>
  <c r="K353" i="1" s="1"/>
  <c r="M353" i="1"/>
  <c r="W352" i="1"/>
  <c r="Y352" i="1" s="1"/>
  <c r="N352" i="1"/>
  <c r="K352" i="1" s="1"/>
  <c r="M352" i="1"/>
  <c r="N351" i="1"/>
  <c r="I351" i="1"/>
  <c r="I352" i="1" s="1"/>
  <c r="I353" i="1" s="1"/>
  <c r="I354" i="1" s="1"/>
  <c r="I356" i="1" s="1"/>
  <c r="Y361" i="1" l="1"/>
  <c r="X361" i="1"/>
  <c r="X360" i="1"/>
  <c r="Y360" i="1"/>
  <c r="Y359" i="1"/>
  <c r="Z359" i="1"/>
  <c r="K356" i="1"/>
  <c r="Z357" i="1"/>
  <c r="I355" i="1"/>
  <c r="K354" i="1"/>
  <c r="X354" i="1"/>
  <c r="J362" i="1"/>
  <c r="K355" i="1"/>
  <c r="X355" i="1"/>
  <c r="Y355" i="1"/>
  <c r="X358" i="1"/>
  <c r="Y358" i="1"/>
  <c r="X356" i="1"/>
  <c r="J357" i="1"/>
  <c r="Y356" i="1"/>
  <c r="X357" i="1"/>
  <c r="Y362" i="1"/>
  <c r="Z352" i="1"/>
  <c r="J352" i="1"/>
  <c r="X362" i="1"/>
  <c r="X352" i="1"/>
  <c r="J353" i="1"/>
  <c r="W347" i="1"/>
  <c r="Z347" i="1" s="1"/>
  <c r="N347" i="1"/>
  <c r="W346" i="1"/>
  <c r="Z346" i="1" s="1"/>
  <c r="N346" i="1"/>
  <c r="J346" i="1" s="1"/>
  <c r="M346" i="1"/>
  <c r="W345" i="1"/>
  <c r="X345" i="1" s="1"/>
  <c r="N345" i="1"/>
  <c r="J345" i="1" s="1"/>
  <c r="M345" i="1"/>
  <c r="I345" i="1"/>
  <c r="W344" i="1"/>
  <c r="X344" i="1" s="1"/>
  <c r="N344" i="1"/>
  <c r="W343" i="1"/>
  <c r="Y343" i="1" s="1"/>
  <c r="N343" i="1"/>
  <c r="W342" i="1"/>
  <c r="Z342" i="1" s="1"/>
  <c r="N342" i="1"/>
  <c r="K342" i="1" s="1"/>
  <c r="M342" i="1"/>
  <c r="Z341" i="1"/>
  <c r="Y341" i="1"/>
  <c r="X341" i="1"/>
  <c r="W341" i="1"/>
  <c r="N341" i="1"/>
  <c r="J341" i="1" s="1"/>
  <c r="M341" i="1"/>
  <c r="K341" i="1"/>
  <c r="W340" i="1"/>
  <c r="X340" i="1" s="1"/>
  <c r="N340" i="1"/>
  <c r="K340" i="1" s="1"/>
  <c r="M340" i="1"/>
  <c r="W339" i="1"/>
  <c r="Y339" i="1" s="1"/>
  <c r="N339" i="1"/>
  <c r="K339" i="1" s="1"/>
  <c r="M339" i="1"/>
  <c r="W338" i="1"/>
  <c r="Z338" i="1" s="1"/>
  <c r="N338" i="1"/>
  <c r="K338" i="1" s="1"/>
  <c r="M338" i="1"/>
  <c r="N337" i="1"/>
  <c r="I337" i="1"/>
  <c r="I338" i="1" s="1"/>
  <c r="I339" i="1" s="1"/>
  <c r="I340" i="1" s="1"/>
  <c r="I341" i="1" s="1"/>
  <c r="X339" i="1" l="1"/>
  <c r="J338" i="1"/>
  <c r="Z339" i="1"/>
  <c r="J340" i="1"/>
  <c r="Y340" i="1"/>
  <c r="Y345" i="1"/>
  <c r="Z345" i="1"/>
  <c r="Y344" i="1"/>
  <c r="X343" i="1"/>
  <c r="Z343" i="1"/>
  <c r="J342" i="1"/>
  <c r="K346" i="1"/>
  <c r="K345" i="1"/>
  <c r="X338" i="1"/>
  <c r="J339" i="1"/>
  <c r="Z340" i="1"/>
  <c r="X342" i="1"/>
  <c r="Z344" i="1"/>
  <c r="X346" i="1"/>
  <c r="Y346" i="1"/>
  <c r="X347" i="1"/>
  <c r="Y338" i="1"/>
  <c r="Y342" i="1"/>
  <c r="Y347" i="1"/>
  <c r="K262" i="1"/>
  <c r="K263" i="1"/>
  <c r="W258" i="1"/>
  <c r="Z258" i="1" s="1"/>
  <c r="N258" i="1"/>
  <c r="W257" i="1"/>
  <c r="Z257" i="1" s="1"/>
  <c r="N257" i="1"/>
  <c r="K264" i="1"/>
  <c r="K261" i="1"/>
  <c r="K260" i="1"/>
  <c r="K259" i="1"/>
  <c r="K256" i="1"/>
  <c r="K255" i="1"/>
  <c r="K254" i="1"/>
  <c r="K253" i="1"/>
  <c r="K252" i="1"/>
  <c r="K251" i="1"/>
  <c r="W263" i="1"/>
  <c r="Z263" i="1" s="1"/>
  <c r="N263" i="1"/>
  <c r="W262" i="1"/>
  <c r="Z262" i="1" s="1"/>
  <c r="N262" i="1"/>
  <c r="M262" i="1"/>
  <c r="W261" i="1"/>
  <c r="Y261" i="1" s="1"/>
  <c r="N261" i="1"/>
  <c r="M261" i="1"/>
  <c r="W260" i="1"/>
  <c r="X260" i="1" s="1"/>
  <c r="N260" i="1"/>
  <c r="W259" i="1"/>
  <c r="Y259" i="1" s="1"/>
  <c r="N259" i="1"/>
  <c r="W256" i="1"/>
  <c r="Z256" i="1" s="1"/>
  <c r="N256" i="1"/>
  <c r="M256" i="1"/>
  <c r="W255" i="1"/>
  <c r="Z255" i="1" s="1"/>
  <c r="N255" i="1"/>
  <c r="M255" i="1"/>
  <c r="W254" i="1"/>
  <c r="X254" i="1" s="1"/>
  <c r="N254" i="1"/>
  <c r="M254" i="1"/>
  <c r="W253" i="1"/>
  <c r="Y253" i="1" s="1"/>
  <c r="N253" i="1"/>
  <c r="M253" i="1"/>
  <c r="W252" i="1"/>
  <c r="Z252" i="1" s="1"/>
  <c r="N252" i="1"/>
  <c r="M252" i="1"/>
  <c r="N251" i="1"/>
  <c r="I251" i="1"/>
  <c r="I252" i="1" s="1"/>
  <c r="I253" i="1" s="1"/>
  <c r="I254" i="1" s="1"/>
  <c r="I255" i="1" s="1"/>
  <c r="W245" i="1"/>
  <c r="Z245" i="1" s="1"/>
  <c r="N245" i="1"/>
  <c r="K245" i="1" s="1"/>
  <c r="M245" i="1"/>
  <c r="I245" i="1"/>
  <c r="K51" i="1"/>
  <c r="K50" i="1"/>
  <c r="W51" i="1"/>
  <c r="Z51" i="1" s="1"/>
  <c r="N51" i="1"/>
  <c r="M51" i="1"/>
  <c r="I51" i="1"/>
  <c r="W50" i="1"/>
  <c r="Z50" i="1" s="1"/>
  <c r="N50" i="1"/>
  <c r="M50" i="1"/>
  <c r="I50" i="1"/>
  <c r="W32" i="1"/>
  <c r="Z32" i="1" s="1"/>
  <c r="N32" i="1"/>
  <c r="J32" i="1" s="1"/>
  <c r="M32" i="1"/>
  <c r="I32" i="1"/>
  <c r="W33" i="1"/>
  <c r="Y33" i="1" s="1"/>
  <c r="N33" i="1"/>
  <c r="K33" i="1" s="1"/>
  <c r="M33" i="1"/>
  <c r="I33" i="1"/>
  <c r="J216" i="1"/>
  <c r="W216" i="1"/>
  <c r="Z216" i="1" s="1"/>
  <c r="N216" i="1"/>
  <c r="W215" i="1"/>
  <c r="Z215" i="1" s="1"/>
  <c r="N215" i="1"/>
  <c r="J215" i="1" s="1"/>
  <c r="W217" i="1"/>
  <c r="Y217" i="1" s="1"/>
  <c r="N217" i="1"/>
  <c r="J217" i="1" s="1"/>
  <c r="W218" i="1"/>
  <c r="Z218" i="1" s="1"/>
  <c r="N218" i="1"/>
  <c r="J218" i="1" s="1"/>
  <c r="W214" i="1"/>
  <c r="Z214" i="1" s="1"/>
  <c r="N214" i="1"/>
  <c r="K214" i="1" s="1"/>
  <c r="M214" i="1"/>
  <c r="W199" i="1"/>
  <c r="Z199" i="1" s="1"/>
  <c r="N199" i="1"/>
  <c r="K199" i="1" s="1"/>
  <c r="M199" i="1"/>
  <c r="I199" i="1"/>
  <c r="W213" i="1"/>
  <c r="Z213" i="1" s="1"/>
  <c r="N213" i="1"/>
  <c r="W212" i="1"/>
  <c r="Z212" i="1" s="1"/>
  <c r="N212" i="1"/>
  <c r="K212" i="1" s="1"/>
  <c r="M212" i="1"/>
  <c r="I212" i="1"/>
  <c r="W211" i="1"/>
  <c r="Z211" i="1" s="1"/>
  <c r="N211" i="1"/>
  <c r="K211" i="1" s="1"/>
  <c r="M211" i="1"/>
  <c r="W210" i="1"/>
  <c r="Z210" i="1" s="1"/>
  <c r="N210" i="1"/>
  <c r="K210" i="1" s="1"/>
  <c r="M210" i="1"/>
  <c r="W209" i="1"/>
  <c r="Z209" i="1" s="1"/>
  <c r="N209" i="1"/>
  <c r="K209" i="1" s="1"/>
  <c r="M209" i="1"/>
  <c r="W208" i="1"/>
  <c r="Z208" i="1" s="1"/>
  <c r="N208" i="1"/>
  <c r="K208" i="1" s="1"/>
  <c r="M208" i="1"/>
  <c r="N207" i="1"/>
  <c r="I207" i="1"/>
  <c r="I208" i="1" s="1"/>
  <c r="I209" i="1" s="1"/>
  <c r="I210" i="1" s="1"/>
  <c r="I211" i="1" s="1"/>
  <c r="W201" i="1"/>
  <c r="Z201" i="1" s="1"/>
  <c r="N201" i="1"/>
  <c r="W200" i="1"/>
  <c r="Y200" i="1" s="1"/>
  <c r="N200" i="1"/>
  <c r="K200" i="1" s="1"/>
  <c r="M200" i="1"/>
  <c r="I200" i="1"/>
  <c r="W198" i="1"/>
  <c r="Z198" i="1" s="1"/>
  <c r="N198" i="1"/>
  <c r="K198" i="1" s="1"/>
  <c r="M198" i="1"/>
  <c r="W197" i="1"/>
  <c r="Z197" i="1" s="1"/>
  <c r="N197" i="1"/>
  <c r="J197" i="1" s="1"/>
  <c r="M197" i="1"/>
  <c r="W196" i="1"/>
  <c r="Z196" i="1" s="1"/>
  <c r="N196" i="1"/>
  <c r="K196" i="1" s="1"/>
  <c r="M196" i="1"/>
  <c r="W195" i="1"/>
  <c r="Y195" i="1" s="1"/>
  <c r="N195" i="1"/>
  <c r="K195" i="1" s="1"/>
  <c r="M195" i="1"/>
  <c r="N194" i="1"/>
  <c r="I194" i="1"/>
  <c r="I195" i="1" s="1"/>
  <c r="I196" i="1" s="1"/>
  <c r="I197" i="1" s="1"/>
  <c r="I198" i="1" s="1"/>
  <c r="I262" i="1" l="1"/>
  <c r="Z261" i="1"/>
  <c r="X258" i="1"/>
  <c r="X255" i="1"/>
  <c r="Y258" i="1"/>
  <c r="J245" i="1"/>
  <c r="Z253" i="1"/>
  <c r="Y254" i="1"/>
  <c r="I261" i="1"/>
  <c r="Y50" i="1"/>
  <c r="Y255" i="1"/>
  <c r="X259" i="1"/>
  <c r="Y260" i="1"/>
  <c r="X257" i="1"/>
  <c r="Z259" i="1"/>
  <c r="X261" i="1"/>
  <c r="Y257" i="1"/>
  <c r="X253" i="1"/>
  <c r="X252" i="1"/>
  <c r="Z254" i="1"/>
  <c r="X256" i="1"/>
  <c r="Z260" i="1"/>
  <c r="X262" i="1"/>
  <c r="Y252" i="1"/>
  <c r="Y256" i="1"/>
  <c r="Y262" i="1"/>
  <c r="X263" i="1"/>
  <c r="Y263" i="1"/>
  <c r="J211" i="1"/>
  <c r="X245" i="1"/>
  <c r="Y245" i="1"/>
  <c r="X50" i="1"/>
  <c r="X51" i="1"/>
  <c r="Y51" i="1"/>
  <c r="K32" i="1"/>
  <c r="Y32" i="1"/>
  <c r="X32" i="1"/>
  <c r="Z33" i="1"/>
  <c r="J33" i="1"/>
  <c r="X33" i="1"/>
  <c r="X216" i="1"/>
  <c r="Y216" i="1"/>
  <c r="X215" i="1"/>
  <c r="Y215" i="1"/>
  <c r="K197" i="1"/>
  <c r="X197" i="1"/>
  <c r="Y197" i="1"/>
  <c r="X217" i="1"/>
  <c r="Z217" i="1"/>
  <c r="J199" i="1"/>
  <c r="J214" i="1"/>
  <c r="Y214" i="1"/>
  <c r="X218" i="1"/>
  <c r="X214" i="1"/>
  <c r="Y218" i="1"/>
  <c r="J212" i="1"/>
  <c r="X199" i="1"/>
  <c r="Y199" i="1"/>
  <c r="X211" i="1"/>
  <c r="X212" i="1"/>
  <c r="X196" i="1"/>
  <c r="J200" i="1"/>
  <c r="J208" i="1"/>
  <c r="Y210" i="1"/>
  <c r="Y211" i="1"/>
  <c r="X210" i="1"/>
  <c r="J209" i="1"/>
  <c r="Y208" i="1"/>
  <c r="X209" i="1"/>
  <c r="J210" i="1"/>
  <c r="Y212" i="1"/>
  <c r="X213" i="1"/>
  <c r="X208" i="1"/>
  <c r="Y209" i="1"/>
  <c r="Y213" i="1"/>
  <c r="Y201" i="1"/>
  <c r="J195" i="1"/>
  <c r="Y196" i="1"/>
  <c r="J198" i="1"/>
  <c r="X198" i="1"/>
  <c r="X201" i="1"/>
  <c r="Z195" i="1"/>
  <c r="Z200" i="1"/>
  <c r="X195" i="1"/>
  <c r="J196" i="1"/>
  <c r="Y198" i="1"/>
  <c r="X200" i="1"/>
  <c r="K52" i="1"/>
  <c r="K45" i="1"/>
  <c r="K46" i="1"/>
  <c r="K49" i="1"/>
  <c r="K48" i="1"/>
  <c r="K53" i="1"/>
  <c r="K44" i="1"/>
  <c r="K43" i="1"/>
  <c r="K42" i="1"/>
  <c r="K41" i="1"/>
  <c r="K40" i="1"/>
  <c r="K39" i="1"/>
  <c r="W47" i="1"/>
  <c r="Z47" i="1" s="1"/>
  <c r="N47" i="1"/>
  <c r="M47" i="1"/>
  <c r="I47" i="1"/>
  <c r="W45" i="1"/>
  <c r="Z45" i="1" s="1"/>
  <c r="N45" i="1"/>
  <c r="W52" i="1"/>
  <c r="Y52" i="1" s="1"/>
  <c r="N52" i="1"/>
  <c r="M52" i="1"/>
  <c r="I52" i="1"/>
  <c r="W49" i="1"/>
  <c r="Z49" i="1" s="1"/>
  <c r="N49" i="1"/>
  <c r="W48" i="1"/>
  <c r="Z48" i="1" s="1"/>
  <c r="N48" i="1"/>
  <c r="M48" i="1"/>
  <c r="I48" i="1"/>
  <c r="W46" i="1"/>
  <c r="Z46" i="1" s="1"/>
  <c r="N46" i="1"/>
  <c r="M46" i="1"/>
  <c r="I46" i="1"/>
  <c r="W44" i="1"/>
  <c r="Z44" i="1" s="1"/>
  <c r="N44" i="1"/>
  <c r="M44" i="1"/>
  <c r="I44" i="1"/>
  <c r="W43" i="1"/>
  <c r="Z43" i="1" s="1"/>
  <c r="N43" i="1"/>
  <c r="M43" i="1"/>
  <c r="I43" i="1"/>
  <c r="W42" i="1"/>
  <c r="Z42" i="1" s="1"/>
  <c r="N42" i="1"/>
  <c r="M42" i="1"/>
  <c r="W41" i="1"/>
  <c r="Y41" i="1" s="1"/>
  <c r="N41" i="1"/>
  <c r="M41" i="1"/>
  <c r="W40" i="1"/>
  <c r="Z40" i="1" s="1"/>
  <c r="N40" i="1"/>
  <c r="M40" i="1"/>
  <c r="W39" i="1"/>
  <c r="Z39" i="1" s="1"/>
  <c r="N39" i="1"/>
  <c r="M39" i="1"/>
  <c r="N38" i="1"/>
  <c r="I38" i="1"/>
  <c r="I39" i="1" s="1"/>
  <c r="I40" i="1" s="1"/>
  <c r="I41" i="1" s="1"/>
  <c r="I42" i="1" s="1"/>
  <c r="W26" i="1"/>
  <c r="Z26" i="1" s="1"/>
  <c r="N26" i="1"/>
  <c r="K26" i="1" s="1"/>
  <c r="M26" i="1"/>
  <c r="I26" i="1"/>
  <c r="W31" i="1"/>
  <c r="Z31" i="1" s="1"/>
  <c r="N31" i="1"/>
  <c r="W30" i="1"/>
  <c r="Z30" i="1" s="1"/>
  <c r="N30" i="1"/>
  <c r="J30" i="1" s="1"/>
  <c r="M30" i="1"/>
  <c r="I30" i="1"/>
  <c r="W34" i="1"/>
  <c r="Z34" i="1" s="1"/>
  <c r="N34" i="1"/>
  <c r="K34" i="1" s="1"/>
  <c r="M34" i="1"/>
  <c r="I34" i="1"/>
  <c r="W29" i="1"/>
  <c r="X29" i="1" s="1"/>
  <c r="N29" i="1"/>
  <c r="K29" i="1" s="1"/>
  <c r="M29" i="1"/>
  <c r="I29" i="1"/>
  <c r="W28" i="1"/>
  <c r="Y28" i="1" s="1"/>
  <c r="N28" i="1"/>
  <c r="W27" i="1"/>
  <c r="X27" i="1" s="1"/>
  <c r="N27" i="1"/>
  <c r="J27" i="1" s="1"/>
  <c r="M27" i="1"/>
  <c r="I27" i="1"/>
  <c r="W25" i="1"/>
  <c r="Y25" i="1" s="1"/>
  <c r="N25" i="1"/>
  <c r="K25" i="1" s="1"/>
  <c r="M25" i="1"/>
  <c r="W24" i="1"/>
  <c r="Z24" i="1" s="1"/>
  <c r="N24" i="1"/>
  <c r="J24" i="1" s="1"/>
  <c r="M24" i="1"/>
  <c r="W23" i="1"/>
  <c r="Y23" i="1" s="1"/>
  <c r="N23" i="1"/>
  <c r="J23" i="1" s="1"/>
  <c r="M23" i="1"/>
  <c r="W22" i="1"/>
  <c r="X22" i="1" s="1"/>
  <c r="N22" i="1"/>
  <c r="J22" i="1" s="1"/>
  <c r="M22" i="1"/>
  <c r="N21" i="1"/>
  <c r="I21" i="1"/>
  <c r="I22" i="1" s="1"/>
  <c r="I23" i="1" s="1"/>
  <c r="I24" i="1" s="1"/>
  <c r="I25" i="1" s="1"/>
  <c r="K30" i="1" l="1"/>
  <c r="J26" i="1"/>
  <c r="X39" i="1"/>
  <c r="X47" i="1"/>
  <c r="Y39" i="1"/>
  <c r="Y47" i="1"/>
  <c r="X42" i="1"/>
  <c r="Y42" i="1"/>
  <c r="X43" i="1"/>
  <c r="Y46" i="1"/>
  <c r="X48" i="1"/>
  <c r="Z52" i="1"/>
  <c r="Y45" i="1"/>
  <c r="Z41" i="1"/>
  <c r="X46" i="1"/>
  <c r="X45" i="1"/>
  <c r="Y43" i="1"/>
  <c r="Y48" i="1"/>
  <c r="Y40" i="1"/>
  <c r="X41" i="1"/>
  <c r="Y44" i="1"/>
  <c r="Y49" i="1"/>
  <c r="X52" i="1"/>
  <c r="X40" i="1"/>
  <c r="X44" i="1"/>
  <c r="X49" i="1"/>
  <c r="X30" i="1"/>
  <c r="J29" i="1"/>
  <c r="X26" i="1"/>
  <c r="X28" i="1"/>
  <c r="Y26" i="1"/>
  <c r="Y30" i="1"/>
  <c r="X31" i="1"/>
  <c r="J34" i="1"/>
  <c r="Y31" i="1"/>
  <c r="Z22" i="1"/>
  <c r="Z23" i="1"/>
  <c r="Z28" i="1"/>
  <c r="Y22" i="1"/>
  <c r="Z25" i="1"/>
  <c r="K23" i="1"/>
  <c r="X23" i="1"/>
  <c r="K24" i="1"/>
  <c r="Y27" i="1"/>
  <c r="Z27" i="1"/>
  <c r="X24" i="1"/>
  <c r="J25" i="1"/>
  <c r="Y24" i="1"/>
  <c r="X25" i="1"/>
  <c r="Y29" i="1"/>
  <c r="K22" i="1"/>
  <c r="K27" i="1"/>
  <c r="Z29" i="1"/>
  <c r="X34" i="1"/>
  <c r="Y34" i="1"/>
  <c r="Z423" i="11"/>
  <c r="Y423" i="11"/>
  <c r="X423" i="11"/>
  <c r="N423" i="11"/>
  <c r="I423" i="11"/>
  <c r="Z422" i="11"/>
  <c r="W422" i="11"/>
  <c r="Y422" i="11" s="1"/>
  <c r="N422" i="11"/>
  <c r="M422" i="11"/>
  <c r="I422" i="11"/>
  <c r="W421" i="11"/>
  <c r="N421" i="11"/>
  <c r="M421" i="11"/>
  <c r="K421" i="11"/>
  <c r="J421" i="11"/>
  <c r="Y420" i="11"/>
  <c r="X420" i="11"/>
  <c r="W420" i="11"/>
  <c r="Z420" i="11" s="1"/>
  <c r="N420" i="11"/>
  <c r="M420" i="11"/>
  <c r="K420" i="11"/>
  <c r="J420" i="11"/>
  <c r="I420" i="11"/>
  <c r="I421" i="11" s="1"/>
  <c r="Z419" i="11"/>
  <c r="Y419" i="11"/>
  <c r="X419" i="11"/>
  <c r="W419" i="11"/>
  <c r="N419" i="11"/>
  <c r="K419" i="11" s="1"/>
  <c r="M419" i="11"/>
  <c r="Z418" i="11"/>
  <c r="W418" i="11"/>
  <c r="Y418" i="11" s="1"/>
  <c r="N418" i="11"/>
  <c r="M418" i="11"/>
  <c r="W417" i="11"/>
  <c r="N417" i="11"/>
  <c r="M417" i="11"/>
  <c r="K417" i="11"/>
  <c r="J417" i="11"/>
  <c r="Y416" i="11"/>
  <c r="X416" i="11"/>
  <c r="W416" i="11"/>
  <c r="Z416" i="11" s="1"/>
  <c r="N416" i="11"/>
  <c r="M416" i="11"/>
  <c r="K416" i="11"/>
  <c r="J416" i="11"/>
  <c r="Z415" i="11"/>
  <c r="Y415" i="11"/>
  <c r="X415" i="11"/>
  <c r="W415" i="11"/>
  <c r="N415" i="11"/>
  <c r="K415" i="11" s="1"/>
  <c r="M415" i="11"/>
  <c r="I415" i="11"/>
  <c r="I416" i="11" s="1"/>
  <c r="I417" i="11" s="1"/>
  <c r="I419" i="11" s="1"/>
  <c r="N414" i="11"/>
  <c r="I414" i="11"/>
  <c r="K413" i="11"/>
  <c r="K412" i="11"/>
  <c r="K411" i="11"/>
  <c r="K410" i="11"/>
  <c r="K409" i="11"/>
  <c r="Y408" i="11"/>
  <c r="W408" i="11"/>
  <c r="X408" i="11" s="1"/>
  <c r="N408" i="11"/>
  <c r="M408" i="11"/>
  <c r="K408" i="11"/>
  <c r="X407" i="11"/>
  <c r="W407" i="11"/>
  <c r="Z407" i="11" s="1"/>
  <c r="N407" i="11"/>
  <c r="M407" i="11"/>
  <c r="K407" i="11"/>
  <c r="J407" i="11"/>
  <c r="X406" i="11"/>
  <c r="W406" i="11"/>
  <c r="Z406" i="11" s="1"/>
  <c r="N406" i="11"/>
  <c r="M406" i="11"/>
  <c r="K406" i="11"/>
  <c r="W405" i="11"/>
  <c r="N405" i="11"/>
  <c r="M405" i="11"/>
  <c r="K405" i="11"/>
  <c r="Z404" i="11"/>
  <c r="Y404" i="11"/>
  <c r="W404" i="11"/>
  <c r="X404" i="11" s="1"/>
  <c r="N404" i="11"/>
  <c r="M404" i="11"/>
  <c r="K404" i="11"/>
  <c r="Y403" i="11"/>
  <c r="X403" i="11"/>
  <c r="W403" i="11"/>
  <c r="Z403" i="11" s="1"/>
  <c r="N403" i="11"/>
  <c r="M403" i="11"/>
  <c r="K403" i="11"/>
  <c r="X402" i="11"/>
  <c r="W402" i="11"/>
  <c r="Z402" i="11" s="1"/>
  <c r="N402" i="11"/>
  <c r="M402" i="11"/>
  <c r="K402" i="11"/>
  <c r="W401" i="11"/>
  <c r="N401" i="11"/>
  <c r="M401" i="11"/>
  <c r="K401" i="11"/>
  <c r="Z400" i="11"/>
  <c r="Y400" i="11"/>
  <c r="W400" i="11"/>
  <c r="X400" i="11" s="1"/>
  <c r="N400" i="11"/>
  <c r="M400" i="11"/>
  <c r="K400" i="11"/>
  <c r="Z399" i="11"/>
  <c r="Y399" i="11"/>
  <c r="X399" i="11"/>
  <c r="W399" i="11"/>
  <c r="N399" i="11"/>
  <c r="M399" i="11"/>
  <c r="K399" i="11"/>
  <c r="X398" i="11"/>
  <c r="W398" i="11"/>
  <c r="Z398" i="11" s="1"/>
  <c r="N398" i="11"/>
  <c r="M398" i="11"/>
  <c r="K398" i="11"/>
  <c r="N397" i="11"/>
  <c r="M397" i="11"/>
  <c r="K397" i="11"/>
  <c r="Z394" i="11"/>
  <c r="Y394" i="11"/>
  <c r="W394" i="11"/>
  <c r="X394" i="11" s="1"/>
  <c r="N394" i="11"/>
  <c r="M394" i="11"/>
  <c r="W393" i="11"/>
  <c r="M393" i="11"/>
  <c r="K393" i="11"/>
  <c r="J393" i="11"/>
  <c r="W392" i="11"/>
  <c r="M392" i="11"/>
  <c r="K392" i="11"/>
  <c r="J392" i="11"/>
  <c r="W391" i="11"/>
  <c r="M391" i="11"/>
  <c r="K391" i="11"/>
  <c r="J391" i="11"/>
  <c r="W390" i="11"/>
  <c r="N390" i="11"/>
  <c r="K390" i="11" s="1"/>
  <c r="M390" i="11"/>
  <c r="J390" i="11"/>
  <c r="X389" i="11"/>
  <c r="W389" i="11"/>
  <c r="Z389" i="11" s="1"/>
  <c r="N389" i="11"/>
  <c r="M389" i="11"/>
  <c r="K389" i="11"/>
  <c r="J389" i="11"/>
  <c r="Z388" i="11"/>
  <c r="Y388" i="11"/>
  <c r="X388" i="11"/>
  <c r="W388" i="11"/>
  <c r="N388" i="11"/>
  <c r="J388" i="11" s="1"/>
  <c r="M388" i="11"/>
  <c r="K388" i="11"/>
  <c r="Z387" i="11"/>
  <c r="Y387" i="11"/>
  <c r="W387" i="11"/>
  <c r="X387" i="11" s="1"/>
  <c r="N387" i="11"/>
  <c r="M387" i="11"/>
  <c r="W386" i="11"/>
  <c r="N386" i="11"/>
  <c r="K386" i="11" s="1"/>
  <c r="M386" i="11"/>
  <c r="J386" i="11"/>
  <c r="X385" i="11"/>
  <c r="W385" i="11"/>
  <c r="Z385" i="11" s="1"/>
  <c r="N385" i="11"/>
  <c r="M385" i="11"/>
  <c r="K385" i="11"/>
  <c r="J385" i="11"/>
  <c r="Z384" i="11"/>
  <c r="Y384" i="11"/>
  <c r="X384" i="11"/>
  <c r="W384" i="11"/>
  <c r="N384" i="11"/>
  <c r="J384" i="11" s="1"/>
  <c r="M384" i="11"/>
  <c r="K384" i="11"/>
  <c r="I384" i="1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N383" i="11"/>
  <c r="M383" i="11"/>
  <c r="I383" i="11"/>
  <c r="K379" i="11"/>
  <c r="Z378" i="11"/>
  <c r="Y378" i="11"/>
  <c r="W378" i="11"/>
  <c r="X378" i="11" s="1"/>
  <c r="N378" i="11"/>
  <c r="M378" i="11"/>
  <c r="K378" i="11"/>
  <c r="Z377" i="11"/>
  <c r="Y377" i="11"/>
  <c r="X377" i="11"/>
  <c r="W377" i="11"/>
  <c r="N377" i="11"/>
  <c r="M377" i="11"/>
  <c r="K377" i="11"/>
  <c r="X376" i="11"/>
  <c r="W376" i="11"/>
  <c r="Z376" i="11" s="1"/>
  <c r="N376" i="11"/>
  <c r="K376" i="11"/>
  <c r="Z375" i="11"/>
  <c r="Y375" i="11"/>
  <c r="W375" i="11"/>
  <c r="X375" i="11" s="1"/>
  <c r="N375" i="11"/>
  <c r="K375" i="11"/>
  <c r="X374" i="11"/>
  <c r="W374" i="11"/>
  <c r="Z374" i="11" s="1"/>
  <c r="N374" i="11"/>
  <c r="K374" i="11"/>
  <c r="Z373" i="11"/>
  <c r="Y373" i="11"/>
  <c r="W373" i="11"/>
  <c r="X373" i="11" s="1"/>
  <c r="N373" i="11"/>
  <c r="K373" i="11"/>
  <c r="X372" i="11"/>
  <c r="W372" i="11"/>
  <c r="Z372" i="11" s="1"/>
  <c r="N372" i="11"/>
  <c r="K372" i="11"/>
  <c r="Z371" i="11"/>
  <c r="Y371" i="11"/>
  <c r="W371" i="11"/>
  <c r="X371" i="11" s="1"/>
  <c r="N371" i="11"/>
  <c r="M371" i="11"/>
  <c r="K371" i="11"/>
  <c r="Z370" i="11"/>
  <c r="Y370" i="11"/>
  <c r="X370" i="11"/>
  <c r="W370" i="11"/>
  <c r="N370" i="11"/>
  <c r="M370" i="11"/>
  <c r="K370" i="11"/>
  <c r="X369" i="11"/>
  <c r="W369" i="11"/>
  <c r="Z369" i="11" s="1"/>
  <c r="N369" i="11"/>
  <c r="M369" i="11"/>
  <c r="K369" i="11"/>
  <c r="W368" i="11"/>
  <c r="N368" i="11"/>
  <c r="M368" i="11"/>
  <c r="K368" i="11"/>
  <c r="Z367" i="11"/>
  <c r="Y367" i="11"/>
  <c r="W367" i="11"/>
  <c r="X367" i="11" s="1"/>
  <c r="N367" i="11"/>
  <c r="M367" i="11"/>
  <c r="K367" i="11"/>
  <c r="Z366" i="11"/>
  <c r="Y366" i="11"/>
  <c r="X366" i="11"/>
  <c r="W366" i="11"/>
  <c r="N366" i="11"/>
  <c r="M366" i="11"/>
  <c r="K366" i="11"/>
  <c r="X365" i="11"/>
  <c r="W365" i="11"/>
  <c r="Z365" i="11" s="1"/>
  <c r="N365" i="11"/>
  <c r="M365" i="11"/>
  <c r="K365" i="11"/>
  <c r="W364" i="11"/>
  <c r="N364" i="11"/>
  <c r="M364" i="11"/>
  <c r="K364" i="11"/>
  <c r="N363" i="11"/>
  <c r="M363" i="11"/>
  <c r="K363" i="11"/>
  <c r="Z360" i="11"/>
  <c r="Y360" i="11"/>
  <c r="X360" i="11"/>
  <c r="W360" i="11"/>
  <c r="N360" i="11"/>
  <c r="K360" i="11"/>
  <c r="J360" i="11"/>
  <c r="Z359" i="11"/>
  <c r="Y359" i="11"/>
  <c r="X359" i="11"/>
  <c r="W359" i="11"/>
  <c r="N359" i="11"/>
  <c r="K359" i="11"/>
  <c r="J359" i="11"/>
  <c r="Y358" i="11"/>
  <c r="X358" i="11"/>
  <c r="W358" i="11"/>
  <c r="Z358" i="11" s="1"/>
  <c r="N358" i="11"/>
  <c r="K358" i="11"/>
  <c r="J358" i="11"/>
  <c r="Y357" i="11"/>
  <c r="X357" i="11"/>
  <c r="W357" i="11"/>
  <c r="Z357" i="11" s="1"/>
  <c r="N357" i="11"/>
  <c r="K357" i="11"/>
  <c r="J357" i="11"/>
  <c r="Y356" i="11"/>
  <c r="X356" i="11"/>
  <c r="W356" i="11"/>
  <c r="Z356" i="11" s="1"/>
  <c r="N356" i="11"/>
  <c r="K356" i="11"/>
  <c r="J356" i="11"/>
  <c r="Y355" i="11"/>
  <c r="X355" i="11"/>
  <c r="W355" i="11"/>
  <c r="Z355" i="11" s="1"/>
  <c r="N355" i="11"/>
  <c r="K355" i="11"/>
  <c r="J355" i="11"/>
  <c r="Y354" i="11"/>
  <c r="X354" i="11"/>
  <c r="W354" i="11"/>
  <c r="Z354" i="11" s="1"/>
  <c r="N354" i="11"/>
  <c r="K354" i="11"/>
  <c r="J354" i="11"/>
  <c r="Y353" i="11"/>
  <c r="X353" i="11"/>
  <c r="W353" i="11"/>
  <c r="Z353" i="11" s="1"/>
  <c r="N353" i="11"/>
  <c r="K353" i="11"/>
  <c r="J353" i="11"/>
  <c r="Y352" i="11"/>
  <c r="X352" i="11"/>
  <c r="W352" i="11"/>
  <c r="Z352" i="11" s="1"/>
  <c r="N352" i="11"/>
  <c r="K352" i="11"/>
  <c r="J352" i="11"/>
  <c r="Y351" i="11"/>
  <c r="X351" i="11"/>
  <c r="W351" i="11"/>
  <c r="Z351" i="11" s="1"/>
  <c r="N351" i="11"/>
  <c r="K351" i="11"/>
  <c r="J351" i="11"/>
  <c r="Y350" i="11"/>
  <c r="X350" i="11"/>
  <c r="W350" i="11"/>
  <c r="Z350" i="11" s="1"/>
  <c r="N350" i="11"/>
  <c r="K350" i="11"/>
  <c r="J350" i="11"/>
  <c r="Y349" i="11"/>
  <c r="X349" i="11"/>
  <c r="W349" i="11"/>
  <c r="Z349" i="11" s="1"/>
  <c r="N349" i="11"/>
  <c r="K349" i="11"/>
  <c r="J349" i="11"/>
  <c r="Y348" i="11"/>
  <c r="X348" i="11"/>
  <c r="W348" i="11"/>
  <c r="Z348" i="11" s="1"/>
  <c r="N348" i="11"/>
  <c r="K348" i="11"/>
  <c r="J348" i="11"/>
  <c r="N347" i="11"/>
  <c r="I347" i="11"/>
  <c r="I348" i="11" s="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K345" i="11"/>
  <c r="K343" i="11"/>
  <c r="Y342" i="11"/>
  <c r="X342" i="11"/>
  <c r="W342" i="11"/>
  <c r="Z342" i="11" s="1"/>
  <c r="N342" i="11"/>
  <c r="M342" i="11"/>
  <c r="W341" i="11"/>
  <c r="N341" i="11"/>
  <c r="M341" i="11"/>
  <c r="K341" i="11"/>
  <c r="Z340" i="11"/>
  <c r="Y340" i="11"/>
  <c r="X340" i="11"/>
  <c r="W340" i="11"/>
  <c r="N340" i="11"/>
  <c r="M340" i="11"/>
  <c r="K340" i="11"/>
  <c r="Y339" i="11"/>
  <c r="W339" i="11"/>
  <c r="X339" i="11" s="1"/>
  <c r="N339" i="11"/>
  <c r="M339" i="11"/>
  <c r="K339" i="11"/>
  <c r="X338" i="11"/>
  <c r="W338" i="11"/>
  <c r="Z338" i="11" s="1"/>
  <c r="N338" i="11"/>
  <c r="M338" i="11"/>
  <c r="K338" i="11"/>
  <c r="W337" i="11"/>
  <c r="N337" i="11"/>
  <c r="K337" i="11"/>
  <c r="I337" i="11"/>
  <c r="Z336" i="11"/>
  <c r="Y336" i="11"/>
  <c r="X336" i="11"/>
  <c r="W336" i="11"/>
  <c r="N336" i="11"/>
  <c r="M336" i="11"/>
  <c r="K336" i="11"/>
  <c r="Y335" i="11"/>
  <c r="W335" i="11"/>
  <c r="X335" i="11" s="1"/>
  <c r="N335" i="11"/>
  <c r="M335" i="11"/>
  <c r="K335" i="11"/>
  <c r="X334" i="11"/>
  <c r="W334" i="11"/>
  <c r="Z334" i="11" s="1"/>
  <c r="N334" i="11"/>
  <c r="M334" i="11"/>
  <c r="K334" i="11"/>
  <c r="W333" i="11"/>
  <c r="M333" i="11"/>
  <c r="K333" i="11"/>
  <c r="Y332" i="11"/>
  <c r="W332" i="11"/>
  <c r="X332" i="11" s="1"/>
  <c r="N332" i="11"/>
  <c r="M332" i="11"/>
  <c r="K332" i="11"/>
  <c r="X331" i="11"/>
  <c r="W331" i="11"/>
  <c r="Z331" i="11" s="1"/>
  <c r="N331" i="11"/>
  <c r="M331" i="11"/>
  <c r="K331" i="11"/>
  <c r="W330" i="11"/>
  <c r="N330" i="11"/>
  <c r="M330" i="11"/>
  <c r="J330" i="11"/>
  <c r="K330" i="11" s="1"/>
  <c r="W329" i="11"/>
  <c r="N329" i="11"/>
  <c r="M329" i="11"/>
  <c r="K329" i="11"/>
  <c r="Z328" i="11"/>
  <c r="Y328" i="11"/>
  <c r="X328" i="11"/>
  <c r="W328" i="11"/>
  <c r="N328" i="11"/>
  <c r="M328" i="11"/>
  <c r="K328" i="11"/>
  <c r="Y327" i="11"/>
  <c r="X327" i="11"/>
  <c r="W327" i="11"/>
  <c r="Z327" i="11" s="1"/>
  <c r="N327" i="11"/>
  <c r="M327" i="11"/>
  <c r="K327" i="11"/>
  <c r="X326" i="11"/>
  <c r="W326" i="11"/>
  <c r="Z326" i="11" s="1"/>
  <c r="N326" i="11"/>
  <c r="M326" i="11"/>
  <c r="K326" i="11"/>
  <c r="N325" i="11"/>
  <c r="M325" i="11"/>
  <c r="K325" i="11"/>
  <c r="Z322" i="11"/>
  <c r="Y322" i="11"/>
  <c r="X322" i="11"/>
  <c r="W322" i="11"/>
  <c r="N322" i="11"/>
  <c r="Z321" i="11"/>
  <c r="Y321" i="11"/>
  <c r="X321" i="11"/>
  <c r="W321" i="11"/>
  <c r="N321" i="11"/>
  <c r="Z320" i="11"/>
  <c r="Y320" i="11"/>
  <c r="X320" i="11"/>
  <c r="W320" i="11"/>
  <c r="N320" i="11"/>
  <c r="Z319" i="11"/>
  <c r="Y319" i="11"/>
  <c r="X319" i="11"/>
  <c r="W319" i="11"/>
  <c r="N319" i="11"/>
  <c r="Z318" i="11"/>
  <c r="Y318" i="11"/>
  <c r="X318" i="11"/>
  <c r="W318" i="11"/>
  <c r="N318" i="11"/>
  <c r="Z317" i="11"/>
  <c r="Y317" i="11"/>
  <c r="X317" i="11"/>
  <c r="W317" i="11"/>
  <c r="N317" i="11"/>
  <c r="Z316" i="11"/>
  <c r="Y316" i="11"/>
  <c r="X316" i="11"/>
  <c r="W316" i="11"/>
  <c r="N316" i="11"/>
  <c r="Z315" i="11"/>
  <c r="Y315" i="11"/>
  <c r="X315" i="11"/>
  <c r="W315" i="11"/>
  <c r="N315" i="11"/>
  <c r="Z314" i="11"/>
  <c r="Y314" i="11"/>
  <c r="X314" i="11"/>
  <c r="W314" i="11"/>
  <c r="N314" i="11"/>
  <c r="Z313" i="11"/>
  <c r="Y313" i="11"/>
  <c r="X313" i="11"/>
  <c r="W313" i="11"/>
  <c r="N313" i="11"/>
  <c r="Z312" i="11"/>
  <c r="Y312" i="11"/>
  <c r="W312" i="11"/>
  <c r="X312" i="11" s="1"/>
  <c r="N312" i="11"/>
  <c r="N311" i="11"/>
  <c r="I311" i="11"/>
  <c r="I312" i="11" s="1"/>
  <c r="I313" i="11" s="1"/>
  <c r="I314" i="11" s="1"/>
  <c r="I315" i="11" s="1"/>
  <c r="I316" i="11" s="1"/>
  <c r="I317" i="11" s="1"/>
  <c r="K310" i="11"/>
  <c r="Y307" i="11"/>
  <c r="X307" i="11"/>
  <c r="W307" i="11"/>
  <c r="Z307" i="11" s="1"/>
  <c r="N307" i="11"/>
  <c r="M307" i="11"/>
  <c r="W306" i="11"/>
  <c r="N306" i="11"/>
  <c r="M306" i="11"/>
  <c r="Y305" i="11"/>
  <c r="W305" i="11"/>
  <c r="X305" i="11" s="1"/>
  <c r="N305" i="11"/>
  <c r="M305" i="11"/>
  <c r="W304" i="11"/>
  <c r="N304" i="11"/>
  <c r="M304" i="11"/>
  <c r="Y303" i="11"/>
  <c r="W303" i="11"/>
  <c r="X303" i="11" s="1"/>
  <c r="N303" i="11"/>
  <c r="M303" i="11"/>
  <c r="W302" i="11"/>
  <c r="N302" i="11"/>
  <c r="M302" i="11"/>
  <c r="Y301" i="11"/>
  <c r="W301" i="11"/>
  <c r="X301" i="11" s="1"/>
  <c r="N301" i="11"/>
  <c r="M301" i="11"/>
  <c r="W300" i="11"/>
  <c r="N300" i="11"/>
  <c r="M300" i="11"/>
  <c r="W299" i="11"/>
  <c r="N299" i="11"/>
  <c r="M299" i="11"/>
  <c r="W298" i="11"/>
  <c r="N298" i="11"/>
  <c r="M298" i="11"/>
  <c r="W297" i="11"/>
  <c r="N297" i="11"/>
  <c r="M297" i="11"/>
  <c r="N296" i="11"/>
  <c r="M296" i="11"/>
  <c r="Y292" i="11"/>
  <c r="W292" i="11"/>
  <c r="N292" i="11"/>
  <c r="Z291" i="11"/>
  <c r="Y291" i="11"/>
  <c r="X291" i="11"/>
  <c r="W291" i="11"/>
  <c r="N291" i="11"/>
  <c r="W290" i="11"/>
  <c r="N290" i="11"/>
  <c r="Z289" i="11"/>
  <c r="X289" i="11"/>
  <c r="W289" i="11"/>
  <c r="Y289" i="11" s="1"/>
  <c r="N289" i="11"/>
  <c r="Y288" i="11"/>
  <c r="W288" i="11"/>
  <c r="Z288" i="11" s="1"/>
  <c r="N288" i="11"/>
  <c r="Z287" i="11"/>
  <c r="Y287" i="11"/>
  <c r="X287" i="11"/>
  <c r="W287" i="11"/>
  <c r="N287" i="11"/>
  <c r="W286" i="11"/>
  <c r="X286" i="11" s="1"/>
  <c r="N286" i="11"/>
  <c r="W285" i="11"/>
  <c r="N285" i="11"/>
  <c r="Z284" i="11"/>
  <c r="Y284" i="11"/>
  <c r="X284" i="11"/>
  <c r="W284" i="11"/>
  <c r="N284" i="11"/>
  <c r="N283" i="11"/>
  <c r="Z279" i="11"/>
  <c r="W279" i="11"/>
  <c r="Y279" i="11" s="1"/>
  <c r="N279" i="11"/>
  <c r="J279" i="11" s="1"/>
  <c r="K279" i="11"/>
  <c r="Z278" i="11"/>
  <c r="W278" i="11"/>
  <c r="Y278" i="11" s="1"/>
  <c r="N278" i="11"/>
  <c r="J278" i="11" s="1"/>
  <c r="K278" i="11"/>
  <c r="Z277" i="11"/>
  <c r="W277" i="11"/>
  <c r="Y277" i="11" s="1"/>
  <c r="N277" i="11"/>
  <c r="J277" i="11" s="1"/>
  <c r="K277" i="11"/>
  <c r="Z276" i="11"/>
  <c r="W276" i="11"/>
  <c r="Y276" i="11" s="1"/>
  <c r="N276" i="11"/>
  <c r="M276" i="11"/>
  <c r="W275" i="11"/>
  <c r="N275" i="11"/>
  <c r="M275" i="11"/>
  <c r="K275" i="11"/>
  <c r="J275" i="11"/>
  <c r="Y274" i="11"/>
  <c r="X274" i="11"/>
  <c r="W274" i="11"/>
  <c r="Z274" i="11" s="1"/>
  <c r="N274" i="11"/>
  <c r="M274" i="11"/>
  <c r="K274" i="11"/>
  <c r="J274" i="11"/>
  <c r="Z273" i="11"/>
  <c r="Y273" i="11"/>
  <c r="W273" i="11"/>
  <c r="X273" i="11" s="1"/>
  <c r="N273" i="11"/>
  <c r="M273" i="11"/>
  <c r="W272" i="11"/>
  <c r="N272" i="11"/>
  <c r="K272" i="11" s="1"/>
  <c r="M272" i="11"/>
  <c r="J272" i="11"/>
  <c r="W271" i="11"/>
  <c r="N271" i="11"/>
  <c r="M271" i="11"/>
  <c r="K271" i="11"/>
  <c r="J271" i="11"/>
  <c r="Y270" i="11"/>
  <c r="X270" i="11"/>
  <c r="W270" i="11"/>
  <c r="Z270" i="11" s="1"/>
  <c r="N270" i="11"/>
  <c r="K270" i="11"/>
  <c r="J270" i="11"/>
  <c r="Y269" i="11"/>
  <c r="X269" i="11"/>
  <c r="W269" i="11"/>
  <c r="Z269" i="11" s="1"/>
  <c r="N269" i="11"/>
  <c r="K269" i="11"/>
  <c r="J269" i="11"/>
  <c r="Y268" i="11"/>
  <c r="X268" i="11"/>
  <c r="W268" i="11"/>
  <c r="Z268" i="11" s="1"/>
  <c r="N268" i="11"/>
  <c r="K268" i="11"/>
  <c r="J268" i="11"/>
  <c r="Y267" i="11"/>
  <c r="X267" i="11"/>
  <c r="W267" i="11"/>
  <c r="Z267" i="11" s="1"/>
  <c r="N267" i="11"/>
  <c r="K267" i="11"/>
  <c r="J267" i="11"/>
  <c r="Y266" i="11"/>
  <c r="X266" i="11"/>
  <c r="W266" i="11"/>
  <c r="Z266" i="11" s="1"/>
  <c r="N266" i="11"/>
  <c r="K266" i="11"/>
  <c r="J266" i="11"/>
  <c r="Y265" i="11"/>
  <c r="X265" i="11"/>
  <c r="W265" i="11"/>
  <c r="Z265" i="11" s="1"/>
  <c r="N265" i="11"/>
  <c r="K265" i="11"/>
  <c r="J265" i="11"/>
  <c r="Y264" i="11"/>
  <c r="X264" i="11"/>
  <c r="W264" i="11"/>
  <c r="Z264" i="11" s="1"/>
  <c r="N264" i="11"/>
  <c r="K264" i="11"/>
  <c r="J264" i="11"/>
  <c r="Y263" i="11"/>
  <c r="X263" i="11"/>
  <c r="W263" i="11"/>
  <c r="Z263" i="11" s="1"/>
  <c r="N263" i="11"/>
  <c r="K263" i="11"/>
  <c r="J263" i="11"/>
  <c r="Y262" i="11"/>
  <c r="X262" i="11"/>
  <c r="W262" i="11"/>
  <c r="Z262" i="11" s="1"/>
  <c r="N262" i="11"/>
  <c r="K262" i="11"/>
  <c r="J262" i="11"/>
  <c r="Y261" i="11"/>
  <c r="X261" i="11"/>
  <c r="W261" i="11"/>
  <c r="Z261" i="11" s="1"/>
  <c r="N261" i="11"/>
  <c r="K261" i="11"/>
  <c r="J261" i="11"/>
  <c r="N260" i="11"/>
  <c r="K260" i="11"/>
  <c r="J260" i="11"/>
  <c r="I260" i="11"/>
  <c r="I261" i="11" s="1"/>
  <c r="I262" i="11" s="1"/>
  <c r="I263" i="11" s="1"/>
  <c r="I264" i="11" s="1"/>
  <c r="Y255" i="11"/>
  <c r="X255" i="11"/>
  <c r="W255" i="11"/>
  <c r="Z255" i="11" s="1"/>
  <c r="N255" i="11"/>
  <c r="K255" i="11"/>
  <c r="J255" i="11"/>
  <c r="I255" i="11"/>
  <c r="Y254" i="11"/>
  <c r="X254" i="11"/>
  <c r="W254" i="11"/>
  <c r="Z254" i="11" s="1"/>
  <c r="N254" i="11"/>
  <c r="K254" i="11"/>
  <c r="J254" i="11"/>
  <c r="W253" i="11"/>
  <c r="Z253" i="11" s="1"/>
  <c r="N253" i="11"/>
  <c r="K253" i="11"/>
  <c r="J253" i="11"/>
  <c r="Y252" i="11"/>
  <c r="W252" i="11"/>
  <c r="Z252" i="11" s="1"/>
  <c r="N252" i="11"/>
  <c r="K252" i="11"/>
  <c r="J252" i="11"/>
  <c r="Y251" i="11"/>
  <c r="X251" i="11"/>
  <c r="W251" i="11"/>
  <c r="Z251" i="11" s="1"/>
  <c r="N251" i="11"/>
  <c r="K251" i="11"/>
  <c r="J251" i="11"/>
  <c r="W250" i="11"/>
  <c r="N250" i="11"/>
  <c r="K250" i="11"/>
  <c r="J250" i="11"/>
  <c r="N249" i="11"/>
  <c r="K249" i="11"/>
  <c r="J249" i="11"/>
  <c r="I249" i="11"/>
  <c r="I250" i="11" s="1"/>
  <c r="I251" i="11" s="1"/>
  <c r="I252" i="11" s="1"/>
  <c r="I253" i="11" s="1"/>
  <c r="I254" i="11" s="1"/>
  <c r="W242" i="11"/>
  <c r="Z242" i="11" s="1"/>
  <c r="N242" i="11"/>
  <c r="K242" i="11"/>
  <c r="J242" i="11"/>
  <c r="I242" i="11"/>
  <c r="Y241" i="11"/>
  <c r="W241" i="11"/>
  <c r="Z241" i="11" s="1"/>
  <c r="N241" i="11"/>
  <c r="K241" i="11"/>
  <c r="J241" i="11"/>
  <c r="I241" i="11"/>
  <c r="Y240" i="11"/>
  <c r="X240" i="11"/>
  <c r="W240" i="11"/>
  <c r="Z240" i="11" s="1"/>
  <c r="N240" i="11"/>
  <c r="K240" i="11"/>
  <c r="J240" i="11"/>
  <c r="I240" i="11"/>
  <c r="W239" i="11"/>
  <c r="N239" i="11"/>
  <c r="K239" i="11"/>
  <c r="J239" i="11"/>
  <c r="W238" i="11"/>
  <c r="Z238" i="11" s="1"/>
  <c r="N238" i="11"/>
  <c r="K238" i="11"/>
  <c r="J238" i="11"/>
  <c r="Y237" i="11"/>
  <c r="W237" i="11"/>
  <c r="Z237" i="11" s="1"/>
  <c r="N237" i="11"/>
  <c r="K237" i="11"/>
  <c r="J237" i="11"/>
  <c r="Y236" i="11"/>
  <c r="X236" i="11"/>
  <c r="W236" i="11"/>
  <c r="Z236" i="11" s="1"/>
  <c r="N236" i="11"/>
  <c r="K236" i="11"/>
  <c r="J236" i="11"/>
  <c r="W235" i="11"/>
  <c r="N235" i="11"/>
  <c r="K235" i="11"/>
  <c r="J235" i="11"/>
  <c r="N234" i="11"/>
  <c r="K234" i="11"/>
  <c r="J234" i="11"/>
  <c r="I234" i="11"/>
  <c r="I235" i="11" s="1"/>
  <c r="I236" i="11" s="1"/>
  <c r="I237" i="11" s="1"/>
  <c r="I238" i="11" s="1"/>
  <c r="I239" i="11" s="1"/>
  <c r="K228" i="11"/>
  <c r="Z227" i="11"/>
  <c r="Y227" i="11"/>
  <c r="X227" i="11"/>
  <c r="W227" i="11"/>
  <c r="N227" i="11"/>
  <c r="K227" i="11"/>
  <c r="W226" i="11"/>
  <c r="Z226" i="11" s="1"/>
  <c r="N226" i="11"/>
  <c r="K226" i="11"/>
  <c r="Z225" i="11"/>
  <c r="X225" i="11"/>
  <c r="W225" i="11"/>
  <c r="Y225" i="11" s="1"/>
  <c r="N225" i="11"/>
  <c r="K225" i="11"/>
  <c r="J225" i="11"/>
  <c r="W224" i="11"/>
  <c r="N224" i="11"/>
  <c r="K224" i="11"/>
  <c r="Z223" i="11"/>
  <c r="W223" i="11"/>
  <c r="X223" i="11" s="1"/>
  <c r="N223" i="11"/>
  <c r="K223" i="11"/>
  <c r="Z222" i="11"/>
  <c r="Y222" i="11"/>
  <c r="X222" i="11"/>
  <c r="W222" i="11"/>
  <c r="N222" i="11"/>
  <c r="K222" i="11"/>
  <c r="I222" i="11"/>
  <c r="I224" i="11" s="1"/>
  <c r="Y221" i="11"/>
  <c r="W221" i="11"/>
  <c r="Z221" i="11" s="1"/>
  <c r="N221" i="11"/>
  <c r="K221" i="11"/>
  <c r="W220" i="11"/>
  <c r="N220" i="11"/>
  <c r="K220" i="11"/>
  <c r="I220" i="11"/>
  <c r="Z219" i="11"/>
  <c r="W219" i="11"/>
  <c r="X219" i="11" s="1"/>
  <c r="N219" i="11"/>
  <c r="K219" i="11"/>
  <c r="Z218" i="11"/>
  <c r="Y218" i="11"/>
  <c r="X218" i="11"/>
  <c r="W218" i="11"/>
  <c r="N218" i="11"/>
  <c r="K218" i="11"/>
  <c r="I218" i="11"/>
  <c r="Y217" i="11"/>
  <c r="W217" i="11"/>
  <c r="Z217" i="11" s="1"/>
  <c r="N217" i="11"/>
  <c r="K217" i="11"/>
  <c r="I217" i="11"/>
  <c r="W216" i="11"/>
  <c r="N216" i="11"/>
  <c r="K216" i="11"/>
  <c r="I216" i="11"/>
  <c r="I221" i="11" s="1"/>
  <c r="Z215" i="11"/>
  <c r="W215" i="11"/>
  <c r="X215" i="11" s="1"/>
  <c r="N215" i="11"/>
  <c r="K215" i="11"/>
  <c r="I215" i="11"/>
  <c r="I219" i="11" s="1"/>
  <c r="I223" i="11" s="1"/>
  <c r="I225" i="11" s="1"/>
  <c r="Z214" i="11"/>
  <c r="Y214" i="11"/>
  <c r="X214" i="11"/>
  <c r="W214" i="11"/>
  <c r="N214" i="11"/>
  <c r="K214" i="11"/>
  <c r="W213" i="11"/>
  <c r="Z213" i="11" s="1"/>
  <c r="N213" i="11"/>
  <c r="K213" i="11"/>
  <c r="Z212" i="11"/>
  <c r="X212" i="11"/>
  <c r="W212" i="11"/>
  <c r="Y212" i="11" s="1"/>
  <c r="N212" i="11"/>
  <c r="K212" i="11"/>
  <c r="W211" i="11"/>
  <c r="X211" i="11" s="1"/>
  <c r="N211" i="11"/>
  <c r="J192" i="11" s="1"/>
  <c r="K211" i="11"/>
  <c r="N210" i="11"/>
  <c r="K210" i="11"/>
  <c r="I210" i="11"/>
  <c r="W203" i="11"/>
  <c r="Z203" i="11" s="1"/>
  <c r="N203" i="11"/>
  <c r="W202" i="11"/>
  <c r="N202" i="11"/>
  <c r="Y201" i="11"/>
  <c r="X201" i="11"/>
  <c r="W201" i="11"/>
  <c r="Z201" i="11" s="1"/>
  <c r="N201" i="11"/>
  <c r="K201" i="11"/>
  <c r="J201" i="11"/>
  <c r="W200" i="11"/>
  <c r="N200" i="11"/>
  <c r="Z199" i="11"/>
  <c r="Y199" i="11"/>
  <c r="W199" i="11"/>
  <c r="X199" i="11" s="1"/>
  <c r="N199" i="11"/>
  <c r="Y198" i="11"/>
  <c r="W198" i="11"/>
  <c r="Z198" i="11" s="1"/>
  <c r="N198" i="11"/>
  <c r="I198" i="11"/>
  <c r="I200" i="11" s="1"/>
  <c r="W197" i="11"/>
  <c r="X197" i="11" s="1"/>
  <c r="N197" i="11"/>
  <c r="W196" i="11"/>
  <c r="N196" i="11"/>
  <c r="I196" i="11"/>
  <c r="I197" i="11" s="1"/>
  <c r="I199" i="11" s="1"/>
  <c r="I201" i="11" s="1"/>
  <c r="Z195" i="11"/>
  <c r="Y195" i="11"/>
  <c r="W195" i="11"/>
  <c r="X195" i="11" s="1"/>
  <c r="N195" i="11"/>
  <c r="Y194" i="11"/>
  <c r="W194" i="11"/>
  <c r="Z194" i="11" s="1"/>
  <c r="N194" i="11"/>
  <c r="W193" i="11"/>
  <c r="X193" i="11" s="1"/>
  <c r="N193" i="11"/>
  <c r="W192" i="11"/>
  <c r="N192" i="11"/>
  <c r="N191" i="11"/>
  <c r="K191" i="11"/>
  <c r="J191" i="11"/>
  <c r="I191" i="11"/>
  <c r="I202" i="11" s="1"/>
  <c r="I203" i="11" s="1"/>
  <c r="Z183" i="11"/>
  <c r="W183" i="11"/>
  <c r="Y183" i="11" s="1"/>
  <c r="N183" i="11"/>
  <c r="J183" i="11" s="1"/>
  <c r="K183" i="11"/>
  <c r="Z182" i="11"/>
  <c r="X182" i="11"/>
  <c r="W182" i="11"/>
  <c r="Y182" i="11" s="1"/>
  <c r="N182" i="11"/>
  <c r="K182" i="11"/>
  <c r="J182" i="11"/>
  <c r="W181" i="11"/>
  <c r="N181" i="11"/>
  <c r="K181" i="11"/>
  <c r="J181" i="11"/>
  <c r="W180" i="11"/>
  <c r="Y180" i="11" s="1"/>
  <c r="N180" i="11"/>
  <c r="J180" i="11" s="1"/>
  <c r="K180" i="11"/>
  <c r="Z179" i="11"/>
  <c r="W179" i="11"/>
  <c r="Y179" i="11" s="1"/>
  <c r="N179" i="11"/>
  <c r="J179" i="11" s="1"/>
  <c r="K179" i="11"/>
  <c r="Z178" i="11"/>
  <c r="X178" i="11"/>
  <c r="W178" i="11"/>
  <c r="Y178" i="11" s="1"/>
  <c r="N178" i="11"/>
  <c r="K178" i="11"/>
  <c r="J178" i="11"/>
  <c r="W177" i="11"/>
  <c r="N177" i="11"/>
  <c r="K177" i="11"/>
  <c r="J177" i="11"/>
  <c r="I177" i="11"/>
  <c r="W176" i="11"/>
  <c r="Y176" i="11" s="1"/>
  <c r="N176" i="11"/>
  <c r="J176" i="11" s="1"/>
  <c r="K176" i="11"/>
  <c r="I176" i="11"/>
  <c r="I178" i="11" s="1"/>
  <c r="Z175" i="11"/>
  <c r="W175" i="11"/>
  <c r="Y175" i="11" s="1"/>
  <c r="N175" i="11"/>
  <c r="J175" i="11" s="1"/>
  <c r="K175" i="11"/>
  <c r="I175" i="11"/>
  <c r="Z174" i="11"/>
  <c r="X174" i="11"/>
  <c r="W174" i="11"/>
  <c r="Y174" i="11" s="1"/>
  <c r="N174" i="11"/>
  <c r="K174" i="11"/>
  <c r="J174" i="11"/>
  <c r="I174" i="11"/>
  <c r="Z173" i="11"/>
  <c r="Y173" i="11"/>
  <c r="X173" i="11"/>
  <c r="W173" i="11"/>
  <c r="N173" i="11"/>
  <c r="K173" i="11"/>
  <c r="J173" i="11"/>
  <c r="Y172" i="11"/>
  <c r="X172" i="11"/>
  <c r="W172" i="11"/>
  <c r="Z172" i="11" s="1"/>
  <c r="N172" i="11"/>
  <c r="K172" i="11"/>
  <c r="J172" i="11"/>
  <c r="Y171" i="11"/>
  <c r="X171" i="11"/>
  <c r="W171" i="11"/>
  <c r="Z171" i="11" s="1"/>
  <c r="N171" i="11"/>
  <c r="K171" i="11"/>
  <c r="J171" i="11"/>
  <c r="Y170" i="11"/>
  <c r="X170" i="11"/>
  <c r="W170" i="11"/>
  <c r="Z170" i="11" s="1"/>
  <c r="N170" i="11"/>
  <c r="K170" i="11"/>
  <c r="J170" i="11"/>
  <c r="N169" i="11"/>
  <c r="K169" i="11"/>
  <c r="J169" i="11"/>
  <c r="I169" i="11"/>
  <c r="I170" i="11" s="1"/>
  <c r="I171" i="11" s="1"/>
  <c r="I172" i="11" s="1"/>
  <c r="I173" i="11" s="1"/>
  <c r="I183" i="11" s="1"/>
  <c r="Y164" i="11"/>
  <c r="X164" i="11"/>
  <c r="W164" i="11"/>
  <c r="Z164" i="11" s="1"/>
  <c r="N164" i="11"/>
  <c r="K164" i="11"/>
  <c r="J164" i="11"/>
  <c r="Y163" i="11"/>
  <c r="X163" i="11"/>
  <c r="W163" i="11"/>
  <c r="Z163" i="11" s="1"/>
  <c r="N163" i="11"/>
  <c r="K163" i="11"/>
  <c r="J163" i="11"/>
  <c r="Y162" i="11"/>
  <c r="X162" i="11"/>
  <c r="W162" i="11"/>
  <c r="Z162" i="11" s="1"/>
  <c r="N162" i="11"/>
  <c r="K162" i="11"/>
  <c r="J162" i="11"/>
  <c r="Y161" i="11"/>
  <c r="X161" i="11"/>
  <c r="W161" i="11"/>
  <c r="Z161" i="11" s="1"/>
  <c r="N161" i="11"/>
  <c r="K161" i="11"/>
  <c r="J161" i="11"/>
  <c r="Y160" i="11"/>
  <c r="X160" i="11"/>
  <c r="W160" i="11"/>
  <c r="Z160" i="11" s="1"/>
  <c r="N160" i="11"/>
  <c r="K160" i="11"/>
  <c r="J160" i="11"/>
  <c r="Y159" i="11"/>
  <c r="X159" i="11"/>
  <c r="W159" i="11"/>
  <c r="Z159" i="11" s="1"/>
  <c r="N159" i="11"/>
  <c r="K159" i="11"/>
  <c r="J159" i="11"/>
  <c r="Y158" i="11"/>
  <c r="X158" i="11"/>
  <c r="W158" i="11"/>
  <c r="Z158" i="11" s="1"/>
  <c r="N158" i="11"/>
  <c r="K158" i="11"/>
  <c r="J158" i="11"/>
  <c r="Y157" i="11"/>
  <c r="X157" i="11"/>
  <c r="W157" i="11"/>
  <c r="Z157" i="11" s="1"/>
  <c r="N157" i="11"/>
  <c r="K157" i="11"/>
  <c r="J157" i="11"/>
  <c r="N156" i="11"/>
  <c r="K156" i="11"/>
  <c r="J156" i="11"/>
  <c r="I156" i="11"/>
  <c r="I157" i="11" s="1"/>
  <c r="I158" i="11" s="1"/>
  <c r="I159" i="11" s="1"/>
  <c r="I160" i="11" s="1"/>
  <c r="I161" i="11" s="1"/>
  <c r="I162" i="11" s="1"/>
  <c r="I163" i="11" s="1"/>
  <c r="I164" i="11" s="1"/>
  <c r="K153" i="11"/>
  <c r="Z152" i="11"/>
  <c r="Y152" i="11"/>
  <c r="X152" i="11"/>
  <c r="W152" i="11"/>
  <c r="N152" i="11"/>
  <c r="K152" i="11"/>
  <c r="W151" i="11"/>
  <c r="N151" i="11"/>
  <c r="K151" i="11"/>
  <c r="Z150" i="11"/>
  <c r="Y150" i="11"/>
  <c r="X150" i="11"/>
  <c r="W150" i="11"/>
  <c r="N150" i="11"/>
  <c r="K150" i="11"/>
  <c r="W149" i="11"/>
  <c r="N149" i="11"/>
  <c r="K149" i="11"/>
  <c r="Z148" i="11"/>
  <c r="Y148" i="11"/>
  <c r="X148" i="11"/>
  <c r="W148" i="11"/>
  <c r="N148" i="11"/>
  <c r="K148" i="11"/>
  <c r="W147" i="11"/>
  <c r="N147" i="11"/>
  <c r="K147" i="11"/>
  <c r="Z146" i="11"/>
  <c r="Y146" i="11"/>
  <c r="X146" i="11"/>
  <c r="W146" i="11"/>
  <c r="N146" i="11"/>
  <c r="K146" i="11"/>
  <c r="W145" i="11"/>
  <c r="N145" i="11"/>
  <c r="K145" i="11"/>
  <c r="N144" i="11"/>
  <c r="K144" i="11"/>
  <c r="W139" i="11"/>
  <c r="N139" i="11"/>
  <c r="K139" i="11"/>
  <c r="J139" i="11"/>
  <c r="I139" i="11"/>
  <c r="W138" i="11"/>
  <c r="N138" i="11"/>
  <c r="K138" i="11"/>
  <c r="J138" i="11"/>
  <c r="W137" i="11"/>
  <c r="N137" i="11"/>
  <c r="K137" i="11"/>
  <c r="J137" i="11"/>
  <c r="X136" i="11"/>
  <c r="W136" i="11"/>
  <c r="N136" i="11"/>
  <c r="K136" i="11"/>
  <c r="J136" i="11"/>
  <c r="W135" i="11"/>
  <c r="N135" i="11"/>
  <c r="K135" i="11"/>
  <c r="J135" i="11"/>
  <c r="X134" i="11"/>
  <c r="W134" i="11"/>
  <c r="N134" i="11"/>
  <c r="K134" i="11"/>
  <c r="J134" i="11"/>
  <c r="N133" i="11"/>
  <c r="K133" i="11"/>
  <c r="J133" i="11"/>
  <c r="I133" i="11"/>
  <c r="I134" i="11" s="1"/>
  <c r="I135" i="11" s="1"/>
  <c r="I136" i="11" s="1"/>
  <c r="I137" i="11" s="1"/>
  <c r="I138" i="11" s="1"/>
  <c r="W128" i="11"/>
  <c r="N128" i="11"/>
  <c r="K128" i="11"/>
  <c r="J128" i="11"/>
  <c r="I128" i="11"/>
  <c r="X127" i="11"/>
  <c r="W127" i="11"/>
  <c r="N127" i="11"/>
  <c r="K127" i="11"/>
  <c r="J127" i="11"/>
  <c r="W126" i="11"/>
  <c r="N126" i="11"/>
  <c r="K126" i="11"/>
  <c r="J126" i="11"/>
  <c r="X125" i="11"/>
  <c r="W125" i="11"/>
  <c r="N125" i="11"/>
  <c r="K125" i="11"/>
  <c r="J125" i="11"/>
  <c r="W124" i="11"/>
  <c r="N124" i="11"/>
  <c r="K124" i="11"/>
  <c r="J124" i="11"/>
  <c r="X123" i="11"/>
  <c r="W123" i="11"/>
  <c r="N123" i="11"/>
  <c r="K123" i="11"/>
  <c r="J123" i="11"/>
  <c r="W122" i="11"/>
  <c r="N122" i="11"/>
  <c r="K122" i="11"/>
  <c r="J122" i="11"/>
  <c r="N121" i="11"/>
  <c r="K121" i="11"/>
  <c r="J121" i="11"/>
  <c r="I121" i="11"/>
  <c r="I122" i="11" s="1"/>
  <c r="I123" i="11" s="1"/>
  <c r="I124" i="11" s="1"/>
  <c r="X116" i="11"/>
  <c r="W116" i="11"/>
  <c r="N116" i="11"/>
  <c r="K116" i="11"/>
  <c r="J116" i="11"/>
  <c r="I116" i="11"/>
  <c r="W115" i="11"/>
  <c r="N115" i="11"/>
  <c r="K115" i="11"/>
  <c r="J115" i="11"/>
  <c r="X114" i="11"/>
  <c r="W114" i="11"/>
  <c r="N114" i="11"/>
  <c r="K114" i="11"/>
  <c r="J114" i="11"/>
  <c r="W113" i="11"/>
  <c r="N113" i="11"/>
  <c r="K113" i="11"/>
  <c r="J113" i="11"/>
  <c r="X112" i="11"/>
  <c r="W112" i="11"/>
  <c r="N112" i="11"/>
  <c r="K112" i="11"/>
  <c r="J112" i="11"/>
  <c r="W111" i="11"/>
  <c r="N111" i="11"/>
  <c r="K111" i="11"/>
  <c r="J111" i="11"/>
  <c r="X110" i="11"/>
  <c r="W110" i="11"/>
  <c r="N110" i="11"/>
  <c r="K110" i="11"/>
  <c r="J110" i="11"/>
  <c r="N109" i="11"/>
  <c r="K109" i="11"/>
  <c r="J109" i="11"/>
  <c r="I109" i="11"/>
  <c r="I110" i="11" s="1"/>
  <c r="I111" i="11" s="1"/>
  <c r="I112" i="11" s="1"/>
  <c r="I113" i="11" s="1"/>
  <c r="W105" i="11"/>
  <c r="N105" i="11"/>
  <c r="K105" i="11"/>
  <c r="J105" i="11"/>
  <c r="X104" i="11"/>
  <c r="W104" i="11"/>
  <c r="N104" i="11"/>
  <c r="K104" i="11"/>
  <c r="J104" i="11"/>
  <c r="W103" i="11"/>
  <c r="N103" i="11"/>
  <c r="K103" i="11"/>
  <c r="J103" i="11"/>
  <c r="X102" i="11"/>
  <c r="W102" i="11"/>
  <c r="N102" i="11"/>
  <c r="K102" i="11"/>
  <c r="J102" i="11"/>
  <c r="W101" i="11"/>
  <c r="N101" i="11"/>
  <c r="K101" i="11"/>
  <c r="J101" i="11"/>
  <c r="X100" i="11"/>
  <c r="W100" i="11"/>
  <c r="N100" i="11"/>
  <c r="K100" i="11"/>
  <c r="J100" i="11"/>
  <c r="W99" i="11"/>
  <c r="N99" i="11"/>
  <c r="K99" i="11"/>
  <c r="J99" i="11"/>
  <c r="X98" i="11"/>
  <c r="W98" i="11"/>
  <c r="N98" i="11"/>
  <c r="K98" i="11"/>
  <c r="J98" i="11"/>
  <c r="N97" i="11"/>
  <c r="K97" i="11"/>
  <c r="J97" i="11"/>
  <c r="I97" i="11"/>
  <c r="I98" i="11" s="1"/>
  <c r="I99" i="11" s="1"/>
  <c r="I100" i="11" s="1"/>
  <c r="I101" i="11" s="1"/>
  <c r="K95" i="11"/>
  <c r="Y94" i="11"/>
  <c r="X94" i="11"/>
  <c r="W94" i="11"/>
  <c r="Z94" i="11" s="1"/>
  <c r="N94" i="11"/>
  <c r="K94" i="11"/>
  <c r="Z93" i="11"/>
  <c r="W93" i="11"/>
  <c r="N93" i="11"/>
  <c r="M93" i="11"/>
  <c r="K93" i="11"/>
  <c r="Z92" i="11"/>
  <c r="Y92" i="11"/>
  <c r="X92" i="11"/>
  <c r="W92" i="11"/>
  <c r="N92" i="11"/>
  <c r="M92" i="11"/>
  <c r="K92" i="11"/>
  <c r="Y91" i="11"/>
  <c r="X91" i="11"/>
  <c r="W91" i="11"/>
  <c r="Z91" i="11" s="1"/>
  <c r="N91" i="11"/>
  <c r="M91" i="11"/>
  <c r="K91" i="11"/>
  <c r="W90" i="11"/>
  <c r="N90" i="11"/>
  <c r="M90" i="11"/>
  <c r="K90" i="11"/>
  <c r="Y89" i="11"/>
  <c r="W89" i="11"/>
  <c r="X89" i="11" s="1"/>
  <c r="N89" i="11"/>
  <c r="M89" i="11"/>
  <c r="K89" i="11"/>
  <c r="Z88" i="11"/>
  <c r="Y88" i="11"/>
  <c r="X88" i="11"/>
  <c r="W88" i="11"/>
  <c r="N88" i="11"/>
  <c r="M88" i="11"/>
  <c r="K88" i="11"/>
  <c r="Y87" i="11"/>
  <c r="X87" i="11"/>
  <c r="W87" i="11"/>
  <c r="Z87" i="11" s="1"/>
  <c r="N87" i="11"/>
  <c r="M87" i="11"/>
  <c r="K87" i="11"/>
  <c r="W86" i="11"/>
  <c r="Y86" i="11" s="1"/>
  <c r="N86" i="11"/>
  <c r="M86" i="11"/>
  <c r="Z85" i="11"/>
  <c r="Y85" i="11"/>
  <c r="X85" i="11"/>
  <c r="W85" i="11"/>
  <c r="N85" i="11"/>
  <c r="M85" i="11"/>
  <c r="K85" i="11"/>
  <c r="W84" i="11"/>
  <c r="Z84" i="11" s="1"/>
  <c r="N84" i="11"/>
  <c r="M84" i="11"/>
  <c r="K84" i="11"/>
  <c r="Z83" i="11"/>
  <c r="X83" i="11"/>
  <c r="W83" i="11"/>
  <c r="Y83" i="11" s="1"/>
  <c r="N83" i="11"/>
  <c r="M83" i="11"/>
  <c r="K83" i="11"/>
  <c r="W82" i="11"/>
  <c r="X82" i="11" s="1"/>
  <c r="N82" i="11"/>
  <c r="M82" i="11"/>
  <c r="K82" i="11"/>
  <c r="Z81" i="11"/>
  <c r="Y81" i="11"/>
  <c r="X81" i="11"/>
  <c r="W81" i="11"/>
  <c r="N81" i="11"/>
  <c r="M81" i="11"/>
  <c r="K81" i="11"/>
  <c r="X80" i="11"/>
  <c r="W80" i="11"/>
  <c r="Z80" i="11" s="1"/>
  <c r="N80" i="11"/>
  <c r="M80" i="11"/>
  <c r="K80" i="11"/>
  <c r="Z79" i="11"/>
  <c r="W79" i="11"/>
  <c r="Y79" i="11" s="1"/>
  <c r="N79" i="11"/>
  <c r="M79" i="11"/>
  <c r="K79" i="11"/>
  <c r="Y78" i="11"/>
  <c r="W78" i="11"/>
  <c r="X78" i="11" s="1"/>
  <c r="N78" i="11"/>
  <c r="M78" i="11"/>
  <c r="K78" i="11"/>
  <c r="Z77" i="11"/>
  <c r="Y77" i="11"/>
  <c r="X77" i="11"/>
  <c r="W77" i="11"/>
  <c r="N77" i="11"/>
  <c r="M77" i="11"/>
  <c r="K77" i="11"/>
  <c r="Y76" i="11"/>
  <c r="X76" i="11"/>
  <c r="W76" i="11"/>
  <c r="Z76" i="11" s="1"/>
  <c r="N76" i="11"/>
  <c r="K76" i="11"/>
  <c r="Z75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Y72" i="11"/>
  <c r="X72" i="11"/>
  <c r="W72" i="11"/>
  <c r="Z72" i="11" s="1"/>
  <c r="N72" i="11"/>
  <c r="K72" i="11"/>
  <c r="Z71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Y68" i="11"/>
  <c r="X68" i="11"/>
  <c r="W68" i="11"/>
  <c r="Z68" i="11" s="1"/>
  <c r="N68" i="11"/>
  <c r="K68" i="11"/>
  <c r="Z67" i="11"/>
  <c r="W67" i="11"/>
  <c r="X67" i="11" s="1"/>
  <c r="N67" i="11"/>
  <c r="K67" i="11"/>
  <c r="N66" i="11"/>
  <c r="K66" i="11"/>
  <c r="Z61" i="11"/>
  <c r="Y61" i="11"/>
  <c r="W61" i="11"/>
  <c r="X61" i="11" s="1"/>
  <c r="N61" i="11"/>
  <c r="J61" i="11" s="1"/>
  <c r="K61" i="11"/>
  <c r="W60" i="11"/>
  <c r="X60" i="11" s="1"/>
  <c r="N60" i="11"/>
  <c r="K60" i="11" s="1"/>
  <c r="M60" i="11"/>
  <c r="Z59" i="11"/>
  <c r="W59" i="11"/>
  <c r="Y59" i="11" s="1"/>
  <c r="N59" i="11"/>
  <c r="K59" i="11" s="1"/>
  <c r="M59" i="11"/>
  <c r="Y58" i="11"/>
  <c r="W58" i="11"/>
  <c r="Z58" i="11" s="1"/>
  <c r="N58" i="11"/>
  <c r="M58" i="11"/>
  <c r="K58" i="11"/>
  <c r="J58" i="11"/>
  <c r="Z57" i="11"/>
  <c r="Y57" i="11"/>
  <c r="X57" i="11"/>
  <c r="W57" i="11"/>
  <c r="N57" i="11"/>
  <c r="J57" i="11" s="1"/>
  <c r="M57" i="11"/>
  <c r="Z56" i="11"/>
  <c r="Y56" i="11"/>
  <c r="W56" i="11"/>
  <c r="X56" i="11" s="1"/>
  <c r="N56" i="11"/>
  <c r="K56" i="11" s="1"/>
  <c r="M56" i="11"/>
  <c r="J56" i="11"/>
  <c r="W55" i="11"/>
  <c r="Y55" i="11" s="1"/>
  <c r="N55" i="11"/>
  <c r="M55" i="11"/>
  <c r="K55" i="11"/>
  <c r="J55" i="11"/>
  <c r="W54" i="11"/>
  <c r="Z54" i="11" s="1"/>
  <c r="N54" i="11"/>
  <c r="M54" i="11"/>
  <c r="K54" i="11"/>
  <c r="J54" i="11"/>
  <c r="Z53" i="11"/>
  <c r="Y53" i="11"/>
  <c r="X53" i="11"/>
  <c r="W53" i="11"/>
  <c r="N53" i="11"/>
  <c r="J53" i="11" s="1"/>
  <c r="M53" i="11"/>
  <c r="K53" i="11"/>
  <c r="W52" i="11"/>
  <c r="X52" i="11" s="1"/>
  <c r="N52" i="11"/>
  <c r="K52" i="11" s="1"/>
  <c r="M52" i="11"/>
  <c r="Z51" i="11"/>
  <c r="W51" i="11"/>
  <c r="Y51" i="11" s="1"/>
  <c r="N51" i="11"/>
  <c r="K51" i="11" s="1"/>
  <c r="M51" i="11"/>
  <c r="Y50" i="11"/>
  <c r="W50" i="11"/>
  <c r="Z50" i="11" s="1"/>
  <c r="N50" i="11"/>
  <c r="M50" i="11"/>
  <c r="K50" i="11"/>
  <c r="J50" i="11"/>
  <c r="Z49" i="11"/>
  <c r="Y49" i="11"/>
  <c r="X49" i="11"/>
  <c r="W49" i="11"/>
  <c r="N49" i="11"/>
  <c r="J49" i="11" s="1"/>
  <c r="M49" i="11"/>
  <c r="Z48" i="11"/>
  <c r="Y48" i="11"/>
  <c r="W48" i="11"/>
  <c r="X48" i="11" s="1"/>
  <c r="N48" i="11"/>
  <c r="K48" i="11" s="1"/>
  <c r="M48" i="11"/>
  <c r="J48" i="11"/>
  <c r="W47" i="11"/>
  <c r="Y47" i="11" s="1"/>
  <c r="N47" i="11"/>
  <c r="M47" i="11"/>
  <c r="K47" i="11"/>
  <c r="J47" i="11"/>
  <c r="W46" i="11"/>
  <c r="Z46" i="11" s="1"/>
  <c r="N46" i="11"/>
  <c r="M46" i="11"/>
  <c r="K46" i="11"/>
  <c r="J46" i="11"/>
  <c r="Z45" i="11"/>
  <c r="Y45" i="11"/>
  <c r="X45" i="11"/>
  <c r="W45" i="11"/>
  <c r="N45" i="11"/>
  <c r="J45" i="11" s="1"/>
  <c r="M45" i="11"/>
  <c r="K45" i="11"/>
  <c r="W44" i="11"/>
  <c r="X44" i="11" s="1"/>
  <c r="N44" i="11"/>
  <c r="J44" i="11" s="1"/>
  <c r="K44" i="11"/>
  <c r="Z43" i="11"/>
  <c r="Y43" i="11"/>
  <c r="W43" i="11"/>
  <c r="X43" i="11" s="1"/>
  <c r="N43" i="11"/>
  <c r="J43" i="11" s="1"/>
  <c r="K43" i="11"/>
  <c r="W42" i="11"/>
  <c r="X42" i="11" s="1"/>
  <c r="N42" i="11"/>
  <c r="J42" i="11" s="1"/>
  <c r="K42" i="11"/>
  <c r="Z41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Z39" i="11"/>
  <c r="Y39" i="11"/>
  <c r="W39" i="11"/>
  <c r="X39" i="11" s="1"/>
  <c r="N39" i="11"/>
  <c r="J39" i="11" s="1"/>
  <c r="K39" i="11"/>
  <c r="W38" i="11"/>
  <c r="X38" i="11" s="1"/>
  <c r="N38" i="11"/>
  <c r="J38" i="11" s="1"/>
  <c r="K38" i="11"/>
  <c r="Z37" i="11"/>
  <c r="Y37" i="11"/>
  <c r="W37" i="11"/>
  <c r="X37" i="11" s="1"/>
  <c r="N37" i="11"/>
  <c r="J37" i="11" s="1"/>
  <c r="K37" i="11"/>
  <c r="I37" i="1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W36" i="11"/>
  <c r="X36" i="11" s="1"/>
  <c r="N36" i="11"/>
  <c r="J36" i="11" s="1"/>
  <c r="K36" i="11"/>
  <c r="I36" i="11"/>
  <c r="N35" i="11"/>
  <c r="J35" i="11" s="1"/>
  <c r="K35" i="11"/>
  <c r="I35" i="11"/>
  <c r="K33" i="11"/>
  <c r="Z28" i="11"/>
  <c r="X28" i="11"/>
  <c r="W28" i="11"/>
  <c r="Y28" i="11" s="1"/>
  <c r="N28" i="11"/>
  <c r="K28" i="11"/>
  <c r="J28" i="11"/>
  <c r="Z27" i="11"/>
  <c r="Y27" i="11"/>
  <c r="X27" i="11"/>
  <c r="W27" i="11"/>
  <c r="N27" i="11"/>
  <c r="J27" i="11" s="1"/>
  <c r="M27" i="11"/>
  <c r="K27" i="11"/>
  <c r="Z26" i="11"/>
  <c r="Y26" i="11"/>
  <c r="W26" i="11"/>
  <c r="X26" i="11" s="1"/>
  <c r="N26" i="11"/>
  <c r="K26" i="11" s="1"/>
  <c r="M26" i="11"/>
  <c r="Z25" i="11"/>
  <c r="W25" i="11"/>
  <c r="Y25" i="11" s="1"/>
  <c r="N25" i="11"/>
  <c r="K25" i="11" s="1"/>
  <c r="M25" i="11"/>
  <c r="W24" i="11"/>
  <c r="Z24" i="11" s="1"/>
  <c r="N24" i="11"/>
  <c r="M24" i="11"/>
  <c r="K24" i="11"/>
  <c r="J24" i="11"/>
  <c r="Z23" i="11"/>
  <c r="Y23" i="11"/>
  <c r="X23" i="11"/>
  <c r="W23" i="11"/>
  <c r="N23" i="11"/>
  <c r="J23" i="11" s="1"/>
  <c r="M23" i="11"/>
  <c r="K23" i="11"/>
  <c r="Z22" i="11"/>
  <c r="Y22" i="11"/>
  <c r="W22" i="11"/>
  <c r="X22" i="11" s="1"/>
  <c r="N22" i="11"/>
  <c r="K22" i="11" s="1"/>
  <c r="M22" i="11"/>
  <c r="Z21" i="11"/>
  <c r="W21" i="11"/>
  <c r="Y21" i="11" s="1"/>
  <c r="N21" i="11"/>
  <c r="K21" i="11" s="1"/>
  <c r="M21" i="11"/>
  <c r="W20" i="11"/>
  <c r="Z20" i="11" s="1"/>
  <c r="N20" i="11"/>
  <c r="M20" i="11"/>
  <c r="K20" i="11"/>
  <c r="J20" i="11"/>
  <c r="Z19" i="11"/>
  <c r="Y19" i="11"/>
  <c r="X19" i="11"/>
  <c r="W19" i="11"/>
  <c r="N19" i="11"/>
  <c r="J19" i="11" s="1"/>
  <c r="M19" i="11"/>
  <c r="K19" i="11"/>
  <c r="Z18" i="11"/>
  <c r="Y18" i="11"/>
  <c r="W18" i="11"/>
  <c r="X18" i="11" s="1"/>
  <c r="N18" i="11"/>
  <c r="K18" i="11" s="1"/>
  <c r="M18" i="11"/>
  <c r="Z17" i="11"/>
  <c r="W17" i="11"/>
  <c r="Y17" i="11" s="1"/>
  <c r="N17" i="11"/>
  <c r="K17" i="11" s="1"/>
  <c r="M17" i="11"/>
  <c r="W16" i="11"/>
  <c r="Z16" i="11" s="1"/>
  <c r="N16" i="11"/>
  <c r="M16" i="11"/>
  <c r="K16" i="11"/>
  <c r="J16" i="11"/>
  <c r="Z15" i="11"/>
  <c r="Y15" i="11"/>
  <c r="X15" i="11"/>
  <c r="W15" i="11"/>
  <c r="N15" i="11"/>
  <c r="J15" i="11" s="1"/>
  <c r="M15" i="11"/>
  <c r="K15" i="11"/>
  <c r="Z14" i="11"/>
  <c r="Y14" i="11"/>
  <c r="W14" i="11"/>
  <c r="X14" i="11" s="1"/>
  <c r="N14" i="11"/>
  <c r="K14" i="11" s="1"/>
  <c r="M14" i="11"/>
  <c r="Z13" i="11"/>
  <c r="W13" i="11"/>
  <c r="Y13" i="11" s="1"/>
  <c r="N13" i="11"/>
  <c r="K13" i="11" s="1"/>
  <c r="M13" i="11"/>
  <c r="W12" i="11"/>
  <c r="Z12" i="11" s="1"/>
  <c r="N12" i="11"/>
  <c r="M12" i="11"/>
  <c r="K12" i="11"/>
  <c r="J12" i="11"/>
  <c r="Z11" i="11"/>
  <c r="Y11" i="11"/>
  <c r="X11" i="11"/>
  <c r="W11" i="11"/>
  <c r="N11" i="11"/>
  <c r="J11" i="11" s="1"/>
  <c r="M11" i="11"/>
  <c r="K11" i="11"/>
  <c r="Z10" i="11"/>
  <c r="Y10" i="11"/>
  <c r="W10" i="11"/>
  <c r="X10" i="11" s="1"/>
  <c r="N10" i="11"/>
  <c r="J10" i="11" s="1"/>
  <c r="K10" i="11"/>
  <c r="Z9" i="11"/>
  <c r="Y9" i="11"/>
  <c r="W9" i="11"/>
  <c r="X9" i="11" s="1"/>
  <c r="N9" i="11"/>
  <c r="J9" i="11" s="1"/>
  <c r="K9" i="11"/>
  <c r="Z8" i="11"/>
  <c r="Y8" i="11"/>
  <c r="W8" i="11"/>
  <c r="X8" i="11" s="1"/>
  <c r="N8" i="11"/>
  <c r="J8" i="11" s="1"/>
  <c r="K8" i="11"/>
  <c r="Z7" i="11"/>
  <c r="Y7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Z5" i="11"/>
  <c r="Y5" i="11"/>
  <c r="W5" i="11"/>
  <c r="X5" i="11" s="1"/>
  <c r="N5" i="11"/>
  <c r="J5" i="11" s="1"/>
  <c r="K5" i="11"/>
  <c r="Z4" i="11"/>
  <c r="Y4" i="11"/>
  <c r="W4" i="11"/>
  <c r="X4" i="11" s="1"/>
  <c r="N4" i="11"/>
  <c r="J4" i="11" s="1"/>
  <c r="K4" i="11"/>
  <c r="Z3" i="11"/>
  <c r="Y3" i="11"/>
  <c r="W3" i="11"/>
  <c r="X3" i="11" s="1"/>
  <c r="N3" i="11"/>
  <c r="J3" i="11" s="1"/>
  <c r="K3" i="11"/>
  <c r="Z2" i="11"/>
  <c r="Y2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14" i="11" l="1"/>
  <c r="I115" i="11"/>
  <c r="I102" i="11"/>
  <c r="I104" i="11" s="1"/>
  <c r="I105" i="11" s="1"/>
  <c r="I103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5" i="11"/>
  <c r="I127" i="11" s="1"/>
  <c r="I126" i="11"/>
  <c r="X16" i="11"/>
  <c r="J17" i="11"/>
  <c r="X24" i="11"/>
  <c r="J25" i="11"/>
  <c r="X46" i="11"/>
  <c r="X47" i="11"/>
  <c r="Y69" i="11"/>
  <c r="Z139" i="11"/>
  <c r="Y139" i="11"/>
  <c r="X139" i="11"/>
  <c r="Z250" i="11"/>
  <c r="Y250" i="11"/>
  <c r="X250" i="11"/>
  <c r="K418" i="11"/>
  <c r="J418" i="11"/>
  <c r="K423" i="11"/>
  <c r="J423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22" i="11"/>
  <c r="Y122" i="11"/>
  <c r="Z124" i="11"/>
  <c r="Y124" i="11"/>
  <c r="Z126" i="11"/>
  <c r="Y126" i="11"/>
  <c r="Z128" i="11"/>
  <c r="Y128" i="11"/>
  <c r="Z135" i="11"/>
  <c r="Y135" i="11"/>
  <c r="Z137" i="11"/>
  <c r="Y137" i="11"/>
  <c r="Z145" i="11"/>
  <c r="Y145" i="11"/>
  <c r="X145" i="11"/>
  <c r="Y177" i="11"/>
  <c r="Z177" i="11"/>
  <c r="X177" i="11"/>
  <c r="Y216" i="11"/>
  <c r="Z216" i="11"/>
  <c r="X216" i="11"/>
  <c r="Y220" i="11"/>
  <c r="Z220" i="11"/>
  <c r="X220" i="11"/>
  <c r="Z235" i="11"/>
  <c r="Y235" i="11"/>
  <c r="X235" i="11"/>
  <c r="Z239" i="11"/>
  <c r="Y239" i="11"/>
  <c r="X239" i="11"/>
  <c r="K273" i="11"/>
  <c r="J273" i="11"/>
  <c r="Z285" i="11"/>
  <c r="Y285" i="11"/>
  <c r="X285" i="11"/>
  <c r="Z298" i="11"/>
  <c r="X298" i="11"/>
  <c r="Y298" i="11"/>
  <c r="K387" i="11"/>
  <c r="J387" i="11"/>
  <c r="Z390" i="11"/>
  <c r="Y390" i="11"/>
  <c r="X390" i="11"/>
  <c r="X12" i="11"/>
  <c r="J13" i="11"/>
  <c r="X20" i="11"/>
  <c r="J21" i="11"/>
  <c r="X54" i="11"/>
  <c r="X55" i="11"/>
  <c r="Y73" i="11"/>
  <c r="Z151" i="11"/>
  <c r="Y151" i="11"/>
  <c r="X151" i="11"/>
  <c r="Z196" i="11"/>
  <c r="Y196" i="11"/>
  <c r="X196" i="11"/>
  <c r="Z200" i="11"/>
  <c r="Y200" i="11"/>
  <c r="X200" i="11"/>
  <c r="X202" i="11"/>
  <c r="Z202" i="11"/>
  <c r="Y202" i="11"/>
  <c r="K422" i="11"/>
  <c r="J422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99" i="11"/>
  <c r="X101" i="11"/>
  <c r="X103" i="11"/>
  <c r="X105" i="11"/>
  <c r="X111" i="11"/>
  <c r="X113" i="11"/>
  <c r="X115" i="11"/>
  <c r="X122" i="11"/>
  <c r="X124" i="11"/>
  <c r="X126" i="11"/>
  <c r="X128" i="11"/>
  <c r="X135" i="11"/>
  <c r="X137" i="11"/>
  <c r="Z147" i="11"/>
  <c r="Y147" i="11"/>
  <c r="X147" i="11"/>
  <c r="Y93" i="11"/>
  <c r="X93" i="11"/>
  <c r="Z98" i="11"/>
  <c r="Y98" i="11"/>
  <c r="Z100" i="11"/>
  <c r="Y100" i="11"/>
  <c r="Z102" i="11"/>
  <c r="Y102" i="11"/>
  <c r="Z104" i="11"/>
  <c r="Y104" i="11"/>
  <c r="Z110" i="11"/>
  <c r="Y110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34" i="11"/>
  <c r="Y134" i="11"/>
  <c r="Z136" i="11"/>
  <c r="Y136" i="11"/>
  <c r="Z138" i="11"/>
  <c r="Y138" i="11"/>
  <c r="X138" i="11"/>
  <c r="Z149" i="11"/>
  <c r="Y149" i="11"/>
  <c r="X149" i="11"/>
  <c r="Y181" i="11"/>
  <c r="Z181" i="11"/>
  <c r="X181" i="11"/>
  <c r="Z192" i="11"/>
  <c r="Y192" i="11"/>
  <c r="X192" i="11"/>
  <c r="I211" i="11"/>
  <c r="I212" i="11" s="1"/>
  <c r="I213" i="11" s="1"/>
  <c r="I214" i="11" s="1"/>
  <c r="I226" i="11"/>
  <c r="I227" i="11" s="1"/>
  <c r="Y224" i="11"/>
  <c r="Z224" i="11"/>
  <c r="X224" i="11"/>
  <c r="Y272" i="11"/>
  <c r="X272" i="11"/>
  <c r="Z272" i="11"/>
  <c r="I192" i="11"/>
  <c r="I193" i="11" s="1"/>
  <c r="I194" i="11" s="1"/>
  <c r="I195" i="11" s="1"/>
  <c r="X297" i="11"/>
  <c r="Z297" i="11"/>
  <c r="Y297" i="11"/>
  <c r="Z302" i="11"/>
  <c r="Y302" i="11"/>
  <c r="X302" i="11"/>
  <c r="K314" i="11"/>
  <c r="J314" i="11"/>
  <c r="K318" i="11"/>
  <c r="J318" i="11"/>
  <c r="K322" i="11"/>
  <c r="J322" i="11"/>
  <c r="Z341" i="11"/>
  <c r="Y341" i="11"/>
  <c r="X341" i="11"/>
  <c r="Z364" i="11"/>
  <c r="Y364" i="11"/>
  <c r="X364" i="11"/>
  <c r="X176" i="11"/>
  <c r="I179" i="11"/>
  <c r="I180" i="11" s="1"/>
  <c r="I181" i="11" s="1"/>
  <c r="I182" i="11" s="1"/>
  <c r="X180" i="11"/>
  <c r="Y193" i="11"/>
  <c r="Y197" i="11"/>
  <c r="X203" i="11"/>
  <c r="Y211" i="11"/>
  <c r="X213" i="11"/>
  <c r="X226" i="11"/>
  <c r="X238" i="11"/>
  <c r="X242" i="11"/>
  <c r="X253" i="11"/>
  <c r="I266" i="11"/>
  <c r="I265" i="1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Z271" i="11"/>
  <c r="Y271" i="11"/>
  <c r="K276" i="11"/>
  <c r="J276" i="11"/>
  <c r="Z300" i="11"/>
  <c r="X300" i="11"/>
  <c r="Y300" i="11"/>
  <c r="X175" i="11"/>
  <c r="Z176" i="11"/>
  <c r="X179" i="11"/>
  <c r="Z180" i="11"/>
  <c r="X183" i="11"/>
  <c r="Z193" i="11"/>
  <c r="X194" i="11"/>
  <c r="Z197" i="11"/>
  <c r="X198" i="11"/>
  <c r="Y203" i="11"/>
  <c r="Z211" i="11"/>
  <c r="Y213" i="11"/>
  <c r="Y215" i="11"/>
  <c r="X217" i="11"/>
  <c r="Y219" i="11"/>
  <c r="X221" i="11"/>
  <c r="Y223" i="11"/>
  <c r="Y226" i="11"/>
  <c r="X237" i="11"/>
  <c r="Y238" i="11"/>
  <c r="X241" i="11"/>
  <c r="Y242" i="11"/>
  <c r="X252" i="11"/>
  <c r="Y253" i="11"/>
  <c r="X271" i="11"/>
  <c r="Z275" i="11"/>
  <c r="Y275" i="11"/>
  <c r="X275" i="11"/>
  <c r="X299" i="11"/>
  <c r="Z299" i="11"/>
  <c r="Y299" i="11"/>
  <c r="I319" i="11"/>
  <c r="I320" i="11" s="1"/>
  <c r="I321" i="11" s="1"/>
  <c r="I322" i="11" s="1"/>
  <c r="I318" i="11"/>
  <c r="K315" i="11"/>
  <c r="J315" i="11"/>
  <c r="K319" i="11"/>
  <c r="J319" i="11"/>
  <c r="Z329" i="11"/>
  <c r="Y329" i="11"/>
  <c r="X329" i="11"/>
  <c r="Z330" i="11"/>
  <c r="Y330" i="11"/>
  <c r="X330" i="11"/>
  <c r="Z386" i="11"/>
  <c r="Y386" i="11"/>
  <c r="X386" i="11"/>
  <c r="Z391" i="11"/>
  <c r="Y391" i="11"/>
  <c r="X391" i="11"/>
  <c r="Z417" i="11"/>
  <c r="Y417" i="11"/>
  <c r="X417" i="11"/>
  <c r="Z421" i="11"/>
  <c r="Y421" i="11"/>
  <c r="X421" i="11"/>
  <c r="X276" i="11"/>
  <c r="X277" i="11"/>
  <c r="X278" i="11"/>
  <c r="X279" i="11"/>
  <c r="Y286" i="11"/>
  <c r="Z290" i="11"/>
  <c r="X290" i="11"/>
  <c r="X292" i="11"/>
  <c r="Z292" i="11"/>
  <c r="Z306" i="11"/>
  <c r="Y306" i="11"/>
  <c r="X306" i="11"/>
  <c r="K316" i="11"/>
  <c r="J316" i="11"/>
  <c r="K320" i="11"/>
  <c r="J320" i="11"/>
  <c r="Z333" i="11"/>
  <c r="Y333" i="11"/>
  <c r="X333" i="11"/>
  <c r="Z368" i="11"/>
  <c r="Y368" i="11"/>
  <c r="X368" i="11"/>
  <c r="Z392" i="11"/>
  <c r="Y392" i="11"/>
  <c r="X392" i="11"/>
  <c r="K394" i="11"/>
  <c r="J394" i="11"/>
  <c r="Z401" i="11"/>
  <c r="Y401" i="11"/>
  <c r="X401" i="11"/>
  <c r="I418" i="11"/>
  <c r="Z286" i="11"/>
  <c r="X288" i="11"/>
  <c r="Y290" i="11"/>
  <c r="Z304" i="11"/>
  <c r="Y304" i="11"/>
  <c r="X304" i="11"/>
  <c r="K312" i="11"/>
  <c r="J312" i="11"/>
  <c r="K313" i="11"/>
  <c r="J313" i="11"/>
  <c r="K317" i="11"/>
  <c r="J317" i="11"/>
  <c r="K321" i="11"/>
  <c r="J321" i="11"/>
  <c r="Z337" i="11"/>
  <c r="Y337" i="11"/>
  <c r="X337" i="11"/>
  <c r="Z393" i="11"/>
  <c r="Y393" i="11"/>
  <c r="X393" i="11"/>
  <c r="Z405" i="11"/>
  <c r="Y405" i="11"/>
  <c r="X405" i="11"/>
  <c r="Z301" i="11"/>
  <c r="Z303" i="11"/>
  <c r="Z305" i="11"/>
  <c r="Y326" i="11"/>
  <c r="Y331" i="11"/>
  <c r="Z332" i="11"/>
  <c r="Y334" i="11"/>
  <c r="Z335" i="11"/>
  <c r="Y338" i="11"/>
  <c r="Z339" i="11"/>
  <c r="Y365" i="11"/>
  <c r="Y369" i="11"/>
  <c r="Y372" i="11"/>
  <c r="Y374" i="11"/>
  <c r="Y376" i="11"/>
  <c r="Y385" i="11"/>
  <c r="Y389" i="11"/>
  <c r="Y398" i="11"/>
  <c r="Y402" i="11"/>
  <c r="Y406" i="11"/>
  <c r="Y407" i="11"/>
  <c r="Z408" i="11"/>
  <c r="J415" i="11"/>
  <c r="X418" i="11"/>
  <c r="J419" i="11"/>
  <c r="X422" i="11"/>
  <c r="K103" i="1"/>
  <c r="K106" i="1"/>
  <c r="K105" i="1"/>
  <c r="K101" i="1"/>
  <c r="K100" i="1"/>
  <c r="K99" i="1"/>
  <c r="K98" i="1"/>
  <c r="K97" i="1"/>
  <c r="K96" i="1"/>
  <c r="K108" i="1"/>
  <c r="W101" i="1"/>
  <c r="Z101" i="1" s="1"/>
  <c r="N101" i="1"/>
  <c r="M101" i="1"/>
  <c r="W103" i="1"/>
  <c r="Z103" i="1" s="1"/>
  <c r="N103" i="1"/>
  <c r="M103" i="1"/>
  <c r="W105" i="1"/>
  <c r="Z105" i="1" s="1"/>
  <c r="N105" i="1"/>
  <c r="M105" i="1"/>
  <c r="W104" i="1"/>
  <c r="Z104" i="1" s="1"/>
  <c r="N104" i="1"/>
  <c r="M104" i="1"/>
  <c r="W102" i="1"/>
  <c r="X102" i="1" s="1"/>
  <c r="N102" i="1"/>
  <c r="M102" i="1"/>
  <c r="W100" i="1"/>
  <c r="Z100" i="1" s="1"/>
  <c r="N100" i="1"/>
  <c r="M100" i="1"/>
  <c r="W99" i="1"/>
  <c r="Z99" i="1" s="1"/>
  <c r="N99" i="1"/>
  <c r="M99" i="1"/>
  <c r="W98" i="1"/>
  <c r="Z98" i="1" s="1"/>
  <c r="N98" i="1"/>
  <c r="M98" i="1"/>
  <c r="W97" i="1"/>
  <c r="X97" i="1" s="1"/>
  <c r="N97" i="1"/>
  <c r="M97" i="1"/>
  <c r="N96" i="1"/>
  <c r="I96" i="1"/>
  <c r="I97" i="1" s="1"/>
  <c r="I98" i="1" s="1"/>
  <c r="I99" i="1" s="1"/>
  <c r="I100" i="1" s="1"/>
  <c r="W82" i="1"/>
  <c r="Z82" i="1" s="1"/>
  <c r="N82" i="1"/>
  <c r="K82" i="1" s="1"/>
  <c r="M82" i="1"/>
  <c r="I82" i="1"/>
  <c r="W81" i="1"/>
  <c r="Z81" i="1" s="1"/>
  <c r="N81" i="1"/>
  <c r="K81" i="1" s="1"/>
  <c r="M81" i="1"/>
  <c r="W80" i="1"/>
  <c r="Z80" i="1" s="1"/>
  <c r="N80" i="1"/>
  <c r="K80" i="1" s="1"/>
  <c r="M80" i="1"/>
  <c r="W79" i="1"/>
  <c r="Z79" i="1" s="1"/>
  <c r="N79" i="1"/>
  <c r="K79" i="1" s="1"/>
  <c r="M79" i="1"/>
  <c r="W78" i="1"/>
  <c r="Z78" i="1" s="1"/>
  <c r="N78" i="1"/>
  <c r="M78" i="1"/>
  <c r="W77" i="1"/>
  <c r="X77" i="1" s="1"/>
  <c r="N77" i="1"/>
  <c r="K77" i="1" s="1"/>
  <c r="M77" i="1"/>
  <c r="I77" i="1"/>
  <c r="W76" i="1"/>
  <c r="Z76" i="1" s="1"/>
  <c r="N76" i="1"/>
  <c r="K76" i="1" s="1"/>
  <c r="M76" i="1"/>
  <c r="W75" i="1"/>
  <c r="Z75" i="1" s="1"/>
  <c r="N75" i="1"/>
  <c r="K75" i="1" s="1"/>
  <c r="M75" i="1"/>
  <c r="W74" i="1"/>
  <c r="Y74" i="1" s="1"/>
  <c r="N74" i="1"/>
  <c r="J74" i="1" s="1"/>
  <c r="M74" i="1"/>
  <c r="W73" i="1"/>
  <c r="X73" i="1" s="1"/>
  <c r="N73" i="1"/>
  <c r="K73" i="1" s="1"/>
  <c r="M73" i="1"/>
  <c r="N72" i="1"/>
  <c r="I72" i="1"/>
  <c r="I73" i="1" s="1"/>
  <c r="I74" i="1" s="1"/>
  <c r="I75" i="1" s="1"/>
  <c r="I76" i="1" s="1"/>
  <c r="I105" i="1" s="1"/>
  <c r="W333" i="1"/>
  <c r="Z333" i="1" s="1"/>
  <c r="N333" i="1"/>
  <c r="M333" i="1"/>
  <c r="W332" i="1"/>
  <c r="Z332" i="1" s="1"/>
  <c r="N332" i="1"/>
  <c r="M332" i="1"/>
  <c r="W305" i="1"/>
  <c r="Z305" i="1" s="1"/>
  <c r="N305" i="1"/>
  <c r="M305" i="1"/>
  <c r="K305" i="1"/>
  <c r="I305" i="1"/>
  <c r="K310" i="1"/>
  <c r="M330" i="1"/>
  <c r="N330" i="1"/>
  <c r="M331" i="1"/>
  <c r="N331" i="1"/>
  <c r="M334" i="1"/>
  <c r="N334" i="1"/>
  <c r="K329" i="1"/>
  <c r="K328" i="1"/>
  <c r="K308" i="1"/>
  <c r="K335" i="1"/>
  <c r="W334" i="1"/>
  <c r="Z334" i="1" s="1"/>
  <c r="W331" i="1"/>
  <c r="Y331" i="1" s="1"/>
  <c r="W330" i="1"/>
  <c r="X330" i="1" s="1"/>
  <c r="W321" i="1"/>
  <c r="Z321" i="1" s="1"/>
  <c r="N321" i="1"/>
  <c r="M321" i="1"/>
  <c r="K321" i="1"/>
  <c r="W319" i="1"/>
  <c r="Z319" i="1" s="1"/>
  <c r="N319" i="1"/>
  <c r="M319" i="1"/>
  <c r="K319" i="1"/>
  <c r="W317" i="1"/>
  <c r="Z317" i="1" s="1"/>
  <c r="N317" i="1"/>
  <c r="M317" i="1"/>
  <c r="K317" i="1"/>
  <c r="K327" i="1"/>
  <c r="K326" i="1"/>
  <c r="K325" i="1"/>
  <c r="K324" i="1"/>
  <c r="K323" i="1"/>
  <c r="K316" i="1"/>
  <c r="K315" i="1"/>
  <c r="K314" i="1"/>
  <c r="K313" i="1"/>
  <c r="K312" i="1"/>
  <c r="K311" i="1"/>
  <c r="K309" i="1"/>
  <c r="K307" i="1"/>
  <c r="K304" i="1"/>
  <c r="K303" i="1"/>
  <c r="K302" i="1"/>
  <c r="K301" i="1"/>
  <c r="K300" i="1"/>
  <c r="K299" i="1"/>
  <c r="W329" i="1"/>
  <c r="Z329" i="1" s="1"/>
  <c r="N329" i="1"/>
  <c r="M329" i="1"/>
  <c r="W328" i="1"/>
  <c r="X328" i="1" s="1"/>
  <c r="N328" i="1"/>
  <c r="M328" i="1"/>
  <c r="W327" i="1"/>
  <c r="Z327" i="1" s="1"/>
  <c r="N327" i="1"/>
  <c r="M327" i="1"/>
  <c r="W326" i="1"/>
  <c r="X326" i="1" s="1"/>
  <c r="N326" i="1"/>
  <c r="M326" i="1"/>
  <c r="W325" i="1"/>
  <c r="Z325" i="1" s="1"/>
  <c r="N325" i="1"/>
  <c r="M325" i="1"/>
  <c r="W324" i="1"/>
  <c r="X324" i="1" s="1"/>
  <c r="N324" i="1"/>
  <c r="M324" i="1"/>
  <c r="W323" i="1"/>
  <c r="Z323" i="1" s="1"/>
  <c r="N323" i="1"/>
  <c r="M323" i="1"/>
  <c r="W322" i="1"/>
  <c r="X322" i="1" s="1"/>
  <c r="N322" i="1"/>
  <c r="M322" i="1"/>
  <c r="W320" i="1"/>
  <c r="Z320" i="1" s="1"/>
  <c r="N320" i="1"/>
  <c r="M320" i="1"/>
  <c r="W318" i="1"/>
  <c r="X318" i="1" s="1"/>
  <c r="N318" i="1"/>
  <c r="M318" i="1"/>
  <c r="W316" i="1"/>
  <c r="Z316" i="1" s="1"/>
  <c r="N316" i="1"/>
  <c r="M316" i="1"/>
  <c r="W315" i="1"/>
  <c r="Y315" i="1" s="1"/>
  <c r="N315" i="1"/>
  <c r="M315" i="1"/>
  <c r="W314" i="1"/>
  <c r="X314" i="1" s="1"/>
  <c r="N314" i="1"/>
  <c r="M314" i="1"/>
  <c r="W313" i="1"/>
  <c r="Z313" i="1" s="1"/>
  <c r="N313" i="1"/>
  <c r="M313" i="1"/>
  <c r="W312" i="1"/>
  <c r="Y312" i="1" s="1"/>
  <c r="N312" i="1"/>
  <c r="M312" i="1"/>
  <c r="W311" i="1"/>
  <c r="X311" i="1" s="1"/>
  <c r="N311" i="1"/>
  <c r="W310" i="1"/>
  <c r="X310" i="1" s="1"/>
  <c r="N310" i="1"/>
  <c r="M310" i="1"/>
  <c r="W309" i="1"/>
  <c r="Z309" i="1" s="1"/>
  <c r="N309" i="1"/>
  <c r="M309" i="1"/>
  <c r="W308" i="1"/>
  <c r="Y308" i="1" s="1"/>
  <c r="N308" i="1"/>
  <c r="W307" i="1"/>
  <c r="X307" i="1" s="1"/>
  <c r="N307" i="1"/>
  <c r="M307" i="1"/>
  <c r="W306" i="1"/>
  <c r="Z306" i="1" s="1"/>
  <c r="N306" i="1"/>
  <c r="M306" i="1"/>
  <c r="W304" i="1"/>
  <c r="Z304" i="1" s="1"/>
  <c r="N304" i="1"/>
  <c r="W303" i="1"/>
  <c r="Y303" i="1" s="1"/>
  <c r="N303" i="1"/>
  <c r="M303" i="1"/>
  <c r="W302" i="1"/>
  <c r="X302" i="1" s="1"/>
  <c r="N302" i="1"/>
  <c r="M302" i="1"/>
  <c r="W301" i="1"/>
  <c r="Z301" i="1" s="1"/>
  <c r="N301" i="1"/>
  <c r="M301" i="1"/>
  <c r="W300" i="1"/>
  <c r="Z300" i="1" s="1"/>
  <c r="N300" i="1"/>
  <c r="M300" i="1"/>
  <c r="W299" i="1"/>
  <c r="Y299" i="1" s="1"/>
  <c r="N299" i="1"/>
  <c r="M299" i="1"/>
  <c r="N298" i="1"/>
  <c r="I298" i="1"/>
  <c r="I299" i="1" s="1"/>
  <c r="W246" i="1"/>
  <c r="Z246" i="1" s="1"/>
  <c r="N246" i="1"/>
  <c r="K246" i="1" s="1"/>
  <c r="M246" i="1"/>
  <c r="I246" i="1"/>
  <c r="W244" i="1"/>
  <c r="Z244" i="1" s="1"/>
  <c r="N244" i="1"/>
  <c r="W243" i="1"/>
  <c r="X243" i="1" s="1"/>
  <c r="N243" i="1"/>
  <c r="W247" i="1"/>
  <c r="Z247" i="1" s="1"/>
  <c r="N247" i="1"/>
  <c r="W242" i="1"/>
  <c r="Z242" i="1" s="1"/>
  <c r="N242" i="1"/>
  <c r="K242" i="1" s="1"/>
  <c r="M242" i="1"/>
  <c r="W241" i="1"/>
  <c r="Z241" i="1" s="1"/>
  <c r="N241" i="1"/>
  <c r="K241" i="1" s="1"/>
  <c r="M241" i="1"/>
  <c r="W240" i="1"/>
  <c r="Z240" i="1" s="1"/>
  <c r="N240" i="1"/>
  <c r="K240" i="1" s="1"/>
  <c r="M240" i="1"/>
  <c r="W239" i="1"/>
  <c r="Z239" i="1" s="1"/>
  <c r="N239" i="1"/>
  <c r="K239" i="1" s="1"/>
  <c r="M239" i="1"/>
  <c r="W238" i="1"/>
  <c r="Y238" i="1" s="1"/>
  <c r="N238" i="1"/>
  <c r="K238" i="1" s="1"/>
  <c r="M238" i="1"/>
  <c r="N237" i="1"/>
  <c r="I237" i="1"/>
  <c r="I238" i="1" s="1"/>
  <c r="I239" i="1" s="1"/>
  <c r="I240" i="1" s="1"/>
  <c r="I241" i="1" s="1"/>
  <c r="W231" i="1"/>
  <c r="Z231" i="1" s="1"/>
  <c r="N231" i="1"/>
  <c r="W233" i="1"/>
  <c r="Z233" i="1" s="1"/>
  <c r="N233" i="1"/>
  <c r="K233" i="1" s="1"/>
  <c r="M233" i="1"/>
  <c r="W232" i="1"/>
  <c r="Z232" i="1" s="1"/>
  <c r="N232" i="1"/>
  <c r="W230" i="1"/>
  <c r="Z230" i="1" s="1"/>
  <c r="N230" i="1"/>
  <c r="K230" i="1" s="1"/>
  <c r="M230" i="1"/>
  <c r="W229" i="1"/>
  <c r="Z229" i="1" s="1"/>
  <c r="N229" i="1"/>
  <c r="K229" i="1" s="1"/>
  <c r="M229" i="1"/>
  <c r="W228" i="1"/>
  <c r="Z228" i="1" s="1"/>
  <c r="N228" i="1"/>
  <c r="K228" i="1" s="1"/>
  <c r="M228" i="1"/>
  <c r="W227" i="1"/>
  <c r="Z227" i="1" s="1"/>
  <c r="N227" i="1"/>
  <c r="K227" i="1" s="1"/>
  <c r="M227" i="1"/>
  <c r="W226" i="1"/>
  <c r="Z226" i="1" s="1"/>
  <c r="N226" i="1"/>
  <c r="J226" i="1" s="1"/>
  <c r="M226" i="1"/>
  <c r="N225" i="1"/>
  <c r="I225" i="1"/>
  <c r="I226" i="1" s="1"/>
  <c r="I227" i="1" s="1"/>
  <c r="I228" i="1" s="1"/>
  <c r="I229" i="1" s="1"/>
  <c r="W191" i="1"/>
  <c r="Z191" i="1" s="1"/>
  <c r="N191" i="1"/>
  <c r="K191" i="1" s="1"/>
  <c r="M191" i="1"/>
  <c r="W190" i="1"/>
  <c r="Z190" i="1" s="1"/>
  <c r="N190" i="1"/>
  <c r="W189" i="1"/>
  <c r="Z189" i="1" s="1"/>
  <c r="N189" i="1"/>
  <c r="K189" i="1" s="1"/>
  <c r="M189" i="1"/>
  <c r="W188" i="1"/>
  <c r="X188" i="1" s="1"/>
  <c r="N188" i="1"/>
  <c r="K188" i="1" s="1"/>
  <c r="M188" i="1"/>
  <c r="W187" i="1"/>
  <c r="Z187" i="1" s="1"/>
  <c r="N187" i="1"/>
  <c r="K187" i="1" s="1"/>
  <c r="M187" i="1"/>
  <c r="W186" i="1"/>
  <c r="Z186" i="1" s="1"/>
  <c r="N186" i="1"/>
  <c r="K186" i="1" s="1"/>
  <c r="M186" i="1"/>
  <c r="W185" i="1"/>
  <c r="Z185" i="1" s="1"/>
  <c r="N185" i="1"/>
  <c r="J185" i="1" s="1"/>
  <c r="M185" i="1"/>
  <c r="N184" i="1"/>
  <c r="I184" i="1"/>
  <c r="I185" i="1" s="1"/>
  <c r="I186" i="1" s="1"/>
  <c r="I187" i="1" s="1"/>
  <c r="I188" i="1" s="1"/>
  <c r="I256" i="1" s="1"/>
  <c r="I268" i="1"/>
  <c r="I269" i="1" s="1"/>
  <c r="I270" i="1" s="1"/>
  <c r="I271" i="1" s="1"/>
  <c r="I272" i="1" s="1"/>
  <c r="N268" i="1"/>
  <c r="M269" i="1"/>
  <c r="N269" i="1"/>
  <c r="K269" i="1" s="1"/>
  <c r="W269" i="1"/>
  <c r="X269" i="1" s="1"/>
  <c r="M270" i="1"/>
  <c r="N270" i="1"/>
  <c r="J270" i="1" s="1"/>
  <c r="W270" i="1"/>
  <c r="X270" i="1" s="1"/>
  <c r="M271" i="1"/>
  <c r="N271" i="1"/>
  <c r="J271" i="1" s="1"/>
  <c r="W271" i="1"/>
  <c r="Z271" i="1" s="1"/>
  <c r="M272" i="1"/>
  <c r="N272" i="1"/>
  <c r="J272" i="1" s="1"/>
  <c r="W272" i="1"/>
  <c r="Y272" i="1" s="1"/>
  <c r="M273" i="1"/>
  <c r="N273" i="1"/>
  <c r="J273" i="1" s="1"/>
  <c r="W273" i="1"/>
  <c r="X273" i="1" s="1"/>
  <c r="N274" i="1"/>
  <c r="W274" i="1"/>
  <c r="X274" i="1" s="1"/>
  <c r="M275" i="1"/>
  <c r="N275" i="1"/>
  <c r="J275" i="1" s="1"/>
  <c r="W275" i="1"/>
  <c r="Y275" i="1" s="1"/>
  <c r="I276" i="1"/>
  <c r="M276" i="1"/>
  <c r="N276" i="1"/>
  <c r="J276" i="1" s="1"/>
  <c r="W276" i="1"/>
  <c r="Y276" i="1" s="1"/>
  <c r="W180" i="1"/>
  <c r="Z180" i="1" s="1"/>
  <c r="N180" i="1"/>
  <c r="K180" i="1" s="1"/>
  <c r="M180" i="1"/>
  <c r="W179" i="1"/>
  <c r="Z179" i="1" s="1"/>
  <c r="N179" i="1"/>
  <c r="W178" i="1"/>
  <c r="Z178" i="1" s="1"/>
  <c r="N178" i="1"/>
  <c r="K178" i="1" s="1"/>
  <c r="M178" i="1"/>
  <c r="W177" i="1"/>
  <c r="X177" i="1" s="1"/>
  <c r="N177" i="1"/>
  <c r="K177" i="1" s="1"/>
  <c r="M177" i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K174" i="1" s="1"/>
  <c r="M174" i="1"/>
  <c r="N173" i="1"/>
  <c r="I173" i="1"/>
  <c r="I174" i="1" s="1"/>
  <c r="I175" i="1" s="1"/>
  <c r="I176" i="1" s="1"/>
  <c r="I177" i="1" s="1"/>
  <c r="W277" i="1"/>
  <c r="Y277" i="1" s="1"/>
  <c r="W278" i="1"/>
  <c r="Z278" i="1" s="1"/>
  <c r="W279" i="1"/>
  <c r="Y279" i="1" s="1"/>
  <c r="W280" i="1"/>
  <c r="X280" i="1" s="1"/>
  <c r="W281" i="1"/>
  <c r="Y281" i="1" s="1"/>
  <c r="W282" i="1"/>
  <c r="Z282" i="1" s="1"/>
  <c r="W283" i="1"/>
  <c r="Y283" i="1" s="1"/>
  <c r="W284" i="1"/>
  <c r="X284" i="1" s="1"/>
  <c r="W285" i="1"/>
  <c r="Y285" i="1" s="1"/>
  <c r="W286" i="1"/>
  <c r="Z286" i="1" s="1"/>
  <c r="W287" i="1"/>
  <c r="Y287" i="1" s="1"/>
  <c r="W288" i="1"/>
  <c r="X288" i="1" s="1"/>
  <c r="W289" i="1"/>
  <c r="Y289" i="1" s="1"/>
  <c r="W290" i="1"/>
  <c r="Z290" i="1" s="1"/>
  <c r="W291" i="1"/>
  <c r="Y291" i="1" s="1"/>
  <c r="W292" i="1"/>
  <c r="X292" i="1" s="1"/>
  <c r="W293" i="1"/>
  <c r="Y293" i="1" s="1"/>
  <c r="W294" i="1"/>
  <c r="Z294" i="1" s="1"/>
  <c r="W295" i="1"/>
  <c r="X295" i="1" s="1"/>
  <c r="W168" i="1"/>
  <c r="Z168" i="1" s="1"/>
  <c r="N168" i="1"/>
  <c r="K168" i="1" s="1"/>
  <c r="M168" i="1"/>
  <c r="W167" i="1"/>
  <c r="Z167" i="1" s="1"/>
  <c r="N167" i="1"/>
  <c r="W166" i="1"/>
  <c r="Z166" i="1" s="1"/>
  <c r="N166" i="1"/>
  <c r="K166" i="1" s="1"/>
  <c r="M166" i="1"/>
  <c r="W165" i="1"/>
  <c r="X165" i="1" s="1"/>
  <c r="N165" i="1"/>
  <c r="K165" i="1" s="1"/>
  <c r="M165" i="1"/>
  <c r="W164" i="1"/>
  <c r="Z164" i="1" s="1"/>
  <c r="N164" i="1"/>
  <c r="K164" i="1" s="1"/>
  <c r="M164" i="1"/>
  <c r="W163" i="1"/>
  <c r="Z163" i="1" s="1"/>
  <c r="N163" i="1"/>
  <c r="K163" i="1" s="1"/>
  <c r="M163" i="1"/>
  <c r="W162" i="1"/>
  <c r="Z162" i="1" s="1"/>
  <c r="N162" i="1"/>
  <c r="J162" i="1" s="1"/>
  <c r="M162" i="1"/>
  <c r="N161" i="1"/>
  <c r="I161" i="1"/>
  <c r="I162" i="1" s="1"/>
  <c r="N294" i="1"/>
  <c r="M294" i="1"/>
  <c r="W157" i="1"/>
  <c r="Z157" i="1" s="1"/>
  <c r="N157" i="1"/>
  <c r="K157" i="1" s="1"/>
  <c r="M157" i="1"/>
  <c r="I157" i="1"/>
  <c r="W156" i="1"/>
  <c r="Z156" i="1" s="1"/>
  <c r="N156" i="1"/>
  <c r="W155" i="1"/>
  <c r="X155" i="1" s="1"/>
  <c r="N155" i="1"/>
  <c r="J155" i="1" s="1"/>
  <c r="M155" i="1"/>
  <c r="W154" i="1"/>
  <c r="Y154" i="1" s="1"/>
  <c r="N154" i="1"/>
  <c r="K154" i="1" s="1"/>
  <c r="M154" i="1"/>
  <c r="W153" i="1"/>
  <c r="Y153" i="1" s="1"/>
  <c r="N153" i="1"/>
  <c r="K153" i="1" s="1"/>
  <c r="M153" i="1"/>
  <c r="W152" i="1"/>
  <c r="Z152" i="1" s="1"/>
  <c r="N152" i="1"/>
  <c r="K152" i="1" s="1"/>
  <c r="M152" i="1"/>
  <c r="W151" i="1"/>
  <c r="Z151" i="1" s="1"/>
  <c r="N151" i="1"/>
  <c r="J151" i="1" s="1"/>
  <c r="M151" i="1"/>
  <c r="N150" i="1"/>
  <c r="I150" i="1"/>
  <c r="I151" i="1" s="1"/>
  <c r="I152" i="1" s="1"/>
  <c r="I153" i="1" s="1"/>
  <c r="I154" i="1" s="1"/>
  <c r="I180" i="1" s="1"/>
  <c r="N293" i="1"/>
  <c r="M293" i="1"/>
  <c r="N292" i="1"/>
  <c r="M292" i="1"/>
  <c r="N295" i="1"/>
  <c r="N291" i="1"/>
  <c r="N290" i="1"/>
  <c r="N289" i="1"/>
  <c r="N288" i="1"/>
  <c r="N287" i="1"/>
  <c r="N286" i="1"/>
  <c r="N285" i="1"/>
  <c r="J285" i="1" s="1"/>
  <c r="N284" i="1"/>
  <c r="J284" i="1" s="1"/>
  <c r="N283" i="1"/>
  <c r="N282" i="1"/>
  <c r="J282" i="1" s="1"/>
  <c r="N281" i="1"/>
  <c r="K281" i="1" s="1"/>
  <c r="N280" i="1"/>
  <c r="N279" i="1"/>
  <c r="J279" i="1" s="1"/>
  <c r="N278" i="1"/>
  <c r="J278" i="1" s="1"/>
  <c r="N277" i="1"/>
  <c r="W132" i="1"/>
  <c r="Z132" i="1" s="1"/>
  <c r="N132" i="1"/>
  <c r="K132" i="1" s="1"/>
  <c r="M132" i="1"/>
  <c r="I132" i="1"/>
  <c r="W131" i="1"/>
  <c r="Z131" i="1" s="1"/>
  <c r="N131" i="1"/>
  <c r="W130" i="1"/>
  <c r="X130" i="1" s="1"/>
  <c r="N130" i="1"/>
  <c r="K130" i="1" s="1"/>
  <c r="M130" i="1"/>
  <c r="I130" i="1"/>
  <c r="W129" i="1"/>
  <c r="Y129" i="1" s="1"/>
  <c r="N129" i="1"/>
  <c r="K129" i="1" s="1"/>
  <c r="M129" i="1"/>
  <c r="W128" i="1"/>
  <c r="Z128" i="1" s="1"/>
  <c r="N128" i="1"/>
  <c r="J128" i="1" s="1"/>
  <c r="M128" i="1"/>
  <c r="W127" i="1"/>
  <c r="Z127" i="1" s="1"/>
  <c r="N127" i="1"/>
  <c r="K127" i="1" s="1"/>
  <c r="M127" i="1"/>
  <c r="W126" i="1"/>
  <c r="X126" i="1" s="1"/>
  <c r="N126" i="1"/>
  <c r="K126" i="1" s="1"/>
  <c r="M126" i="1"/>
  <c r="N125" i="1"/>
  <c r="I125" i="1"/>
  <c r="I126" i="1" s="1"/>
  <c r="I127" i="1" s="1"/>
  <c r="I128" i="1" s="1"/>
  <c r="W145" i="1"/>
  <c r="Z145" i="1" s="1"/>
  <c r="N145" i="1"/>
  <c r="K145" i="1" s="1"/>
  <c r="M145" i="1"/>
  <c r="W144" i="1"/>
  <c r="Z144" i="1" s="1"/>
  <c r="N144" i="1"/>
  <c r="J144" i="1" s="1"/>
  <c r="W143" i="1"/>
  <c r="Z143" i="1" s="1"/>
  <c r="N143" i="1"/>
  <c r="K143" i="1" s="1"/>
  <c r="M143" i="1"/>
  <c r="W142" i="1"/>
  <c r="Z142" i="1" s="1"/>
  <c r="N142" i="1"/>
  <c r="K142" i="1" s="1"/>
  <c r="M142" i="1"/>
  <c r="W141" i="1"/>
  <c r="Z141" i="1" s="1"/>
  <c r="N141" i="1"/>
  <c r="K141" i="1" s="1"/>
  <c r="M141" i="1"/>
  <c r="W140" i="1"/>
  <c r="Z140" i="1" s="1"/>
  <c r="N140" i="1"/>
  <c r="K140" i="1" s="1"/>
  <c r="M140" i="1"/>
  <c r="W139" i="1"/>
  <c r="Z139" i="1" s="1"/>
  <c r="N139" i="1"/>
  <c r="J139" i="1" s="1"/>
  <c r="M139" i="1"/>
  <c r="N138" i="1"/>
  <c r="I138" i="1"/>
  <c r="I139" i="1" s="1"/>
  <c r="I140" i="1" s="1"/>
  <c r="I141" i="1" s="1"/>
  <c r="I142" i="1" s="1"/>
  <c r="I143" i="1" s="1"/>
  <c r="I144" i="1" s="1"/>
  <c r="I145" i="1" s="1"/>
  <c r="K118" i="1"/>
  <c r="K114" i="1"/>
  <c r="K119" i="1"/>
  <c r="K120" i="1"/>
  <c r="K116" i="1"/>
  <c r="K115" i="1"/>
  <c r="K113" i="1"/>
  <c r="K112" i="1"/>
  <c r="K111" i="1"/>
  <c r="K110" i="1"/>
  <c r="K109" i="1"/>
  <c r="W116" i="1"/>
  <c r="Z116" i="1" s="1"/>
  <c r="N116" i="1"/>
  <c r="M116" i="1"/>
  <c r="W119" i="1"/>
  <c r="Z119" i="1" s="1"/>
  <c r="N119" i="1"/>
  <c r="M119" i="1"/>
  <c r="W118" i="1"/>
  <c r="Z118" i="1" s="1"/>
  <c r="N118" i="1"/>
  <c r="M118" i="1"/>
  <c r="W117" i="1"/>
  <c r="Z117" i="1" s="1"/>
  <c r="N117" i="1"/>
  <c r="M117" i="1"/>
  <c r="I117" i="1"/>
  <c r="I155" i="1" s="1"/>
  <c r="W115" i="1"/>
  <c r="Z115" i="1" s="1"/>
  <c r="N115" i="1"/>
  <c r="M115" i="1"/>
  <c r="W114" i="1"/>
  <c r="Z114" i="1" s="1"/>
  <c r="N114" i="1"/>
  <c r="M114" i="1"/>
  <c r="W113" i="1"/>
  <c r="X113" i="1" s="1"/>
  <c r="N113" i="1"/>
  <c r="M113" i="1"/>
  <c r="I113" i="1"/>
  <c r="W112" i="1"/>
  <c r="Y112" i="1" s="1"/>
  <c r="N112" i="1"/>
  <c r="M112" i="1"/>
  <c r="W111" i="1"/>
  <c r="Z111" i="1" s="1"/>
  <c r="N111" i="1"/>
  <c r="M111" i="1"/>
  <c r="W110" i="1"/>
  <c r="Z110" i="1" s="1"/>
  <c r="N110" i="1"/>
  <c r="M110" i="1"/>
  <c r="W109" i="1"/>
  <c r="X109" i="1" s="1"/>
  <c r="N109" i="1"/>
  <c r="M109" i="1"/>
  <c r="N108" i="1"/>
  <c r="I108" i="1"/>
  <c r="I109" i="1" s="1"/>
  <c r="I110" i="1" s="1"/>
  <c r="I111" i="1" s="1"/>
  <c r="I112" i="1" s="1"/>
  <c r="W92" i="1"/>
  <c r="Z92" i="1" s="1"/>
  <c r="N92" i="1"/>
  <c r="M92" i="1"/>
  <c r="W93" i="1"/>
  <c r="Z93" i="1" s="1"/>
  <c r="N93" i="1"/>
  <c r="K93" i="1" s="1"/>
  <c r="M93" i="1"/>
  <c r="I93" i="1"/>
  <c r="I307" i="1" s="1"/>
  <c r="W91" i="1"/>
  <c r="Y91" i="1" s="1"/>
  <c r="N91" i="1"/>
  <c r="K91" i="1" s="1"/>
  <c r="M91" i="1"/>
  <c r="I91" i="1"/>
  <c r="W90" i="1"/>
  <c r="Z90" i="1" s="1"/>
  <c r="N90" i="1"/>
  <c r="J90" i="1" s="1"/>
  <c r="M90" i="1"/>
  <c r="W89" i="1"/>
  <c r="Z89" i="1" s="1"/>
  <c r="N89" i="1"/>
  <c r="J89" i="1" s="1"/>
  <c r="M89" i="1"/>
  <c r="W88" i="1"/>
  <c r="Z88" i="1" s="1"/>
  <c r="N88" i="1"/>
  <c r="K88" i="1" s="1"/>
  <c r="M88" i="1"/>
  <c r="W87" i="1"/>
  <c r="Y87" i="1" s="1"/>
  <c r="N87" i="1"/>
  <c r="K87" i="1" s="1"/>
  <c r="M87" i="1"/>
  <c r="N86" i="1"/>
  <c r="I86" i="1"/>
  <c r="I87" i="1" s="1"/>
  <c r="I88" i="1" s="1"/>
  <c r="I89" i="1" s="1"/>
  <c r="I90" i="1" s="1"/>
  <c r="I118" i="1" s="1"/>
  <c r="M63" i="1"/>
  <c r="M64" i="1"/>
  <c r="M65" i="1"/>
  <c r="M66" i="1"/>
  <c r="M67" i="1"/>
  <c r="W67" i="1"/>
  <c r="Z67" i="1" s="1"/>
  <c r="N67" i="1"/>
  <c r="K67" i="1" s="1"/>
  <c r="W66" i="1"/>
  <c r="Z66" i="1" s="1"/>
  <c r="N66" i="1"/>
  <c r="W65" i="1"/>
  <c r="Z65" i="1" s="1"/>
  <c r="N65" i="1"/>
  <c r="K65" i="1" s="1"/>
  <c r="W64" i="1"/>
  <c r="Y64" i="1" s="1"/>
  <c r="N64" i="1"/>
  <c r="K64" i="1" s="1"/>
  <c r="W63" i="1"/>
  <c r="Z63" i="1" s="1"/>
  <c r="N63" i="1"/>
  <c r="W62" i="1"/>
  <c r="Z62" i="1" s="1"/>
  <c r="N62" i="1"/>
  <c r="K62" i="1" s="1"/>
  <c r="M62" i="1"/>
  <c r="W61" i="1"/>
  <c r="X61" i="1" s="1"/>
  <c r="N61" i="1"/>
  <c r="K61" i="1" s="1"/>
  <c r="M61" i="1"/>
  <c r="W60" i="1"/>
  <c r="X60" i="1" s="1"/>
  <c r="N60" i="1"/>
  <c r="J60" i="1" s="1"/>
  <c r="M60" i="1"/>
  <c r="W59" i="1"/>
  <c r="Z59" i="1" s="1"/>
  <c r="N59" i="1"/>
  <c r="K59" i="1" s="1"/>
  <c r="M59" i="1"/>
  <c r="W58" i="1"/>
  <c r="Y58" i="1" s="1"/>
  <c r="N58" i="1"/>
  <c r="J58" i="1" s="1"/>
  <c r="M58" i="1"/>
  <c r="N57" i="1"/>
  <c r="I57" i="1"/>
  <c r="I58" i="1" s="1"/>
  <c r="I59" i="1" s="1"/>
  <c r="I60" i="1" s="1"/>
  <c r="I61" i="1" s="1"/>
  <c r="I101" i="1" s="1"/>
  <c r="N9" i="1"/>
  <c r="K9" i="1" s="1"/>
  <c r="N10" i="1"/>
  <c r="K10" i="1" s="1"/>
  <c r="N11" i="1"/>
  <c r="K11" i="1" s="1"/>
  <c r="N12" i="1"/>
  <c r="N13" i="1"/>
  <c r="J13" i="1" s="1"/>
  <c r="N14" i="1"/>
  <c r="K14" i="1" s="1"/>
  <c r="N15" i="1"/>
  <c r="N16" i="1"/>
  <c r="K16" i="1" s="1"/>
  <c r="W12" i="1"/>
  <c r="X12" i="1" s="1"/>
  <c r="W13" i="1"/>
  <c r="X13" i="1" s="1"/>
  <c r="W14" i="1"/>
  <c r="X14" i="1" s="1"/>
  <c r="W15" i="1"/>
  <c r="Y15" i="1" s="1"/>
  <c r="W16" i="1"/>
  <c r="Z16" i="1" s="1"/>
  <c r="M16" i="1"/>
  <c r="M14" i="1"/>
  <c r="M13" i="1"/>
  <c r="W11" i="1"/>
  <c r="Z11" i="1" s="1"/>
  <c r="M11" i="1"/>
  <c r="W10" i="1"/>
  <c r="Z10" i="1" s="1"/>
  <c r="M10" i="1"/>
  <c r="W9" i="1"/>
  <c r="Z9" i="1" s="1"/>
  <c r="M9" i="1"/>
  <c r="W8" i="1"/>
  <c r="Z8" i="1" s="1"/>
  <c r="N8" i="1"/>
  <c r="J8" i="1" s="1"/>
  <c r="M8" i="1"/>
  <c r="W7" i="1"/>
  <c r="X7" i="1" s="1"/>
  <c r="N7" i="1"/>
  <c r="K7" i="1" s="1"/>
  <c r="M7" i="1"/>
  <c r="N6" i="1"/>
  <c r="I6" i="1"/>
  <c r="I7" i="1" s="1"/>
  <c r="I8" i="1" s="1"/>
  <c r="I9" i="1" s="1"/>
  <c r="I10" i="1" s="1"/>
  <c r="M295" i="1"/>
  <c r="M291" i="1"/>
  <c r="M290" i="1"/>
  <c r="M289" i="1"/>
  <c r="M288" i="1"/>
  <c r="M287" i="1"/>
  <c r="M286" i="1"/>
  <c r="M283" i="1"/>
  <c r="M278" i="1"/>
  <c r="I278" i="1"/>
  <c r="M281" i="1"/>
  <c r="I281" i="1"/>
  <c r="I346" i="1" s="1"/>
  <c r="M279" i="1"/>
  <c r="I279" i="1"/>
  <c r="M285" i="1"/>
  <c r="M284" i="1"/>
  <c r="M282" i="1"/>
  <c r="I163" i="1" l="1"/>
  <c r="I214" i="1"/>
  <c r="I278" i="11"/>
  <c r="I277" i="11"/>
  <c r="I279" i="11" s="1"/>
  <c r="Z102" i="1"/>
  <c r="Y102" i="1"/>
  <c r="X104" i="1"/>
  <c r="Z97" i="1"/>
  <c r="X98" i="1"/>
  <c r="X101" i="1"/>
  <c r="Y101" i="1"/>
  <c r="Y97" i="1"/>
  <c r="Y98" i="1"/>
  <c r="X103" i="1"/>
  <c r="Y103" i="1"/>
  <c r="X99" i="1"/>
  <c r="Y73" i="1"/>
  <c r="J81" i="1"/>
  <c r="Y99" i="1"/>
  <c r="X100" i="1"/>
  <c r="Y104" i="1"/>
  <c r="X105" i="1"/>
  <c r="K74" i="1"/>
  <c r="Y100" i="1"/>
  <c r="Y105" i="1"/>
  <c r="X74" i="1"/>
  <c r="X76" i="1"/>
  <c r="X79" i="1"/>
  <c r="Z74" i="1"/>
  <c r="J80" i="1"/>
  <c r="J82" i="1"/>
  <c r="J77" i="1"/>
  <c r="X80" i="1"/>
  <c r="J73" i="1"/>
  <c r="J75" i="1"/>
  <c r="Y76" i="1"/>
  <c r="Y77" i="1"/>
  <c r="Y79" i="1"/>
  <c r="Y80" i="1"/>
  <c r="X81" i="1"/>
  <c r="Z73" i="1"/>
  <c r="X75" i="1"/>
  <c r="J76" i="1"/>
  <c r="Z77" i="1"/>
  <c r="X78" i="1"/>
  <c r="J79" i="1"/>
  <c r="Y81" i="1"/>
  <c r="X82" i="1"/>
  <c r="Y75" i="1"/>
  <c r="Y78" i="1"/>
  <c r="Y82" i="1"/>
  <c r="X333" i="1"/>
  <c r="Y333" i="1"/>
  <c r="X332" i="1"/>
  <c r="Y332" i="1"/>
  <c r="J269" i="1"/>
  <c r="I168" i="1"/>
  <c r="K151" i="1"/>
  <c r="I178" i="1"/>
  <c r="K139" i="1"/>
  <c r="X305" i="1"/>
  <c r="Y305" i="1"/>
  <c r="Y330" i="1"/>
  <c r="Z331" i="1"/>
  <c r="Y302" i="1"/>
  <c r="Z330" i="1"/>
  <c r="X334" i="1"/>
  <c r="X331" i="1"/>
  <c r="Y334" i="1"/>
  <c r="X321" i="1"/>
  <c r="Y321" i="1"/>
  <c r="X306" i="1"/>
  <c r="K279" i="1"/>
  <c r="X319" i="1"/>
  <c r="Z299" i="1"/>
  <c r="X315" i="1"/>
  <c r="K276" i="1"/>
  <c r="Y319" i="1"/>
  <c r="X308" i="1"/>
  <c r="Y322" i="1"/>
  <c r="K273" i="1"/>
  <c r="K271" i="1"/>
  <c r="J246" i="1"/>
  <c r="X301" i="1"/>
  <c r="Y306" i="1"/>
  <c r="Z308" i="1"/>
  <c r="Y310" i="1"/>
  <c r="Y311" i="1"/>
  <c r="Z315" i="1"/>
  <c r="X317" i="1"/>
  <c r="Y301" i="1"/>
  <c r="Z310" i="1"/>
  <c r="K278" i="1"/>
  <c r="K275" i="1"/>
  <c r="K272" i="1"/>
  <c r="K270" i="1"/>
  <c r="Y317" i="1"/>
  <c r="X303" i="1"/>
  <c r="Y307" i="1"/>
  <c r="K226" i="1"/>
  <c r="Z303" i="1"/>
  <c r="I309" i="1"/>
  <c r="X312" i="1"/>
  <c r="Y326" i="1"/>
  <c r="Y318" i="1"/>
  <c r="Y328" i="1"/>
  <c r="X299" i="1"/>
  <c r="Z312" i="1"/>
  <c r="Y314" i="1"/>
  <c r="Y324" i="1"/>
  <c r="I300" i="1"/>
  <c r="I301" i="1" s="1"/>
  <c r="J227" i="1"/>
  <c r="X300" i="1"/>
  <c r="Z302" i="1"/>
  <c r="X304" i="1"/>
  <c r="Z307" i="1"/>
  <c r="X309" i="1"/>
  <c r="Z311" i="1"/>
  <c r="X313" i="1"/>
  <c r="Z314" i="1"/>
  <c r="X316" i="1"/>
  <c r="Z318" i="1"/>
  <c r="X320" i="1"/>
  <c r="Z322" i="1"/>
  <c r="X323" i="1"/>
  <c r="Z324" i="1"/>
  <c r="X325" i="1"/>
  <c r="Z326" i="1"/>
  <c r="X327" i="1"/>
  <c r="Z328" i="1"/>
  <c r="X329" i="1"/>
  <c r="Y300" i="1"/>
  <c r="Y304" i="1"/>
  <c r="Y309" i="1"/>
  <c r="Y313" i="1"/>
  <c r="Y316" i="1"/>
  <c r="Y320" i="1"/>
  <c r="Y323" i="1"/>
  <c r="Y325" i="1"/>
  <c r="Y327" i="1"/>
  <c r="Y329" i="1"/>
  <c r="Y247" i="1"/>
  <c r="I129" i="1"/>
  <c r="I166" i="1"/>
  <c r="I218" i="1" s="1"/>
  <c r="I233" i="1"/>
  <c r="I242" i="1"/>
  <c r="K162" i="1"/>
  <c r="J174" i="1"/>
  <c r="K185" i="1"/>
  <c r="X229" i="1"/>
  <c r="X244" i="1"/>
  <c r="I189" i="1"/>
  <c r="I230" i="1"/>
  <c r="X247" i="1"/>
  <c r="Y243" i="1"/>
  <c r="J163" i="1"/>
  <c r="Z238" i="1"/>
  <c r="J240" i="1"/>
  <c r="X242" i="1"/>
  <c r="Z243" i="1"/>
  <c r="Y244" i="1"/>
  <c r="X246" i="1"/>
  <c r="Y242" i="1"/>
  <c r="Y246" i="1"/>
  <c r="J186" i="1"/>
  <c r="X227" i="1"/>
  <c r="J239" i="1"/>
  <c r="X240" i="1"/>
  <c r="X238" i="1"/>
  <c r="X239" i="1"/>
  <c r="J241" i="1"/>
  <c r="Y239" i="1"/>
  <c r="Z275" i="1"/>
  <c r="Z274" i="1"/>
  <c r="J230" i="1"/>
  <c r="J238" i="1"/>
  <c r="Y240" i="1"/>
  <c r="X241" i="1"/>
  <c r="J242" i="1"/>
  <c r="J189" i="1"/>
  <c r="Y241" i="1"/>
  <c r="Y177" i="1"/>
  <c r="Y271" i="1"/>
  <c r="X226" i="1"/>
  <c r="J228" i="1"/>
  <c r="Y229" i="1"/>
  <c r="X230" i="1"/>
  <c r="X232" i="1"/>
  <c r="X231" i="1"/>
  <c r="X151" i="1"/>
  <c r="J191" i="1"/>
  <c r="Y226" i="1"/>
  <c r="Y230" i="1"/>
  <c r="Y231" i="1"/>
  <c r="X289" i="1"/>
  <c r="J175" i="1"/>
  <c r="Y185" i="1"/>
  <c r="J233" i="1"/>
  <c r="Y165" i="1"/>
  <c r="X285" i="1"/>
  <c r="J176" i="1"/>
  <c r="X275" i="1"/>
  <c r="X186" i="1"/>
  <c r="Y188" i="1"/>
  <c r="X189" i="1"/>
  <c r="X190" i="1"/>
  <c r="Y227" i="1"/>
  <c r="X228" i="1"/>
  <c r="J229" i="1"/>
  <c r="Y232" i="1"/>
  <c r="X233" i="1"/>
  <c r="X281" i="1"/>
  <c r="X185" i="1"/>
  <c r="J187" i="1"/>
  <c r="Z188" i="1"/>
  <c r="Y189" i="1"/>
  <c r="Y228" i="1"/>
  <c r="Y233" i="1"/>
  <c r="X293" i="1"/>
  <c r="X277" i="1"/>
  <c r="X174" i="1"/>
  <c r="X163" i="1"/>
  <c r="Z291" i="1"/>
  <c r="Z287" i="1"/>
  <c r="Z283" i="1"/>
  <c r="Z279" i="1"/>
  <c r="Y174" i="1"/>
  <c r="Z177" i="1"/>
  <c r="J180" i="1"/>
  <c r="X276" i="1"/>
  <c r="Y274" i="1"/>
  <c r="X272" i="1"/>
  <c r="X271" i="1"/>
  <c r="Y186" i="1"/>
  <c r="X187" i="1"/>
  <c r="J188" i="1"/>
  <c r="Y190" i="1"/>
  <c r="X191" i="1"/>
  <c r="X154" i="1"/>
  <c r="Z295" i="1"/>
  <c r="X291" i="1"/>
  <c r="X287" i="1"/>
  <c r="X283" i="1"/>
  <c r="X279" i="1"/>
  <c r="Z270" i="1"/>
  <c r="Y187" i="1"/>
  <c r="Y191" i="1"/>
  <c r="Z154" i="1"/>
  <c r="Y294" i="1"/>
  <c r="Y290" i="1"/>
  <c r="Y286" i="1"/>
  <c r="Y282" i="1"/>
  <c r="Y278" i="1"/>
  <c r="X175" i="1"/>
  <c r="Y270" i="1"/>
  <c r="Z273" i="1"/>
  <c r="Z269" i="1"/>
  <c r="Z276" i="1"/>
  <c r="Y273" i="1"/>
  <c r="Z272" i="1"/>
  <c r="Y269" i="1"/>
  <c r="X179" i="1"/>
  <c r="X178" i="1"/>
  <c r="Y178" i="1"/>
  <c r="J178" i="1"/>
  <c r="X162" i="1"/>
  <c r="J164" i="1"/>
  <c r="Z165" i="1"/>
  <c r="J168" i="1"/>
  <c r="Y295" i="1"/>
  <c r="X294" i="1"/>
  <c r="Z292" i="1"/>
  <c r="X290" i="1"/>
  <c r="Z288" i="1"/>
  <c r="X286" i="1"/>
  <c r="Z284" i="1"/>
  <c r="X282" i="1"/>
  <c r="Z280" i="1"/>
  <c r="X278" i="1"/>
  <c r="Y175" i="1"/>
  <c r="X176" i="1"/>
  <c r="J177" i="1"/>
  <c r="Y179" i="1"/>
  <c r="X180" i="1"/>
  <c r="Y162" i="1"/>
  <c r="Z293" i="1"/>
  <c r="Y292" i="1"/>
  <c r="Z289" i="1"/>
  <c r="Y288" i="1"/>
  <c r="Z285" i="1"/>
  <c r="Y284" i="1"/>
  <c r="Z281" i="1"/>
  <c r="Y280" i="1"/>
  <c r="Z277" i="1"/>
  <c r="Y176" i="1"/>
  <c r="Y180" i="1"/>
  <c r="Z153" i="1"/>
  <c r="X167" i="1"/>
  <c r="X166" i="1"/>
  <c r="Y166" i="1"/>
  <c r="J166" i="1"/>
  <c r="Y163" i="1"/>
  <c r="X164" i="1"/>
  <c r="J165" i="1"/>
  <c r="Y167" i="1"/>
  <c r="X168" i="1"/>
  <c r="K155" i="1"/>
  <c r="Y164" i="1"/>
  <c r="Y168" i="1"/>
  <c r="J157" i="1"/>
  <c r="J152" i="1"/>
  <c r="X156" i="1"/>
  <c r="Y155" i="1"/>
  <c r="Y151" i="1"/>
  <c r="X152" i="1"/>
  <c r="J153" i="1"/>
  <c r="Y152" i="1"/>
  <c r="X153" i="1"/>
  <c r="J154" i="1"/>
  <c r="Z155" i="1"/>
  <c r="Y156" i="1"/>
  <c r="X157" i="1"/>
  <c r="Y157" i="1"/>
  <c r="Y126" i="1"/>
  <c r="Z126" i="1"/>
  <c r="J132" i="1"/>
  <c r="J127" i="1"/>
  <c r="Y127" i="1"/>
  <c r="K128" i="1"/>
  <c r="Z130" i="1"/>
  <c r="Y131" i="1"/>
  <c r="X127" i="1"/>
  <c r="Y130" i="1"/>
  <c r="X131" i="1"/>
  <c r="X132" i="1"/>
  <c r="J143" i="1"/>
  <c r="Z129" i="1"/>
  <c r="J129" i="1"/>
  <c r="X128" i="1"/>
  <c r="J142" i="1"/>
  <c r="J126" i="1"/>
  <c r="Y128" i="1"/>
  <c r="X129" i="1"/>
  <c r="J130" i="1"/>
  <c r="Y132" i="1"/>
  <c r="J145" i="1"/>
  <c r="X139" i="1"/>
  <c r="J140" i="1"/>
  <c r="Y141" i="1"/>
  <c r="Y142" i="1"/>
  <c r="X141" i="1"/>
  <c r="X142" i="1"/>
  <c r="X143" i="1"/>
  <c r="X118" i="1"/>
  <c r="Y139" i="1"/>
  <c r="X140" i="1"/>
  <c r="J141" i="1"/>
  <c r="Y143" i="1"/>
  <c r="X144" i="1"/>
  <c r="X145" i="1"/>
  <c r="Y140" i="1"/>
  <c r="Y144" i="1"/>
  <c r="Y145" i="1"/>
  <c r="Y113" i="1"/>
  <c r="J87" i="1"/>
  <c r="X110" i="1"/>
  <c r="X115" i="1"/>
  <c r="X116" i="1"/>
  <c r="X112" i="1"/>
  <c r="Y115" i="1"/>
  <c r="X117" i="1"/>
  <c r="Y116" i="1"/>
  <c r="J9" i="1"/>
  <c r="Y109" i="1"/>
  <c r="Z112" i="1"/>
  <c r="Y117" i="1"/>
  <c r="Z109" i="1"/>
  <c r="Y110" i="1"/>
  <c r="X111" i="1"/>
  <c r="Z113" i="1"/>
  <c r="X114" i="1"/>
  <c r="Y118" i="1"/>
  <c r="X119" i="1"/>
  <c r="Y111" i="1"/>
  <c r="Y114" i="1"/>
  <c r="Y119" i="1"/>
  <c r="Y8" i="1"/>
  <c r="K89" i="1"/>
  <c r="K90" i="1"/>
  <c r="J93" i="1"/>
  <c r="X90" i="1"/>
  <c r="X93" i="1"/>
  <c r="X88" i="1"/>
  <c r="X89" i="1"/>
  <c r="X92" i="1"/>
  <c r="X58" i="1"/>
  <c r="J61" i="1"/>
  <c r="X64" i="1"/>
  <c r="Y88" i="1"/>
  <c r="Y89" i="1"/>
  <c r="Y92" i="1"/>
  <c r="Z58" i="1"/>
  <c r="Z64" i="1"/>
  <c r="J91" i="1"/>
  <c r="Z87" i="1"/>
  <c r="Z91" i="1"/>
  <c r="J67" i="1"/>
  <c r="X87" i="1"/>
  <c r="J88" i="1"/>
  <c r="Y90" i="1"/>
  <c r="X91" i="1"/>
  <c r="Y93" i="1"/>
  <c r="J62" i="1"/>
  <c r="Y12" i="1"/>
  <c r="Z15" i="1"/>
  <c r="X15" i="1"/>
  <c r="J59" i="1"/>
  <c r="Y59" i="1"/>
  <c r="J65" i="1"/>
  <c r="Y16" i="1"/>
  <c r="K8" i="1"/>
  <c r="K60" i="1"/>
  <c r="Y60" i="1"/>
  <c r="Y65" i="1"/>
  <c r="Z60" i="1"/>
  <c r="X62" i="1"/>
  <c r="X65" i="1"/>
  <c r="X66" i="1"/>
  <c r="Y13" i="1"/>
  <c r="Z12" i="1"/>
  <c r="K58" i="1"/>
  <c r="Y61" i="1"/>
  <c r="Y14" i="1"/>
  <c r="Z14" i="1"/>
  <c r="Y7" i="1"/>
  <c r="Z7" i="1"/>
  <c r="X16" i="1"/>
  <c r="Z13" i="1"/>
  <c r="X59" i="1"/>
  <c r="Z61" i="1"/>
  <c r="Y62" i="1"/>
  <c r="X63" i="1"/>
  <c r="J64" i="1"/>
  <c r="Y66" i="1"/>
  <c r="X67" i="1"/>
  <c r="Y63" i="1"/>
  <c r="Y67" i="1"/>
  <c r="X11" i="1"/>
  <c r="X9" i="1"/>
  <c r="Y11" i="1"/>
  <c r="X8" i="1"/>
  <c r="J16" i="1"/>
  <c r="K13" i="1"/>
  <c r="J14" i="1"/>
  <c r="J10" i="1"/>
  <c r="J7" i="1"/>
  <c r="Y9" i="1"/>
  <c r="X10" i="1"/>
  <c r="J11" i="1"/>
  <c r="Y10" i="1"/>
  <c r="J281" i="1"/>
  <c r="K282" i="1"/>
  <c r="K284" i="1"/>
  <c r="K285" i="1"/>
  <c r="I282" i="1"/>
  <c r="I284" i="1"/>
  <c r="I164" i="1" l="1"/>
  <c r="I215" i="1"/>
  <c r="I302" i="1"/>
  <c r="I285" i="1"/>
  <c r="I165" i="1" l="1"/>
  <c r="I216" i="1"/>
  <c r="I80" i="1"/>
  <c r="I11" i="1"/>
  <c r="I13" i="1"/>
  <c r="I191" i="1" l="1"/>
  <c r="I217" i="1"/>
  <c r="I81" i="1"/>
  <c r="I16" i="1"/>
  <c r="I14" i="1"/>
  <c r="I119" i="1" s="1"/>
  <c r="I275" i="1" l="1"/>
  <c r="I79" i="1"/>
  <c r="I62" i="1"/>
  <c r="I64" i="1"/>
  <c r="I67" i="1"/>
  <c r="I65" i="1"/>
  <c r="I116" i="1" l="1"/>
  <c r="I102" i="1"/>
  <c r="I273" i="1"/>
  <c r="I342" i="1" s="1"/>
  <c r="I303" i="1"/>
  <c r="I115" i="1"/>
</calcChain>
</file>

<file path=xl/sharedStrings.xml><?xml version="1.0" encoding="utf-8"?>
<sst xmlns="http://schemas.openxmlformats.org/spreadsheetml/2006/main" count="2523" uniqueCount="396">
  <si>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</si>
  <si>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</si>
  <si>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</si>
  <si>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</si>
  <si>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</si>
  <si>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</si>
  <si>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</si>
  <si>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</si>
  <si>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</si>
  <si>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</si>
  <si>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</si>
  <si>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</si>
  <si>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</si>
  <si>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</si>
  <si>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</si>
  <si>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</si>
  <si>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</si>
  <si>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</si>
  <si>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</si>
  <si>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</si>
  <si>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</si>
  <si>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</si>
  <si>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</si>
  <si>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</si>
  <si>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</si>
  <si>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</si>
  <si>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</si>
  <si>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</si>
  <si>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</si>
  <si>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</si>
  <si>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</si>
  <si>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</si>
  <si>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</si>
  <si>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</si>
  <si>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</si>
  <si>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</si>
  <si>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</si>
  <si>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</si>
  <si>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</si>
  <si>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</si>
  <si>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</si>
  <si>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</si>
  <si>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</si>
  <si>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</si>
  <si>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</si>
  <si>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</si>
  <si>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</si>
  <si>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</si>
  <si>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</si>
  <si>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</si>
  <si>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</si>
  <si>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</si>
  <si>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</si>
  <si>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</si>
  <si>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</si>
  <si>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</si>
  <si>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</si>
  <si>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</si>
  <si>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</si>
  <si>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</si>
  <si>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</si>
  <si>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</si>
  <si>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</si>
  <si>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</si>
  <si>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</si>
  <si>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</si>
  <si>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</si>
  <si>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</si>
  <si>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</si>
  <si>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</si>
  <si>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</si>
  <si>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</si>
  <si>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</si>
  <si>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</si>
  <si>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</si>
  <si>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</si>
  <si>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</si>
  <si>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</si>
  <si>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</si>
  <si>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</si>
  <si>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</si>
  <si>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</si>
  <si>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</si>
  <si>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</si>
  <si>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</si>
  <si>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</si>
  <si>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</si>
  <si>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</si>
  <si>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</si>
  <si>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</si>
  <si>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</si>
  <si>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</si>
  <si>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</si>
  <si>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</si>
  <si>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</si>
  <si>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</si>
  <si>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</si>
  <si>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</si>
  <si>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</si>
  <si>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</si>
  <si>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</si>
  <si>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</si>
  <si>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</si>
  <si>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</si>
  <si>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</si>
  <si>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</si>
  <si>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</si>
  <si>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</si>
  <si>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</si>
  <si>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</si>
  <si>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</si>
  <si>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</si>
  <si>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</si>
  <si>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</si>
  <si>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</si>
  <si>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</si>
  <si>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</si>
  <si>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</si>
  <si>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</si>
  <si>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</si>
  <si>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</si>
  <si>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</si>
  <si>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</si>
  <si>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</si>
  <si>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</si>
  <si>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</si>
  <si>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</si>
  <si>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</si>
  <si>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</si>
  <si>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</si>
  <si>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</si>
  <si>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</si>
  <si>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</si>
  <si>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</si>
  <si>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</si>
  <si>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</si>
  <si>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</si>
  <si>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</si>
  <si>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</si>
  <si>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</si>
  <si>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</si>
  <si>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</si>
  <si>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</si>
  <si>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</si>
  <si>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</si>
  <si>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</si>
  <si>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</si>
  <si>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</si>
  <si>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</si>
  <si>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</si>
  <si>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</si>
  <si>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</si>
  <si>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</si>
  <si>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</si>
  <si>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</si>
  <si>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</si>
  <si>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</si>
  <si>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</si>
  <si>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</si>
  <si>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</si>
  <si>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</si>
  <si>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</si>
  <si>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</si>
  <si>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</si>
  <si>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UNIQUE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</si>
  <si>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</si>
  <si>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</si>
  <si>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</si>
  <si>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</si>
  <si>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</si>
  <si>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</si>
  <si>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</si>
  <si>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</si>
  <si>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</si>
  <si>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</si>
  <si>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</si>
  <si>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</si>
  <si>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</si>
  <si>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</si>
  <si>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</si>
  <si>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</si>
  <si>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</si>
  <si>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</si>
  <si>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</si>
  <si>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</si>
  <si>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</si>
  <si>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</si>
  <si>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</si>
  <si>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</si>
  <si>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</si>
  <si>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</si>
  <si>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</si>
  <si>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</si>
  <si>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</si>
  <si>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</si>
  <si>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</si>
  <si>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</si>
  <si>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</si>
  <si>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</si>
  <si>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</si>
  <si>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</si>
  <si>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</si>
  <si>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</si>
  <si>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</si>
  <si>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</si>
  <si>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</si>
  <si>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</si>
  <si>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</si>
  <si>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</si>
  <si>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</si>
  <si>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</si>
  <si>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</si>
  <si>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</si>
  <si>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</si>
  <si>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</si>
  <si>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</si>
  <si>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</si>
  <si>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</si>
  <si>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</si>
  <si>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</si>
  <si>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</si>
  <si>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</si>
  <si>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</si>
  <si>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</si>
  <si>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</si>
  <si>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</si>
  <si>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</si>
  <si>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</si>
  <si>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</si>
  <si>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</si>
  <si>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</si>
  <si>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</si>
  <si>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</si>
  <si>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</si>
  <si>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</si>
  <si>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</si>
  <si>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</si>
  <si>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</si>
  <si>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</si>
  <si>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</si>
  <si>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</si>
  <si>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</si>
  <si>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</si>
  <si>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</si>
  <si>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</si>
  <si>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</si>
  <si>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</si>
  <si>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</si>
  <si>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</si>
  <si>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</si>
  <si>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</si>
  <si>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</si>
  <si>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</si>
  <si>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</si>
  <si>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</si>
  <si>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</si>
  <si>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</si>
  <si>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</si>
  <si>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</si>
  <si>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</si>
  <si>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</si>
  <si>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</si>
  <si>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</si>
  <si>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</si>
  <si>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</si>
  <si>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</si>
  <si>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</si>
  <si>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</si>
  <si>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</si>
  <si>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</si>
  <si>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</si>
  <si>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</si>
  <si>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</si>
  <si>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</si>
  <si>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</si>
  <si>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</si>
  <si>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</si>
  <si>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</si>
  <si>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</si>
  <si>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</si>
  <si>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</si>
  <si>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</si>
  <si>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</si>
  <si>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</si>
  <si>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</si>
  <si>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</si>
  <si>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</si>
  <si>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</si>
  <si>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</si>
  <si>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</si>
  <si>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</si>
  <si>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</si>
  <si>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</si>
  <si>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</si>
  <si>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</si>
  <si>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</si>
  <si>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</si>
  <si>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</si>
  <si>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</si>
  <si>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</si>
  <si>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</si>
  <si>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</si>
  <si>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</si>
  <si>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</si>
  <si>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</si>
  <si>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</si>
  <si>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</si>
  <si>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</si>
  <si>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</si>
  <si>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</si>
  <si>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</si>
  <si>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</si>
  <si>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</si>
  <si>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</si>
  <si>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</si>
  <si>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</si>
  <si>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</si>
  <si>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</si>
  <si>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</si>
  <si>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</si>
  <si>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</si>
  <si>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</si>
  <si>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</si>
  <si>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</si>
  <si>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</si>
  <si>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</si>
  <si>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</si>
  <si>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</si>
  <si>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</si>
  <si>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</si>
  <si>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</si>
  <si>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</si>
  <si>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</si>
  <si>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</si>
  <si>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</si>
  <si>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</si>
  <si>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</si>
  <si>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</si>
  <si>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</si>
  <si>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</si>
  <si>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</si>
  <si>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</si>
  <si>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</si>
  <si>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</si>
  <si>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</si>
  <si>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</si>
  <si>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</si>
  <si>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</si>
  <si>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</si>
  <si>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</si>
  <si>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</si>
  <si>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``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</si>
  <si>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</si>
  <si>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</si>
  <si>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</si>
  <si>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</si>
  <si>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</si>
  <si>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</si>
  <si>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</si>
  <si>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(SELECT CONCAT(USER_PERSON_NAME,' ',USER_PERSON_SURNAME,' ',USER_PERSON_MIDDLENAME) FROM BACKLOG.CR_USER U  WHERE U.ID = T.CREATED_BY) AS CREATED_BY_NAME,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</si>
  <si>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</si>
  <si>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</si>
  <si>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</si>
  <si>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</si>
  <si>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</si>
  <si>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</si>
  <si>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</si>
  <si>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</si>
  <si>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</si>
  <si>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</si>
  <si>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</si>
  <si>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</si>
  <si>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</si>
  <si>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</si>
  <si>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</si>
  <si>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( SELECT 'AVATAR_URL' FROM CR_USER WHERE ID=T.FK_USER_ID) AS AVATAR_URL,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</si>
  <si>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</si>
  <si>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</si>
  <si>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</si>
  <si>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</si>
  <si>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</si>
  <si>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</si>
  <si>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</si>
  <si>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</si>
  <si>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</si>
  <si>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</si>
  <si>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CONCAT(USER_PERSON_NAME,' ',USER_PERSON_SURNAME,' ',USER_PERSON_MIDDLENAME) FROM apd_backlog.CR_USER U  WHERE U.ID = T.fk_user_ID) AS USER_NAME,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</si>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</sst>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Z365"/>
  <sheetViews>
    <sheetView tabSelected="1" topLeftCell="A349" zoomScale="85" zoomScaleNormal="85" workbookViewId="0">
      <pane xSplit="2" topLeftCell="N1" activePane="topRight" state="frozen"/>
      <selection activeCell="A331" sqref="A331"/>
      <selection pane="topRight" activeCell="X361" sqref="X361"/>
    </sheetView>
  </sheetViews>
  <sheetFormatPr defaultRowHeight="14.5" x14ac:dyDescent="0.35"/>
  <cols>
    <col min="2" max="2" width="44.26953125" customWidth="1"/>
    <col min="3" max="3" width="12.81640625" bestFit="1" customWidth="1"/>
    <col min="4" max="4" width="10.1796875" bestFit="1" customWidth="1"/>
    <col min="5" max="5" width="11.81640625" style="24" bestFit="1" customWidth="1"/>
    <col min="6" max="6" width="16.54296875" style="24" bestFit="1" customWidth="1"/>
    <col min="7" max="7" width="13.1796875" style="24" bestFit="1" customWidth="1"/>
    <col min="8" max="8" width="10.81640625" bestFit="1" customWidth="1"/>
    <col min="9" max="9" width="42.81640625" bestFit="1" customWidth="1"/>
    <col min="10" max="10" width="26.81640625" customWidth="1"/>
    <col min="11" max="11" width="115.1796875" style="21" customWidth="1"/>
    <col min="12" max="12" width="11.54296875" bestFit="1" customWidth="1"/>
    <col min="13" max="13" width="29.26953125" style="19" customWidth="1"/>
    <col min="14" max="14" width="40.81640625" style="5" customWidth="1"/>
    <col min="15" max="15" width="2.1796875" customWidth="1"/>
    <col min="16" max="16" width="1.81640625" customWidth="1"/>
    <col min="17" max="22" width="2.1796875" customWidth="1"/>
    <col min="23" max="23" width="34.81640625" style="16" bestFit="1" customWidth="1"/>
    <col min="24" max="24" width="33.54296875" style="3" bestFit="1" customWidth="1"/>
    <col min="25" max="25" width="62.36328125" style="22" customWidth="1"/>
    <col min="26" max="26" width="45.7265625" style="7" bestFit="1" customWidth="1"/>
  </cols>
  <sheetData>
    <row r="5" spans="2:26" ht="17.5" x14ac:dyDescent="0.45">
      <c r="C5" s="14"/>
      <c r="D5" s="9"/>
      <c r="M5" s="20"/>
      <c r="N5" s="31"/>
      <c r="O5" s="14"/>
      <c r="W5" s="17"/>
    </row>
    <row r="6" spans="2:26" x14ac:dyDescent="0.35">
      <c r="B6" s="2" t="s">
        <v>279</v>
      </c>
      <c r="I6" t="str">
        <f>CONCATENATE("ALTER TABLE"," ",B6)</f>
        <v>ALTER TABLE TM_NETWORK</v>
      </c>
      <c r="N6" s="5" t="str">
        <f>CONCATENATE("CREATE TABLE ",B6," ","(")</f>
        <v>CREATE TABLE TM_NETWORK (</v>
      </c>
    </row>
    <row r="7" spans="2:26" ht="17.5" x14ac:dyDescent="0.45">
      <c r="B7" s="1" t="s">
        <v>2</v>
      </c>
      <c r="C7" s="1" t="s">
        <v>1</v>
      </c>
      <c r="D7" s="4">
        <v>30</v>
      </c>
      <c r="E7" s="24" t="s">
        <v>113</v>
      </c>
      <c r="I7" t="str">
        <f>I6</f>
        <v>ALTER TABLE TM_NETWORK</v>
      </c>
      <c r="J7" t="str">
        <f>CONCATENATE(LEFT(CONCATENATE(" ADD "," ",N7,";"),LEN(CONCATENATE(" ADD "," ",N7,";"))-2),";")</f>
        <v xml:space="preserve"> ADD  ID VARCHAR(30) NOT NULL ;</v>
      </c>
      <c r="K7" s="21" t="str">
        <f>CONCATENATE(LEFT(CONCATENATE("  ALTER COLUMN  "," ",N7,";"),LEN(CONCATENATE("  ALTER COLUMN  "," ",N7,";"))-2),";")</f>
        <v xml:space="preserve">  ALTER COLUMN   ID VARCHAR(30) NOT NULL ;</v>
      </c>
      <c r="L7" s="12"/>
      <c r="M7" s="18" t="str">
        <f>CONCATENATE(B7,",")</f>
        <v>ID,</v>
      </c>
      <c r="N7" s="5" t="str">
        <f>CONCATENATE(B7," ",C7,"(",D7,") ",E7," ,")</f>
        <v>ID VARCHAR(30) NOT NULL ,</v>
      </c>
      <c r="O7" s="1" t="s">
        <v>2</v>
      </c>
      <c r="P7" s="6"/>
      <c r="Q7" s="6"/>
      <c r="R7" s="6"/>
      <c r="S7" s="6"/>
      <c r="T7" s="6"/>
      <c r="U7" s="6"/>
      <c r="V7" s="6"/>
      <c r="W7" s="17" t="str">
        <f t="shared" ref="W7:W16" si="0">CONCATENATE(,LOWER(O7),UPPER(LEFT(P7,1)),LOWER(RIGHT(P7,LEN(P7)-IF(LEN(P7)&gt;0,1,LEN(P7)))),UPPER(LEFT(Q7,1)),LOWER(RIGHT(Q7,LEN(Q7)-IF(LEN(Q7)&gt;0,1,LEN(Q7)))),UPPER(LEFT(R7,1)),LOWER(RIGHT(R7,LEN(R7)-IF(LEN(R7)&gt;0,1,LEN(R7)))),UPPER(LEFT(S7,1)),LOWER(RIGHT(S7,LEN(S7)-IF(LEN(S7)&gt;0,1,LEN(S7)))),UPPER(LEFT(T7,1)),LOWER(RIGHT(T7,LEN(T7)-IF(LEN(T7)&gt;0,1,LEN(T7)))),UPPER(LEFT(U7,1)),LOWER(RIGHT(U7,LEN(U7)-IF(LEN(U7)&gt;0,1,LEN(U7)))),UPPER(LEFT(V7,1)),LOWER(RIGHT(V7,LEN(V7)-IF(LEN(V7)&gt;0,1,LEN(V7)))))</f>
        <v>id</v>
      </c>
      <c r="X7" s="3" t="str">
        <f t="shared" ref="X7:X16" si="1">CONCATENATE("""",W7,"""",":","""","""",",")</f>
        <v>"id":"",</v>
      </c>
      <c r="Y7" s="22" t="str">
        <f t="shared" ref="Y7:Y16" si="2">CONCATENATE("public static String ",,B7,,"=","""",W7,""";")</f>
        <v>public static String ID="id";</v>
      </c>
      <c r="Z7" s="7" t="str">
        <f t="shared" ref="Z7:Z15" si="3">CONCATENATE("private String ",W7,"=","""""",";")</f>
        <v>private String id="";</v>
      </c>
    </row>
    <row r="8" spans="2:26" ht="17.5" x14ac:dyDescent="0.45">
      <c r="B8" s="1" t="s">
        <v>3</v>
      </c>
      <c r="C8" s="1" t="s">
        <v>1</v>
      </c>
      <c r="D8" s="4">
        <v>10</v>
      </c>
      <c r="I8" t="str">
        <f>I7</f>
        <v>ALTER TABLE TM_NETWORK</v>
      </c>
      <c r="J8" t="str">
        <f>CONCATENATE(LEFT(CONCATENATE(" ADD "," ",N8,";"),LEN(CONCATENATE(" ADD "," ",N8,";"))-2),";")</f>
        <v xml:space="preserve"> ADD  STATUS VARCHAR(10);</v>
      </c>
      <c r="K8" s="21" t="str">
        <f>CONCATENATE(LEFT(CONCATENATE("  ALTER COLUMN  "," ",N8,";"),LEN(CONCATENATE("  ALTER COLUMN  "," ",N8,";"))-2),";")</f>
        <v xml:space="preserve">  ALTER COLUMN   STATUS VARCHAR(10);</v>
      </c>
      <c r="L8" s="12"/>
      <c r="M8" s="18" t="str">
        <f>CONCATENATE(B8,",")</f>
        <v>STATUS,</v>
      </c>
      <c r="N8" s="5" t="str">
        <f t="shared" ref="N8:N16" si="4">CONCATENATE(B8," ",C8,"(",D8,")",",")</f>
        <v>STATUS VARCHAR(10),</v>
      </c>
      <c r="O8" s="1" t="s">
        <v>3</v>
      </c>
      <c r="W8" s="17" t="str">
        <f t="shared" si="0"/>
        <v>status</v>
      </c>
      <c r="X8" s="3" t="str">
        <f t="shared" si="1"/>
        <v>"status":"",</v>
      </c>
      <c r="Y8" s="22" t="str">
        <f t="shared" si="2"/>
        <v>public static String STATUS="status";</v>
      </c>
      <c r="Z8" s="7" t="str">
        <f t="shared" si="3"/>
        <v>private String status="";</v>
      </c>
    </row>
    <row r="9" spans="2:26" ht="17.5" x14ac:dyDescent="0.45">
      <c r="B9" s="1" t="s">
        <v>4</v>
      </c>
      <c r="C9" s="1" t="s">
        <v>1</v>
      </c>
      <c r="D9" s="4">
        <v>30</v>
      </c>
      <c r="I9" t="str">
        <f>I8</f>
        <v>ALTER TABLE TM_NETWORK</v>
      </c>
      <c r="J9" t="str">
        <f>CONCATENATE(LEFT(CONCATENATE(" ADD "," ",N9,";"),LEN(CONCATENATE(" ADD "," ",N9,";"))-2),";")</f>
        <v xml:space="preserve"> ADD  INSERT_DATE VARCHAR(30);</v>
      </c>
      <c r="K9" s="21" t="str">
        <f>CONCATENATE(LEFT(CONCATENATE("  ALTER COLUMN  "," ",N9,";"),LEN(CONCATENATE("  ALTER COLUMN  "," ",N9,";"))-2),";")</f>
        <v xml:space="preserve">  ALTER COLUMN   INSERT_DATE VARCHAR(30);</v>
      </c>
      <c r="L9" s="12"/>
      <c r="M9" s="18" t="str">
        <f>CONCATENATE(B9,",")</f>
        <v>INSERT_DATE,</v>
      </c>
      <c r="N9" s="5" t="str">
        <f t="shared" si="4"/>
        <v>INSERT_DATE VARCHAR(30),</v>
      </c>
      <c r="O9" s="1" t="s">
        <v>7</v>
      </c>
      <c r="P9" t="s">
        <v>8</v>
      </c>
      <c r="W9" s="17" t="str">
        <f t="shared" si="0"/>
        <v>insertDate</v>
      </c>
      <c r="X9" s="3" t="str">
        <f t="shared" si="1"/>
        <v>"insertDate":"",</v>
      </c>
      <c r="Y9" s="22" t="str">
        <f t="shared" si="2"/>
        <v>public static String INSERT_DATE="insertDate";</v>
      </c>
      <c r="Z9" s="7" t="str">
        <f t="shared" si="3"/>
        <v>private String insertDate="";</v>
      </c>
    </row>
    <row r="10" spans="2:26" ht="17.5" x14ac:dyDescent="0.45">
      <c r="B10" s="1" t="s">
        <v>5</v>
      </c>
      <c r="C10" s="1" t="s">
        <v>1</v>
      </c>
      <c r="D10" s="4">
        <v>30</v>
      </c>
      <c r="I10" t="str">
        <f>I9</f>
        <v>ALTER TABLE TM_NETWORK</v>
      </c>
      <c r="J10" t="str">
        <f>CONCATENATE(LEFT(CONCATENATE(" ADD "," ",N10,";"),LEN(CONCATENATE(" ADD "," ",N10,";"))-2),";")</f>
        <v xml:space="preserve"> ADD  MODIFICATION_DATE VARCHAR(30);</v>
      </c>
      <c r="K10" s="21" t="str">
        <f>CONCATENATE(LEFT(CONCATENATE("  ALTER COLUMN  "," ",N10,";"),LEN(CONCATENATE("  ALTER COLUMN  "," ",N10,";"))-2),";")</f>
        <v xml:space="preserve">  ALTER COLUMN   MODIFICATION_DATE VARCHAR(30);</v>
      </c>
      <c r="L10" s="12"/>
      <c r="M10" s="18" t="str">
        <f>CONCATENATE(B10,",")</f>
        <v>MODIFICATION_DATE,</v>
      </c>
      <c r="N10" s="5" t="str">
        <f t="shared" si="4"/>
        <v>MODIFICATION_DATE VARCHAR(30),</v>
      </c>
      <c r="O10" s="1" t="s">
        <v>9</v>
      </c>
      <c r="P10" t="s">
        <v>8</v>
      </c>
      <c r="W10" s="17" t="str">
        <f t="shared" si="0"/>
        <v>modificationDate</v>
      </c>
      <c r="X10" s="3" t="str">
        <f t="shared" si="1"/>
        <v>"modificationDate":"",</v>
      </c>
      <c r="Y10" s="22" t="str">
        <f t="shared" si="2"/>
        <v>public static String MODIFICATION_DATE="modificationDate";</v>
      </c>
      <c r="Z10" s="7" t="str">
        <f t="shared" si="3"/>
        <v>private String modificationDate="";</v>
      </c>
    </row>
    <row r="11" spans="2:26" ht="17.5" x14ac:dyDescent="0.45">
      <c r="B11" s="1" t="s">
        <v>280</v>
      </c>
      <c r="C11" s="1" t="s">
        <v>1</v>
      </c>
      <c r="D11" s="4">
        <v>222</v>
      </c>
      <c r="I11" t="e">
        <f>#REF!</f>
        <v>#REF!</v>
      </c>
      <c r="J11" t="str">
        <f>CONCATENATE(LEFT(CONCATENATE(" ADD "," ",N11,";"),LEN(CONCATENATE(" ADD "," ",N11,";"))-2),";")</f>
        <v xml:space="preserve"> ADD  NETWORK_NAME VARCHAR(222);</v>
      </c>
      <c r="K11" s="21" t="str">
        <f>CONCATENATE(LEFT(CONCATENATE("  ALTER COLUMN  "," ",N11,";"),LEN(CONCATENATE("  ALTER COLUMN  "," ",N11,";"))-2),";")</f>
        <v xml:space="preserve">  ALTER COLUMN   NETWORK_NAME VARCHAR(222);</v>
      </c>
      <c r="L11" s="12"/>
      <c r="M11" s="18" t="str">
        <f>CONCATENATE(B11,",")</f>
        <v>NETWORK_NAME,</v>
      </c>
      <c r="N11" s="5" t="str">
        <f t="shared" si="4"/>
        <v>NETWORK_NAME VARCHAR(222),</v>
      </c>
      <c r="O11" s="1" t="s">
        <v>282</v>
      </c>
      <c r="P11" t="s">
        <v>0</v>
      </c>
      <c r="W11" s="17" t="str">
        <f t="shared" si="0"/>
        <v>networkName</v>
      </c>
      <c r="X11" s="3" t="str">
        <f t="shared" si="1"/>
        <v>"networkName":"",</v>
      </c>
      <c r="Y11" s="22" t="str">
        <f t="shared" si="2"/>
        <v>public static String NETWORK_NAME="networkName";</v>
      </c>
      <c r="Z11" s="7" t="str">
        <f t="shared" si="3"/>
        <v>private String networkName="";</v>
      </c>
    </row>
    <row r="12" spans="2:26" ht="17.5" x14ac:dyDescent="0.45">
      <c r="B12" s="1" t="s">
        <v>281</v>
      </c>
      <c r="C12" s="1" t="s">
        <v>1</v>
      </c>
      <c r="D12" s="4">
        <v>12</v>
      </c>
      <c r="L12" s="12"/>
      <c r="M12" s="18"/>
      <c r="N12" s="5" t="str">
        <f t="shared" si="4"/>
        <v>NETWORK_STATUS VARCHAR(12),</v>
      </c>
      <c r="O12" s="1" t="s">
        <v>282</v>
      </c>
      <c r="P12" t="s">
        <v>3</v>
      </c>
      <c r="W12" s="17" t="str">
        <f t="shared" si="0"/>
        <v>networkStatus</v>
      </c>
      <c r="X12" s="3" t="str">
        <f t="shared" si="1"/>
        <v>"networkStatus":"",</v>
      </c>
      <c r="Y12" s="22" t="str">
        <f t="shared" si="2"/>
        <v>public static String NETWORK_STATUS="networkStatus";</v>
      </c>
      <c r="Z12" s="7" t="str">
        <f t="shared" si="3"/>
        <v>private String networkStatus="";</v>
      </c>
    </row>
    <row r="13" spans="2:26" ht="17.5" x14ac:dyDescent="0.45">
      <c r="B13" s="10" t="s">
        <v>263</v>
      </c>
      <c r="C13" s="1" t="s">
        <v>1</v>
      </c>
      <c r="D13" s="4">
        <v>43</v>
      </c>
      <c r="I13" t="e">
        <f>#REF!</f>
        <v>#REF!</v>
      </c>
      <c r="J13" t="str">
        <f>CONCATENATE(LEFT(CONCATENATE(" ADD "," ",N13,";"),LEN(CONCATENATE(" ADD "," ",N13,";"))-2),";")</f>
        <v xml:space="preserve"> ADD  CREATED_BY VARCHAR(43);</v>
      </c>
      <c r="K13" s="21" t="str">
        <f>CONCATENATE(LEFT(CONCATENATE("  ALTER COLUMN  "," ",N13,";"),LEN(CONCATENATE("  ALTER COLUMN  "," ",N13,";"))-2),";")</f>
        <v xml:space="preserve">  ALTER COLUMN   CREATED_BY VARCHAR(43);</v>
      </c>
      <c r="L13" s="12"/>
      <c r="M13" s="18" t="str">
        <f>CONCATENATE(B12,",")</f>
        <v>NETWORK_STATUS,</v>
      </c>
      <c r="N13" s="5" t="str">
        <f t="shared" si="4"/>
        <v>CREATED_BY VARCHAR(43),</v>
      </c>
      <c r="O13" s="1" t="s">
        <v>283</v>
      </c>
      <c r="P13" t="s">
        <v>128</v>
      </c>
      <c r="W13" s="17" t="str">
        <f t="shared" si="0"/>
        <v>createdBy</v>
      </c>
      <c r="X13" s="3" t="str">
        <f t="shared" si="1"/>
        <v>"createdBy":"",</v>
      </c>
      <c r="Y13" s="22" t="str">
        <f t="shared" si="2"/>
        <v>public static String CREATED_BY="createdBy";</v>
      </c>
      <c r="Z13" s="7" t="str">
        <f t="shared" si="3"/>
        <v>private String createdBy="";</v>
      </c>
    </row>
    <row r="14" spans="2:26" ht="17.5" x14ac:dyDescent="0.45">
      <c r="B14" s="1" t="s">
        <v>264</v>
      </c>
      <c r="C14" s="1" t="s">
        <v>1</v>
      </c>
      <c r="D14" s="4">
        <v>30</v>
      </c>
      <c r="I14" t="e">
        <f>#REF!</f>
        <v>#REF!</v>
      </c>
      <c r="J14" t="str">
        <f>CONCATENATE(LEFT(CONCATENATE(" ADD "," ",N14,";"),LEN(CONCATENATE(" ADD "," ",N14,";"))-2),";")</f>
        <v xml:space="preserve"> ADD  CREATED_DATE VARCHAR(30);</v>
      </c>
      <c r="K14" s="21" t="str">
        <f>CONCATENATE(LEFT(CONCATENATE("  ALTER COLUMN  "," ",N14,";"),LEN(CONCATENATE("  ALTER COLUMN  "," ",N14,";"))-2),";")</f>
        <v xml:space="preserve">  ALTER COLUMN   CREATED_DATE VARCHAR(30);</v>
      </c>
      <c r="L14" s="12"/>
      <c r="M14" s="18" t="str">
        <f>CONCATENATE(B14,",")</f>
        <v>CREATED_DATE,</v>
      </c>
      <c r="N14" s="5" t="str">
        <f t="shared" si="4"/>
        <v>CREATED_DATE VARCHAR(30),</v>
      </c>
      <c r="O14" s="1" t="s">
        <v>283</v>
      </c>
      <c r="P14" t="s">
        <v>8</v>
      </c>
      <c r="W14" s="17" t="str">
        <f t="shared" si="0"/>
        <v>createdDate</v>
      </c>
      <c r="X14" s="3" t="str">
        <f t="shared" si="1"/>
        <v>"createdDate":"",</v>
      </c>
      <c r="Y14" s="22" t="str">
        <f t="shared" si="2"/>
        <v>public static String CREATED_DATE="createdDate";</v>
      </c>
      <c r="Z14" s="7" t="str">
        <f t="shared" si="3"/>
        <v>private String createdDate="";</v>
      </c>
    </row>
    <row r="15" spans="2:26" ht="17.5" x14ac:dyDescent="0.45">
      <c r="B15" s="1" t="s">
        <v>265</v>
      </c>
      <c r="C15" s="1" t="s">
        <v>1</v>
      </c>
      <c r="D15" s="4">
        <v>12</v>
      </c>
      <c r="L15" s="12"/>
      <c r="M15" s="18"/>
      <c r="N15" s="5" t="str">
        <f t="shared" si="4"/>
        <v>CREATED_TIME VARCHAR(12),</v>
      </c>
      <c r="O15" s="1" t="s">
        <v>283</v>
      </c>
      <c r="P15" t="s">
        <v>133</v>
      </c>
      <c r="W15" s="17" t="str">
        <f t="shared" si="0"/>
        <v>createdTime</v>
      </c>
      <c r="X15" s="3" t="str">
        <f t="shared" si="1"/>
        <v>"createdTime":"",</v>
      </c>
      <c r="Y15" s="22" t="str">
        <f t="shared" si="2"/>
        <v>public static String CREATED_TIME="createdTime";</v>
      </c>
      <c r="Z15" s="7" t="str">
        <f t="shared" si="3"/>
        <v>private String createdTime="";</v>
      </c>
    </row>
    <row r="16" spans="2:26" ht="17.5" x14ac:dyDescent="0.45">
      <c r="B16" s="1" t="s">
        <v>14</v>
      </c>
      <c r="C16" s="1" t="s">
        <v>1</v>
      </c>
      <c r="D16" s="4">
        <v>3000</v>
      </c>
      <c r="I16" t="e">
        <f>#REF!</f>
        <v>#REF!</v>
      </c>
      <c r="J16" t="str">
        <f>CONCATENATE(LEFT(CONCATENATE(" ADD "," ",N16,";"),LEN(CONCATENATE(" ADD "," ",N16,";"))-2),";")</f>
        <v xml:space="preserve"> ADD  DESCRIPTION VARCHAR(3000);</v>
      </c>
      <c r="K16" s="21" t="str">
        <f>CONCATENATE(LEFT(CONCATENATE("  ALTER COLUMN  "," ",N16,";"),LEN(CONCATENATE("  ALTER COLUMN  "," ",N16,";"))-2),";")</f>
        <v xml:space="preserve">  ALTER COLUMN   DESCRIPTION VARCHAR(3000);</v>
      </c>
      <c r="L16" s="12"/>
      <c r="M16" s="18" t="str">
        <f>CONCATENATE(B16,",")</f>
        <v>DESCRIPTION,</v>
      </c>
      <c r="N16" s="5" t="str">
        <f t="shared" si="4"/>
        <v>DESCRIPTION VARCHAR(3000),</v>
      </c>
      <c r="O16" s="1" t="s">
        <v>14</v>
      </c>
      <c r="W16" s="17" t="str">
        <f t="shared" si="0"/>
        <v>description</v>
      </c>
      <c r="X16" s="3" t="str">
        <f t="shared" si="1"/>
        <v>"description":"",</v>
      </c>
      <c r="Y16" s="22" t="str">
        <f t="shared" si="2"/>
        <v>public static String DESCRIPTION="description";</v>
      </c>
      <c r="Z16" s="7" t="str">
        <f>CONCATENATE("private String ",W16,"=","""""",";")</f>
        <v>private String description="";</v>
      </c>
    </row>
    <row r="17" spans="2:26" ht="17.5" x14ac:dyDescent="0.45">
      <c r="C17" s="1"/>
      <c r="D17" s="8"/>
      <c r="M17" s="18"/>
      <c r="N17" s="33" t="s">
        <v>130</v>
      </c>
      <c r="O17" s="1"/>
      <c r="W17" s="17"/>
    </row>
    <row r="18" spans="2:26" ht="17.5" x14ac:dyDescent="0.45">
      <c r="C18" s="1"/>
      <c r="D18" s="8"/>
      <c r="M18" s="18"/>
      <c r="N18" s="31" t="s">
        <v>126</v>
      </c>
      <c r="O18" s="1"/>
      <c r="W18" s="17"/>
    </row>
    <row r="19" spans="2:26" ht="17.5" x14ac:dyDescent="0.45">
      <c r="C19" s="14"/>
      <c r="D19" s="9"/>
      <c r="M19" s="20"/>
      <c r="W19" s="17"/>
    </row>
    <row r="21" spans="2:26" x14ac:dyDescent="0.35">
      <c r="B21" s="2" t="s">
        <v>352</v>
      </c>
      <c r="I21" t="str">
        <f>CONCATENATE("ALTER TABLE"," ",B21)</f>
        <v>ALTER TABLE TM_BACKLOG</v>
      </c>
      <c r="N21" s="5" t="str">
        <f>CONCATENATE("CREATE TABLE ",B21," ","(")</f>
        <v>CREATE TABLE TM_BACKLOG (</v>
      </c>
    </row>
    <row r="22" spans="2:26" ht="17.5" x14ac:dyDescent="0.45">
      <c r="B22" s="1" t="s">
        <v>2</v>
      </c>
      <c r="C22" s="1" t="s">
        <v>1</v>
      </c>
      <c r="D22" s="4">
        <v>30</v>
      </c>
      <c r="E22" s="24" t="s">
        <v>113</v>
      </c>
      <c r="I22" t="str">
        <f>I21</f>
        <v>ALTER TABLE TM_BACKLOG</v>
      </c>
      <c r="J22" t="str">
        <f t="shared" ref="J22:J27" si="5">CONCATENATE(LEFT(CONCATENATE(" ADD "," ",N22,";"),LEN(CONCATENATE(" ADD "," ",N22,";"))-2),";")</f>
        <v xml:space="preserve"> ADD  ID VARCHAR(30) NOT NULL ;</v>
      </c>
      <c r="K22" s="21" t="str">
        <f t="shared" ref="K22:K27" si="6">CONCATENATE(LEFT(CONCATENATE("  ALTER COLUMN  "," ",N22,";"),LEN(CONCATENATE("  ALTER COLUMN  "," ",N22,";"))-2),";")</f>
        <v xml:space="preserve">  ALTER COLUMN   ID VARCHAR(30) NOT NULL ;</v>
      </c>
      <c r="L22" s="12"/>
      <c r="M22" s="18" t="str">
        <f t="shared" ref="M22:M27" si="7">CONCATENATE(B22,",")</f>
        <v>ID,</v>
      </c>
      <c r="N22" s="5" t="str">
        <f>CONCATENATE(B22," ",C22,"(",D22,") ",E22," ,")</f>
        <v>ID VARCHAR(30) NOT NULL ,</v>
      </c>
      <c r="O22" s="1" t="s">
        <v>2</v>
      </c>
      <c r="P22" s="6"/>
      <c r="Q22" s="6"/>
      <c r="R22" s="6"/>
      <c r="S22" s="6"/>
      <c r="T22" s="6"/>
      <c r="U22" s="6"/>
      <c r="V22" s="6"/>
      <c r="W22" s="17" t="str">
        <f t="shared" ref="W22:W34" si="8">CONCATENATE(,LOWER(O22),UPPER(LEFT(P22,1)),LOWER(RIGHT(P22,LEN(P22)-IF(LEN(P22)&gt;0,1,LEN(P22)))),UPPER(LEFT(Q22,1)),LOWER(RIGHT(Q22,LEN(Q22)-IF(LEN(Q22)&gt;0,1,LEN(Q22)))),UPPER(LEFT(R22,1)),LOWER(RIGHT(R22,LEN(R22)-IF(LEN(R22)&gt;0,1,LEN(R22)))),UPPER(LEFT(S22,1)),LOWER(RIGHT(S22,LEN(S22)-IF(LEN(S22)&gt;0,1,LEN(S22)))),UPPER(LEFT(T22,1)),LOWER(RIGHT(T22,LEN(T22)-IF(LEN(T22)&gt;0,1,LEN(T22)))),UPPER(LEFT(U22,1)),LOWER(RIGHT(U22,LEN(U22)-IF(LEN(U22)&gt;0,1,LEN(U22)))),UPPER(LEFT(V22,1)),LOWER(RIGHT(V22,LEN(V22)-IF(LEN(V22)&gt;0,1,LEN(V22)))))</f>
        <v>id</v>
      </c>
      <c r="X22" s="3" t="str">
        <f t="shared" ref="X22:X34" si="9">CONCATENATE("""",W22,"""",":","""","""",",")</f>
        <v>"id":"",</v>
      </c>
      <c r="Y22" s="22" t="str">
        <f t="shared" ref="Y22:Y34" si="10">CONCATENATE("public static String ",,B22,,"=","""",W22,""";")</f>
        <v>public static String ID="id";</v>
      </c>
      <c r="Z22" s="7" t="str">
        <f t="shared" ref="Z22:Z29" si="11">CONCATENATE("private String ",W22,"=","""""",";")</f>
        <v>private String id="";</v>
      </c>
    </row>
    <row r="23" spans="2:26" ht="17.5" x14ac:dyDescent="0.45">
      <c r="B23" s="1" t="s">
        <v>3</v>
      </c>
      <c r="C23" s="1" t="s">
        <v>1</v>
      </c>
      <c r="D23" s="4">
        <v>10</v>
      </c>
      <c r="I23" t="str">
        <f>I22</f>
        <v>ALTER TABLE TM_BACKLOG</v>
      </c>
      <c r="J23" t="str">
        <f t="shared" si="5"/>
        <v xml:space="preserve"> ADD  STATUS VARCHAR(10);</v>
      </c>
      <c r="K23" s="21" t="str">
        <f t="shared" si="6"/>
        <v xml:space="preserve">  ALTER COLUMN   STATUS VARCHAR(10);</v>
      </c>
      <c r="L23" s="12"/>
      <c r="M23" s="18" t="str">
        <f t="shared" si="7"/>
        <v>STATUS,</v>
      </c>
      <c r="N23" s="5" t="str">
        <f t="shared" ref="N23:N34" si="12">CONCATENATE(B23," ",C23,"(",D23,")",",")</f>
        <v>STATUS VARCHAR(10),</v>
      </c>
      <c r="O23" s="1" t="s">
        <v>3</v>
      </c>
      <c r="W23" s="17" t="str">
        <f t="shared" si="8"/>
        <v>status</v>
      </c>
      <c r="X23" s="3" t="str">
        <f t="shared" si="9"/>
        <v>"status":"",</v>
      </c>
      <c r="Y23" s="22" t="str">
        <f t="shared" si="10"/>
        <v>public static String STATUS="status";</v>
      </c>
      <c r="Z23" s="7" t="str">
        <f t="shared" si="11"/>
        <v>private String status="";</v>
      </c>
    </row>
    <row r="24" spans="2:26" ht="17.5" x14ac:dyDescent="0.45">
      <c r="B24" s="1" t="s">
        <v>4</v>
      </c>
      <c r="C24" s="1" t="s">
        <v>1</v>
      </c>
      <c r="D24" s="4">
        <v>30</v>
      </c>
      <c r="I24" t="str">
        <f>I23</f>
        <v>ALTER TABLE TM_BACKLOG</v>
      </c>
      <c r="J24" t="str">
        <f t="shared" si="5"/>
        <v xml:space="preserve"> ADD  INSERT_DATE VARCHAR(30);</v>
      </c>
      <c r="K24" s="21" t="str">
        <f t="shared" si="6"/>
        <v xml:space="preserve">  ALTER COLUMN   INSERT_DATE VARCHAR(30);</v>
      </c>
      <c r="L24" s="12"/>
      <c r="M24" s="18" t="str">
        <f t="shared" si="7"/>
        <v>INSERT_DATE,</v>
      </c>
      <c r="N24" s="5" t="str">
        <f t="shared" si="12"/>
        <v>INSERT_DATE VARCHAR(30),</v>
      </c>
      <c r="O24" s="1" t="s">
        <v>7</v>
      </c>
      <c r="P24" t="s">
        <v>8</v>
      </c>
      <c r="W24" s="17" t="str">
        <f t="shared" si="8"/>
        <v>insertDate</v>
      </c>
      <c r="X24" s="3" t="str">
        <f t="shared" si="9"/>
        <v>"insertDate":"",</v>
      </c>
      <c r="Y24" s="22" t="str">
        <f t="shared" si="10"/>
        <v>public static String INSERT_DATE="insertDate";</v>
      </c>
      <c r="Z24" s="7" t="str">
        <f t="shared" si="11"/>
        <v>private String insertDate="";</v>
      </c>
    </row>
    <row r="25" spans="2:26" ht="17.5" x14ac:dyDescent="0.45">
      <c r="B25" s="1" t="s">
        <v>5</v>
      </c>
      <c r="C25" s="1" t="s">
        <v>1</v>
      </c>
      <c r="D25" s="4">
        <v>30</v>
      </c>
      <c r="I25" t="str">
        <f>I24</f>
        <v>ALTER TABLE TM_BACKLOG</v>
      </c>
      <c r="J25" t="str">
        <f t="shared" si="5"/>
        <v xml:space="preserve"> ADD  MODIFICATION_DATE VARCHAR(30);</v>
      </c>
      <c r="K25" s="21" t="str">
        <f t="shared" si="6"/>
        <v xml:space="preserve">  ALTER COLUMN   MODIFICATION_DATE VARCHAR(30);</v>
      </c>
      <c r="L25" s="12"/>
      <c r="M25" s="18" t="str">
        <f t="shared" si="7"/>
        <v>MODIFICATION_DATE,</v>
      </c>
      <c r="N25" s="5" t="str">
        <f t="shared" si="12"/>
        <v>MODIFICATION_DATE VARCHAR(30),</v>
      </c>
      <c r="O25" s="1" t="s">
        <v>9</v>
      </c>
      <c r="P25" t="s">
        <v>8</v>
      </c>
      <c r="W25" s="17" t="str">
        <f t="shared" si="8"/>
        <v>modificationDate</v>
      </c>
      <c r="X25" s="3" t="str">
        <f t="shared" si="9"/>
        <v>"modificationDate":"",</v>
      </c>
      <c r="Y25" s="22" t="str">
        <f t="shared" si="10"/>
        <v>public static String MODIFICATION_DATE="modificationDate";</v>
      </c>
      <c r="Z25" s="7" t="str">
        <f t="shared" si="11"/>
        <v>private String modificationDate="";</v>
      </c>
    </row>
    <row r="26" spans="2:26" ht="17.5" x14ac:dyDescent="0.45">
      <c r="B26" s="1" t="s">
        <v>353</v>
      </c>
      <c r="C26" s="1" t="s">
        <v>1</v>
      </c>
      <c r="D26" s="4">
        <v>222</v>
      </c>
      <c r="I26" t="e">
        <f>#REF!</f>
        <v>#REF!</v>
      </c>
      <c r="J26" t="str">
        <f t="shared" si="5"/>
        <v xml:space="preserve"> ADD  BACKLOG_NAME VARCHAR(222);</v>
      </c>
      <c r="K26" s="21" t="str">
        <f t="shared" si="6"/>
        <v xml:space="preserve">  ALTER COLUMN   BACKLOG_NAME VARCHAR(222);</v>
      </c>
      <c r="L26" s="12"/>
      <c r="M26" s="18" t="str">
        <f t="shared" si="7"/>
        <v>BACKLOG_NAME,</v>
      </c>
      <c r="N26" s="5" t="str">
        <f>CONCATENATE(B26," ",C26,"(",D26,")",",")</f>
        <v>BACKLOG_NAME VARCHAR(222),</v>
      </c>
      <c r="O26" s="1" t="s">
        <v>356</v>
      </c>
      <c r="P26" t="s">
        <v>0</v>
      </c>
      <c r="W26" s="17" t="str">
        <f>CONCATENATE(,LOWER(O26),UPPER(LEFT(P26,1)),LOWER(RIGHT(P26,LEN(P26)-IF(LEN(P26)&gt;0,1,LEN(P26)))),UPPER(LEFT(Q26,1)),LOWER(RIGHT(Q26,LEN(Q26)-IF(LEN(Q26)&gt;0,1,LEN(Q26)))),UPPER(LEFT(R26,1)),LOWER(RIGHT(R26,LEN(R26)-IF(LEN(R26)&gt;0,1,LEN(R26)))),UPPER(LEFT(S26,1)),LOWER(RIGHT(S26,LEN(S26)-IF(LEN(S26)&gt;0,1,LEN(S26)))),UPPER(LEFT(T26,1)),LOWER(RIGHT(T26,LEN(T26)-IF(LEN(T26)&gt;0,1,LEN(T26)))),UPPER(LEFT(U26,1)),LOWER(RIGHT(U26,LEN(U26)-IF(LEN(U26)&gt;0,1,LEN(U26)))),UPPER(LEFT(V26,1)),LOWER(RIGHT(V26,LEN(V26)-IF(LEN(V26)&gt;0,1,LEN(V26)))))</f>
        <v>backlogName</v>
      </c>
      <c r="X26" s="3" t="str">
        <f>CONCATENATE("""",W26,"""",":","""","""",",")</f>
        <v>"backlogName":"",</v>
      </c>
      <c r="Y26" s="22" t="str">
        <f>CONCATENATE("public static String ",,B26,,"=","""",W26,""";")</f>
        <v>public static String BACKLOG_NAME="backlogName";</v>
      </c>
      <c r="Z26" s="7" t="str">
        <f>CONCATENATE("private String ",W26,"=","""""",";")</f>
        <v>private String backlogName="";</v>
      </c>
    </row>
    <row r="27" spans="2:26" ht="17.5" x14ac:dyDescent="0.45">
      <c r="B27" s="1" t="s">
        <v>355</v>
      </c>
      <c r="C27" s="1" t="s">
        <v>1</v>
      </c>
      <c r="D27" s="4">
        <v>222</v>
      </c>
      <c r="I27" t="e">
        <f>#REF!</f>
        <v>#REF!</v>
      </c>
      <c r="J27" t="str">
        <f t="shared" si="5"/>
        <v xml:space="preserve"> ADD  BACKLOG_BECAUSE VARCHAR(222);</v>
      </c>
      <c r="K27" s="21" t="str">
        <f t="shared" si="6"/>
        <v xml:space="preserve">  ALTER COLUMN   BACKLOG_BECAUSE VARCHAR(222);</v>
      </c>
      <c r="L27" s="12"/>
      <c r="M27" s="18" t="str">
        <f t="shared" si="7"/>
        <v>BACKLOG_BECAUSE,</v>
      </c>
      <c r="N27" s="5" t="str">
        <f t="shared" si="12"/>
        <v>BACKLOG_BECAUSE VARCHAR(222),</v>
      </c>
      <c r="O27" s="1" t="s">
        <v>356</v>
      </c>
      <c r="P27" t="s">
        <v>357</v>
      </c>
      <c r="W27" s="17" t="str">
        <f t="shared" si="8"/>
        <v>backlogBecause</v>
      </c>
      <c r="X27" s="3" t="str">
        <f t="shared" si="9"/>
        <v>"backlogBecause":"",</v>
      </c>
      <c r="Y27" s="22" t="str">
        <f t="shared" si="10"/>
        <v>public static String BACKLOG_BECAUSE="backlogBecause";</v>
      </c>
      <c r="Z27" s="7" t="str">
        <f t="shared" si="11"/>
        <v>private String backlogBecause="";</v>
      </c>
    </row>
    <row r="28" spans="2:26" ht="17.5" x14ac:dyDescent="0.45">
      <c r="B28" s="1" t="s">
        <v>354</v>
      </c>
      <c r="C28" s="1" t="s">
        <v>1</v>
      </c>
      <c r="D28" s="4">
        <v>12</v>
      </c>
      <c r="L28" s="12"/>
      <c r="M28" s="18"/>
      <c r="N28" s="5" t="str">
        <f t="shared" si="12"/>
        <v>BACKLOG_STATUS VARCHAR(12),</v>
      </c>
      <c r="O28" s="1" t="s">
        <v>356</v>
      </c>
      <c r="P28" t="s">
        <v>3</v>
      </c>
      <c r="W28" s="17" t="str">
        <f t="shared" si="8"/>
        <v>backlogStatus</v>
      </c>
      <c r="X28" s="3" t="str">
        <f t="shared" si="9"/>
        <v>"backlogStatus":"",</v>
      </c>
      <c r="Y28" s="22" t="str">
        <f t="shared" si="10"/>
        <v>public static String BACKLOG_STATUS="backlogStatus";</v>
      </c>
      <c r="Z28" s="7" t="str">
        <f t="shared" si="11"/>
        <v>private String backlogStatus="";</v>
      </c>
    </row>
    <row r="29" spans="2:26" ht="17.5" x14ac:dyDescent="0.45">
      <c r="B29" s="10" t="s">
        <v>263</v>
      </c>
      <c r="C29" s="1" t="s">
        <v>1</v>
      </c>
      <c r="D29" s="4">
        <v>43</v>
      </c>
      <c r="I29" t="e">
        <f>#REF!</f>
        <v>#REF!</v>
      </c>
      <c r="J29" t="str">
        <f>CONCATENATE(LEFT(CONCATENATE(" ADD "," ",N29,";"),LEN(CONCATENATE(" ADD "," ",N29,";"))-2),";")</f>
        <v xml:space="preserve"> ADD  CREATED_BY VARCHAR(43);</v>
      </c>
      <c r="K29" s="21" t="str">
        <f>CONCATENATE(LEFT(CONCATENATE("  ALTER COLUMN  "," ",N29,";"),LEN(CONCATENATE("  ALTER COLUMN  "," ",N29,";"))-2),";")</f>
        <v xml:space="preserve">  ALTER COLUMN   CREATED_BY VARCHAR(43);</v>
      </c>
      <c r="L29" s="12"/>
      <c r="M29" s="18" t="str">
        <f>CONCATENATE(B28,",")</f>
        <v>BACKLOG_STATUS,</v>
      </c>
      <c r="N29" s="5" t="str">
        <f t="shared" si="12"/>
        <v>CREATED_BY VARCHAR(43),</v>
      </c>
      <c r="O29" s="1" t="s">
        <v>283</v>
      </c>
      <c r="P29" t="s">
        <v>128</v>
      </c>
      <c r="W29" s="17" t="str">
        <f t="shared" si="8"/>
        <v>createdBy</v>
      </c>
      <c r="X29" s="3" t="str">
        <f t="shared" si="9"/>
        <v>"createdBy":"",</v>
      </c>
      <c r="Y29" s="22" t="str">
        <f t="shared" si="10"/>
        <v>public static String CREATED_BY="createdBy";</v>
      </c>
      <c r="Z29" s="7" t="str">
        <f t="shared" si="11"/>
        <v>private String createdBy="";</v>
      </c>
    </row>
    <row r="30" spans="2:26" ht="17.5" x14ac:dyDescent="0.45">
      <c r="B30" s="1" t="s">
        <v>264</v>
      </c>
      <c r="C30" s="1" t="s">
        <v>1</v>
      </c>
      <c r="D30" s="4">
        <v>30</v>
      </c>
      <c r="I30" t="e">
        <f>#REF!</f>
        <v>#REF!</v>
      </c>
      <c r="J30" t="str">
        <f>CONCATENATE(LEFT(CONCATENATE(" ADD "," ",N30,";"),LEN(CONCATENATE(" ADD "," ",N30,";"))-2),";")</f>
        <v xml:space="preserve"> ADD  CREATED_DATE VARCHAR(30);</v>
      </c>
      <c r="K30" s="21" t="str">
        <f>CONCATENATE(LEFT(CONCATENATE("  ALTER COLUMN  "," ",N30,";"),LEN(CONCATENATE("  ALTER COLUMN  "," ",N30,";"))-2),";")</f>
        <v xml:space="preserve">  ALTER COLUMN   CREATED_DATE VARCHAR(30);</v>
      </c>
      <c r="L30" s="12"/>
      <c r="M30" s="18" t="str">
        <f>CONCATENATE(B30,",")</f>
        <v>CREATED_DATE,</v>
      </c>
      <c r="N30" s="5" t="str">
        <f>CONCATENATE(B30," ",C30,"(",D30,")",",")</f>
        <v>CREATED_DATE VARCHAR(30),</v>
      </c>
      <c r="O30" s="1" t="s">
        <v>283</v>
      </c>
      <c r="P30" t="s">
        <v>8</v>
      </c>
      <c r="W30" s="17" t="str">
        <f>CONCATENATE(,LOWER(O30),UPPER(LEFT(P30,1)),LOWER(RIGHT(P30,LEN(P30)-IF(LEN(P30)&gt;0,1,LEN(P30)))),UPPER(LEFT(Q30,1)),LOWER(RIGHT(Q30,LEN(Q30)-IF(LEN(Q30)&gt;0,1,LEN(Q30)))),UPPER(LEFT(R30,1)),LOWER(RIGHT(R30,LEN(R30)-IF(LEN(R30)&gt;0,1,LEN(R30)))),UPPER(LEFT(S30,1)),LOWER(RIGHT(S30,LEN(S30)-IF(LEN(S30)&gt;0,1,LEN(S30)))),UPPER(LEFT(T30,1)),LOWER(RIGHT(T30,LEN(T30)-IF(LEN(T30)&gt;0,1,LEN(T30)))),UPPER(LEFT(U30,1)),LOWER(RIGHT(U30,LEN(U30)-IF(LEN(U30)&gt;0,1,LEN(U30)))),UPPER(LEFT(V30,1)),LOWER(RIGHT(V30,LEN(V30)-IF(LEN(V30)&gt;0,1,LEN(V30)))))</f>
        <v>createdDate</v>
      </c>
      <c r="X30" s="3" t="str">
        <f>CONCATENATE("""",W30,"""",":","""","""",",")</f>
        <v>"createdDate":"",</v>
      </c>
      <c r="Y30" s="22" t="str">
        <f>CONCATENATE("public static String ",,B30,,"=","""",W30,""";")</f>
        <v>public static String CREATED_DATE="createdDate";</v>
      </c>
      <c r="Z30" s="7" t="str">
        <f>CONCATENATE("private String ",W30,"=","""""",";")</f>
        <v>private String createdDate="";</v>
      </c>
    </row>
    <row r="31" spans="2:26" ht="17.5" x14ac:dyDescent="0.45">
      <c r="B31" s="1" t="s">
        <v>265</v>
      </c>
      <c r="C31" s="1" t="s">
        <v>1</v>
      </c>
      <c r="D31" s="4">
        <v>12</v>
      </c>
      <c r="L31" s="12"/>
      <c r="M31" s="18"/>
      <c r="N31" s="5" t="str">
        <f>CONCATENATE(B31," ",C31,"(",D31,")",",")</f>
        <v>CREATED_TIME VARCHAR(12),</v>
      </c>
      <c r="O31" s="1" t="s">
        <v>283</v>
      </c>
      <c r="P31" t="s">
        <v>133</v>
      </c>
      <c r="W31" s="17" t="str">
        <f>CONCATENATE(,LOWER(O31),UPPER(LEFT(P31,1)),LOWER(RIGHT(P31,LEN(P31)-IF(LEN(P31)&gt;0,1,LEN(P31)))),UPPER(LEFT(Q31,1)),LOWER(RIGHT(Q31,LEN(Q31)-IF(LEN(Q31)&gt;0,1,LEN(Q31)))),UPPER(LEFT(R31,1)),LOWER(RIGHT(R31,LEN(R31)-IF(LEN(R31)&gt;0,1,LEN(R31)))),UPPER(LEFT(S31,1)),LOWER(RIGHT(S31,LEN(S31)-IF(LEN(S31)&gt;0,1,LEN(S31)))),UPPER(LEFT(T31,1)),LOWER(RIGHT(T31,LEN(T31)-IF(LEN(T31)&gt;0,1,LEN(T31)))),UPPER(LEFT(U31,1)),LOWER(RIGHT(U31,LEN(U31)-IF(LEN(U31)&gt;0,1,LEN(U31)))),UPPER(LEFT(V31,1)),LOWER(RIGHT(V31,LEN(V31)-IF(LEN(V31)&gt;0,1,LEN(V31)))))</f>
        <v>createdTime</v>
      </c>
      <c r="X31" s="3" t="str">
        <f>CONCATENATE("""",W31,"""",":","""","""",",")</f>
        <v>"createdTime":"",</v>
      </c>
      <c r="Y31" s="22" t="str">
        <f>CONCATENATE("public static String ",,B31,,"=","""",W31,""";")</f>
        <v>public static String CREATED_TIME="createdTime";</v>
      </c>
      <c r="Z31" s="7" t="str">
        <f>CONCATENATE("private String ",W31,"=","""""",";")</f>
        <v>private String createdTime="";</v>
      </c>
    </row>
    <row r="32" spans="2:26" ht="17.5" x14ac:dyDescent="0.45">
      <c r="B32" s="1" t="s">
        <v>259</v>
      </c>
      <c r="C32" s="1" t="s">
        <v>1</v>
      </c>
      <c r="D32" s="4">
        <v>50</v>
      </c>
      <c r="I32" t="e">
        <f>#REF!</f>
        <v>#REF!</v>
      </c>
      <c r="J32" t="str">
        <f>CONCATENATE(LEFT(CONCATENATE(" ADD "," ",N32,";"),LEN(CONCATENATE(" ADD "," ",N32,";"))-2),";")</f>
        <v xml:space="preserve"> ADD  ORDER_NO VARCHAR(50);</v>
      </c>
      <c r="K32" s="21" t="str">
        <f>CONCATENATE(LEFT(CONCATENATE("  ALTER COLUMN  "," ",N32,";"),LEN(CONCATENATE("  ALTER COLUMN  "," ",N32,";"))-2),";")</f>
        <v xml:space="preserve">  ALTER COLUMN   ORDER_NO VARCHAR(50);</v>
      </c>
      <c r="L32" s="12"/>
      <c r="M32" s="18" t="str">
        <f>CONCATENATE(B32,",")</f>
        <v>ORDER_NO,</v>
      </c>
      <c r="N32" s="5" t="str">
        <f>CONCATENATE(B32," ",C32,"(",D32,")",",")</f>
        <v>ORDER_NO VARCHAR(50),</v>
      </c>
      <c r="O32" s="1" t="s">
        <v>260</v>
      </c>
      <c r="P32" t="s">
        <v>174</v>
      </c>
      <c r="W32" s="17" t="str">
        <f>CONCATENATE(,LOWER(O32),UPPER(LEFT(P32,1)),LOWER(RIGHT(P32,LEN(P32)-IF(LEN(P32)&gt;0,1,LEN(P32)))),UPPER(LEFT(Q32,1)),LOWER(RIGHT(Q32,LEN(Q32)-IF(LEN(Q32)&gt;0,1,LEN(Q32)))),UPPER(LEFT(R32,1)),LOWER(RIGHT(R32,LEN(R32)-IF(LEN(R32)&gt;0,1,LEN(R32)))),UPPER(LEFT(S32,1)),LOWER(RIGHT(S32,LEN(S32)-IF(LEN(S32)&gt;0,1,LEN(S32)))),UPPER(LEFT(T32,1)),LOWER(RIGHT(T32,LEN(T32)-IF(LEN(T32)&gt;0,1,LEN(T32)))),UPPER(LEFT(U32,1)),LOWER(RIGHT(U32,LEN(U32)-IF(LEN(U32)&gt;0,1,LEN(U32)))),UPPER(LEFT(V32,1)),LOWER(RIGHT(V32,LEN(V32)-IF(LEN(V32)&gt;0,1,LEN(V32)))))</f>
        <v>orderNo</v>
      </c>
      <c r="X32" s="3" t="str">
        <f>CONCATENATE("""",W32,"""",":","""","""",",")</f>
        <v>"orderNo":"",</v>
      </c>
      <c r="Y32" s="22" t="str">
        <f>CONCATENATE("public static String ",,B32,,"=","""",W32,""";")</f>
        <v>public static String ORDER_NO="orderNo";</v>
      </c>
      <c r="Z32" s="7" t="str">
        <f>CONCATENATE("private String ",W32,"=","""""",";")</f>
        <v>private String orderNo="";</v>
      </c>
    </row>
    <row r="33" spans="2:26" ht="17.5" x14ac:dyDescent="0.45">
      <c r="B33" s="1" t="s">
        <v>306</v>
      </c>
      <c r="C33" s="1" t="s">
        <v>1</v>
      </c>
      <c r="D33" s="4">
        <v>50</v>
      </c>
      <c r="I33" t="e">
        <f>#REF!</f>
        <v>#REF!</v>
      </c>
      <c r="J33" t="str">
        <f>CONCATENATE(LEFT(CONCATENATE(" ADD "," ",N33,";"),LEN(CONCATENATE(" ADD "," ",N33,";"))-2),";")</f>
        <v xml:space="preserve"> ADD  PRIORITY VARCHAR(50);</v>
      </c>
      <c r="K33" s="21" t="str">
        <f>CONCATENATE(LEFT(CONCATENATE("  ALTER COLUMN  "," ",N33,";"),LEN(CONCATENATE("  ALTER COLUMN  "," ",N33,";"))-2),";")</f>
        <v xml:space="preserve">  ALTER COLUMN   PRIORITY VARCHAR(50);</v>
      </c>
      <c r="L33" s="12"/>
      <c r="M33" s="18" t="str">
        <f>CONCATENATE(B33,",")</f>
        <v>PRIORITY,</v>
      </c>
      <c r="N33" s="5" t="str">
        <f>CONCATENATE(B33," ",C33,"(",D33,")",",")</f>
        <v>PRIORITY VARCHAR(50),</v>
      </c>
      <c r="O33" s="1" t="s">
        <v>306</v>
      </c>
      <c r="W33" s="17" t="str">
        <f>CONCATENATE(,LOWER(O33),UPPER(LEFT(P33,1)),LOWER(RIGHT(P33,LEN(P33)-IF(LEN(P33)&gt;0,1,LEN(P33)))),UPPER(LEFT(Q33,1)),LOWER(RIGHT(Q33,LEN(Q33)-IF(LEN(Q33)&gt;0,1,LEN(Q33)))),UPPER(LEFT(R33,1)),LOWER(RIGHT(R33,LEN(R33)-IF(LEN(R33)&gt;0,1,LEN(R33)))),UPPER(LEFT(S33,1)),LOWER(RIGHT(S33,LEN(S33)-IF(LEN(S33)&gt;0,1,LEN(S33)))),UPPER(LEFT(T33,1)),LOWER(RIGHT(T33,LEN(T33)-IF(LEN(T33)&gt;0,1,LEN(T33)))),UPPER(LEFT(U33,1)),LOWER(RIGHT(U33,LEN(U33)-IF(LEN(U33)&gt;0,1,LEN(U33)))),UPPER(LEFT(V33,1)),LOWER(RIGHT(V33,LEN(V33)-IF(LEN(V33)&gt;0,1,LEN(V33)))))</f>
        <v>priority</v>
      </c>
      <c r="X33" s="3" t="str">
        <f>CONCATENATE("""",W33,"""",":","""","""",",")</f>
        <v>"priority":"",</v>
      </c>
      <c r="Y33" s="22" t="str">
        <f>CONCATENATE("public static String ",,B33,,"=","""",W33,""";")</f>
        <v>public static String PRIORITY="priority";</v>
      </c>
      <c r="Z33" s="7" t="str">
        <f>CONCATENATE("private String ",W33,"=","""""",";")</f>
        <v>private String priority="";</v>
      </c>
    </row>
    <row r="34" spans="2:26" ht="17.5" x14ac:dyDescent="0.45">
      <c r="B34" s="1" t="s">
        <v>14</v>
      </c>
      <c r="C34" s="1" t="s">
        <v>1</v>
      </c>
      <c r="D34" s="4">
        <v>3000</v>
      </c>
      <c r="I34" t="e">
        <f>#REF!</f>
        <v>#REF!</v>
      </c>
      <c r="J34" t="str">
        <f>CONCATENATE(LEFT(CONCATENATE(" ADD "," ",N34,";"),LEN(CONCATENATE(" ADD "," ",N34,";"))-2),";")</f>
        <v xml:space="preserve"> ADD  DESCRIPTION VARCHAR(3000);</v>
      </c>
      <c r="K34" s="21" t="str">
        <f>CONCATENATE(LEFT(CONCATENATE("  ALTER COLUMN  "," ",N34,";"),LEN(CONCATENATE("  ALTER COLUMN  "," ",N34,";"))-2),";")</f>
        <v xml:space="preserve">  ALTER COLUMN   DESCRIPTION VARCHAR(3000);</v>
      </c>
      <c r="L34" s="12"/>
      <c r="M34" s="18" t="str">
        <f>CONCATENATE(B34,",")</f>
        <v>DESCRIPTION,</v>
      </c>
      <c r="N34" s="5" t="str">
        <f t="shared" si="12"/>
        <v>DESCRIPTION VARCHAR(3000),</v>
      </c>
      <c r="O34" s="1" t="s">
        <v>14</v>
      </c>
      <c r="W34" s="17" t="str">
        <f t="shared" si="8"/>
        <v>description</v>
      </c>
      <c r="X34" s="3" t="str">
        <f t="shared" si="9"/>
        <v>"description":"",</v>
      </c>
      <c r="Y34" s="22" t="str">
        <f t="shared" si="10"/>
        <v>public static String DESCRIPTION="description";</v>
      </c>
      <c r="Z34" s="7" t="str">
        <f>CONCATENATE("private String ",W34,"=","""""",";")</f>
        <v>private String description="";</v>
      </c>
    </row>
    <row r="35" spans="2:26" ht="17.5" x14ac:dyDescent="0.45">
      <c r="C35" s="1"/>
      <c r="D35" s="8"/>
      <c r="M35" s="18"/>
      <c r="N35" s="33" t="s">
        <v>130</v>
      </c>
      <c r="O35" s="1"/>
      <c r="W35" s="17"/>
    </row>
    <row r="36" spans="2:26" ht="17.5" x14ac:dyDescent="0.45">
      <c r="C36" s="1"/>
      <c r="D36" s="8"/>
      <c r="M36" s="18"/>
      <c r="N36" s="31" t="s">
        <v>126</v>
      </c>
      <c r="O36" s="1"/>
      <c r="W36" s="17"/>
    </row>
    <row r="37" spans="2:26" ht="17.5" x14ac:dyDescent="0.45">
      <c r="C37" s="14"/>
      <c r="D37" s="9"/>
      <c r="M37" s="20"/>
      <c r="W37" s="17"/>
    </row>
    <row r="38" spans="2:26" x14ac:dyDescent="0.35">
      <c r="B38" s="2" t="s">
        <v>358</v>
      </c>
      <c r="I38" t="str">
        <f>CONCATENATE("ALTER TABLE"," ",B38)</f>
        <v>ALTER TABLE TM_BACKLOG_LIST</v>
      </c>
      <c r="N38" s="5" t="str">
        <f>CONCATENATE("CREATE TABLE ",B38," ","(")</f>
        <v>CREATE TABLE TM_BACKLOG_LIST (</v>
      </c>
    </row>
    <row r="39" spans="2:26" ht="17.5" x14ac:dyDescent="0.45">
      <c r="B39" s="1" t="s">
        <v>2</v>
      </c>
      <c r="C39" s="1" t="s">
        <v>1</v>
      </c>
      <c r="D39" s="4">
        <v>30</v>
      </c>
      <c r="E39" s="24" t="s">
        <v>113</v>
      </c>
      <c r="I39" t="str">
        <f>I38</f>
        <v>ALTER TABLE TM_BACKLOG_LIST</v>
      </c>
      <c r="J39" t="s">
        <v>294</v>
      </c>
      <c r="K39" s="26" t="str">
        <f>CONCATENATE(J39," VIEW ",B39," AS SELECT")</f>
        <v>create OR REPLACE VIEW ID AS SELECT</v>
      </c>
      <c r="L39" s="12"/>
      <c r="M39" s="18" t="str">
        <f t="shared" ref="M39:M44" si="13">CONCATENATE(B39,",")</f>
        <v>ID,</v>
      </c>
      <c r="N39" s="5" t="str">
        <f>CONCATENATE(B39," ",C39,"(",D39,") ",E39," ,")</f>
        <v>ID VARCHAR(30) NOT NULL ,</v>
      </c>
      <c r="O39" s="1" t="s">
        <v>2</v>
      </c>
      <c r="P39" s="6"/>
      <c r="Q39" s="6"/>
      <c r="R39" s="6"/>
      <c r="S39" s="6"/>
      <c r="T39" s="6"/>
      <c r="U39" s="6"/>
      <c r="V39" s="6"/>
      <c r="W39" s="17" t="str">
        <f t="shared" ref="W39:W52" si="14"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id</v>
      </c>
      <c r="X39" s="3" t="str">
        <f t="shared" ref="X39:X52" si="15">CONCATENATE("""",W39,"""",":","""","""",",")</f>
        <v>"id":"",</v>
      </c>
      <c r="Y39" s="22" t="str">
        <f t="shared" ref="Y39:Y52" si="16">CONCATENATE("public static String ",,B39,,"=","""",W39,""";")</f>
        <v>public static String ID="id";</v>
      </c>
      <c r="Z39" s="7" t="str">
        <f t="shared" ref="Z39:Z49" si="17">CONCATENATE("private String ",W39,"=","""""",";")</f>
        <v>private String id="";</v>
      </c>
    </row>
    <row r="40" spans="2:26" ht="17.5" x14ac:dyDescent="0.45">
      <c r="B40" s="1" t="s">
        <v>3</v>
      </c>
      <c r="C40" s="1" t="s">
        <v>1</v>
      </c>
      <c r="D40" s="4">
        <v>10</v>
      </c>
      <c r="I40" t="str">
        <f>I39</f>
        <v>ALTER TABLE TM_BACKLOG_LIST</v>
      </c>
      <c r="K40" s="25" t="str">
        <f t="shared" ref="K40:K46" si="18">CONCATENATE(B40,",")</f>
        <v>STATUS,</v>
      </c>
      <c r="L40" s="12"/>
      <c r="M40" s="18" t="str">
        <f t="shared" si="13"/>
        <v>STATUS,</v>
      </c>
      <c r="N40" s="5" t="str">
        <f t="shared" ref="N40:N52" si="19">CONCATENATE(B40," ",C40,"(",D40,")",",")</f>
        <v>STATUS VARCHAR(10),</v>
      </c>
      <c r="O40" s="1" t="s">
        <v>3</v>
      </c>
      <c r="W40" s="17" t="str">
        <f t="shared" si="14"/>
        <v>status</v>
      </c>
      <c r="X40" s="3" t="str">
        <f t="shared" si="15"/>
        <v>"status":"",</v>
      </c>
      <c r="Y40" s="22" t="str">
        <f t="shared" si="16"/>
        <v>public static String STATUS="status";</v>
      </c>
      <c r="Z40" s="7" t="str">
        <f t="shared" si="17"/>
        <v>private String status="";</v>
      </c>
    </row>
    <row r="41" spans="2:26" ht="17.5" x14ac:dyDescent="0.45">
      <c r="B41" s="1" t="s">
        <v>4</v>
      </c>
      <c r="C41" s="1" t="s">
        <v>1</v>
      </c>
      <c r="D41" s="4">
        <v>30</v>
      </c>
      <c r="I41" t="str">
        <f>I40</f>
        <v>ALTER TABLE TM_BACKLOG_LIST</v>
      </c>
      <c r="K41" s="25" t="str">
        <f t="shared" si="18"/>
        <v>INSERT_DATE,</v>
      </c>
      <c r="L41" s="12"/>
      <c r="M41" s="18" t="str">
        <f t="shared" si="13"/>
        <v>INSERT_DATE,</v>
      </c>
      <c r="N41" s="5" t="str">
        <f t="shared" si="19"/>
        <v>INSERT_DATE VARCHAR(30),</v>
      </c>
      <c r="O41" s="1" t="s">
        <v>7</v>
      </c>
      <c r="P41" t="s">
        <v>8</v>
      </c>
      <c r="W41" s="17" t="str">
        <f t="shared" si="14"/>
        <v>insertDate</v>
      </c>
      <c r="X41" s="3" t="str">
        <f t="shared" si="15"/>
        <v>"insertDate":"",</v>
      </c>
      <c r="Y41" s="22" t="str">
        <f t="shared" si="16"/>
        <v>public static String INSERT_DATE="insertDate";</v>
      </c>
      <c r="Z41" s="7" t="str">
        <f t="shared" si="17"/>
        <v>private String insertDate="";</v>
      </c>
    </row>
    <row r="42" spans="2:26" ht="17.5" x14ac:dyDescent="0.45">
      <c r="B42" s="1" t="s">
        <v>5</v>
      </c>
      <c r="C42" s="1" t="s">
        <v>1</v>
      </c>
      <c r="D42" s="4">
        <v>30</v>
      </c>
      <c r="I42" t="str">
        <f>I41</f>
        <v>ALTER TABLE TM_BACKLOG_LIST</v>
      </c>
      <c r="K42" s="25" t="str">
        <f t="shared" si="18"/>
        <v>MODIFICATION_DATE,</v>
      </c>
      <c r="L42" s="12"/>
      <c r="M42" s="18" t="str">
        <f t="shared" si="13"/>
        <v>MODIFICATION_DATE,</v>
      </c>
      <c r="N42" s="5" t="str">
        <f t="shared" si="19"/>
        <v>MODIFICATION_DATE VARCHAR(30),</v>
      </c>
      <c r="O42" s="1" t="s">
        <v>9</v>
      </c>
      <c r="P42" t="s">
        <v>8</v>
      </c>
      <c r="W42" s="17" t="str">
        <f t="shared" si="14"/>
        <v>modificationDate</v>
      </c>
      <c r="X42" s="3" t="str">
        <f t="shared" si="15"/>
        <v>"modificationDate":"",</v>
      </c>
      <c r="Y42" s="22" t="str">
        <f t="shared" si="16"/>
        <v>public static String MODIFICATION_DATE="modificationDate";</v>
      </c>
      <c r="Z42" s="7" t="str">
        <f t="shared" si="17"/>
        <v>private String modificationDate="";</v>
      </c>
    </row>
    <row r="43" spans="2:26" ht="17.5" x14ac:dyDescent="0.45">
      <c r="B43" s="1" t="s">
        <v>353</v>
      </c>
      <c r="C43" s="1" t="s">
        <v>1</v>
      </c>
      <c r="D43" s="4">
        <v>222</v>
      </c>
      <c r="I43" t="e">
        <f>#REF!</f>
        <v>#REF!</v>
      </c>
      <c r="K43" s="25" t="str">
        <f t="shared" si="18"/>
        <v>BACKLOG_NAME,</v>
      </c>
      <c r="L43" s="12"/>
      <c r="M43" s="18" t="str">
        <f t="shared" si="13"/>
        <v>BACKLOG_NAME,</v>
      </c>
      <c r="N43" s="5" t="str">
        <f t="shared" si="19"/>
        <v>BACKLOG_NAME VARCHAR(222),</v>
      </c>
      <c r="O43" s="1" t="s">
        <v>356</v>
      </c>
      <c r="P43" t="s">
        <v>0</v>
      </c>
      <c r="W43" s="17" t="str">
        <f t="shared" si="14"/>
        <v>backlogName</v>
      </c>
      <c r="X43" s="3" t="str">
        <f t="shared" si="15"/>
        <v>"backlogName":"",</v>
      </c>
      <c r="Y43" s="22" t="str">
        <f t="shared" si="16"/>
        <v>public static String BACKLOG_NAME="backlogName";</v>
      </c>
      <c r="Z43" s="7" t="str">
        <f t="shared" si="17"/>
        <v>private String backlogName="";</v>
      </c>
    </row>
    <row r="44" spans="2:26" ht="17.5" x14ac:dyDescent="0.45">
      <c r="B44" s="1" t="s">
        <v>355</v>
      </c>
      <c r="C44" s="1" t="s">
        <v>1</v>
      </c>
      <c r="D44" s="4">
        <v>222</v>
      </c>
      <c r="I44" t="e">
        <f>#REF!</f>
        <v>#REF!</v>
      </c>
      <c r="K44" s="25" t="str">
        <f t="shared" si="18"/>
        <v>BACKLOG_BECAUSE,</v>
      </c>
      <c r="L44" s="12"/>
      <c r="M44" s="18" t="str">
        <f t="shared" si="13"/>
        <v>BACKLOG_BECAUSE,</v>
      </c>
      <c r="N44" s="5" t="str">
        <f t="shared" si="19"/>
        <v>BACKLOG_BECAUSE VARCHAR(222),</v>
      </c>
      <c r="O44" s="1" t="s">
        <v>356</v>
      </c>
      <c r="P44" t="s">
        <v>357</v>
      </c>
      <c r="W44" s="17" t="str">
        <f t="shared" si="14"/>
        <v>backlogBecause</v>
      </c>
      <c r="X44" s="3" t="str">
        <f t="shared" si="15"/>
        <v>"backlogBecause":"",</v>
      </c>
      <c r="Y44" s="22" t="str">
        <f t="shared" si="16"/>
        <v>public static String BACKLOG_BECAUSE="backlogBecause";</v>
      </c>
      <c r="Z44" s="7" t="str">
        <f t="shared" si="17"/>
        <v>private String backlogBecause="";</v>
      </c>
    </row>
    <row r="45" spans="2:26" ht="17.5" x14ac:dyDescent="0.45">
      <c r="B45" s="1" t="s">
        <v>354</v>
      </c>
      <c r="C45" s="1" t="s">
        <v>1</v>
      </c>
      <c r="D45" s="4">
        <v>12</v>
      </c>
      <c r="J45" s="23"/>
      <c r="K45" s="25" t="str">
        <f t="shared" si="18"/>
        <v>BACKLOG_STATUS,</v>
      </c>
      <c r="L45" s="12"/>
      <c r="M45" s="18"/>
      <c r="N45" s="5" t="str">
        <f>CONCATENATE(B45," ",C45,"(",D45,")",",")</f>
        <v>BACKLOG_STATUS VARCHAR(12),</v>
      </c>
      <c r="O45" s="1" t="s">
        <v>356</v>
      </c>
      <c r="P45" t="s">
        <v>3</v>
      </c>
      <c r="W45" s="17" t="str">
        <f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backlogStatus</v>
      </c>
      <c r="X45" s="3" t="str">
        <f>CONCATENATE("""",W45,"""",":","""","""",",")</f>
        <v>"backlogStatus":"",</v>
      </c>
      <c r="Y45" s="22" t="str">
        <f>CONCATENATE("public static String ",,B45,,"=","""",W45,""";")</f>
        <v>public static String BACKLOG_STATUS="backlogStatus";</v>
      </c>
      <c r="Z45" s="7" t="str">
        <f>CONCATENATE("private String ",W45,"=","""""",";")</f>
        <v>private String backlogStatus="";</v>
      </c>
    </row>
    <row r="46" spans="2:26" ht="17.5" x14ac:dyDescent="0.45">
      <c r="B46" s="10" t="s">
        <v>263</v>
      </c>
      <c r="C46" s="1" t="s">
        <v>1</v>
      </c>
      <c r="D46" s="4">
        <v>43</v>
      </c>
      <c r="I46" t="e">
        <f>#REF!</f>
        <v>#REF!</v>
      </c>
      <c r="K46" s="25" t="str">
        <f t="shared" si="18"/>
        <v>CREATED_BY,</v>
      </c>
      <c r="L46" s="12"/>
      <c r="M46" s="18" t="e">
        <f>CONCATENATE(#REF!,",")</f>
        <v>#REF!</v>
      </c>
      <c r="N46" s="5" t="str">
        <f t="shared" si="19"/>
        <v>CREATED_BY VARCHAR(43),</v>
      </c>
      <c r="O46" s="1" t="s">
        <v>283</v>
      </c>
      <c r="P46" t="s">
        <v>128</v>
      </c>
      <c r="W46" s="17" t="str">
        <f t="shared" si="14"/>
        <v>createdBy</v>
      </c>
      <c r="X46" s="3" t="str">
        <f t="shared" si="15"/>
        <v>"createdBy":"",</v>
      </c>
      <c r="Y46" s="22" t="str">
        <f t="shared" si="16"/>
        <v>public static String CREATED_BY="createdBy";</v>
      </c>
      <c r="Z46" s="7" t="str">
        <f t="shared" si="17"/>
        <v>private String createdBy="";</v>
      </c>
    </row>
    <row r="47" spans="2:26" ht="25.5" x14ac:dyDescent="0.45">
      <c r="B47" s="10" t="s">
        <v>340</v>
      </c>
      <c r="C47" s="1" t="s">
        <v>1</v>
      </c>
      <c r="D47" s="4">
        <v>43</v>
      </c>
      <c r="I47" t="e">
        <f>#REF!</f>
        <v>#REF!</v>
      </c>
      <c r="K47" s="25" t="s">
        <v>359</v>
      </c>
      <c r="L47" s="12"/>
      <c r="M47" s="18" t="str">
        <f>CONCATENATE(B46,",")</f>
        <v>CREATED_BY,</v>
      </c>
      <c r="N47" s="5" t="str">
        <f>CONCATENATE(B47," ",C47,"(",D47,")",",")</f>
        <v>CREATED_BY_NAME VARCHAR(43),</v>
      </c>
      <c r="O47" s="1" t="s">
        <v>283</v>
      </c>
      <c r="P47" t="s">
        <v>128</v>
      </c>
      <c r="W47" s="17" t="str">
        <f>CONCATENATE(,LOWER(O47),UPPER(LEFT(P47,1)),LOWER(RIGHT(P47,LEN(P47)-IF(LEN(P47)&gt;0,1,LEN(P47)))),UPPER(LEFT(Q47,1)),LOWER(RIGHT(Q47,LEN(Q47)-IF(LEN(Q47)&gt;0,1,LEN(Q47)))),UPPER(LEFT(R47,1)),LOWER(RIGHT(R47,LEN(R47)-IF(LEN(R47)&gt;0,1,LEN(R47)))),UPPER(LEFT(S47,1)),LOWER(RIGHT(S47,LEN(S47)-IF(LEN(S47)&gt;0,1,LEN(S47)))),UPPER(LEFT(T47,1)),LOWER(RIGHT(T47,LEN(T47)-IF(LEN(T47)&gt;0,1,LEN(T47)))),UPPER(LEFT(U47,1)),LOWER(RIGHT(U47,LEN(U47)-IF(LEN(U47)&gt;0,1,LEN(U47)))),UPPER(LEFT(V47,1)),LOWER(RIGHT(V47,LEN(V47)-IF(LEN(V47)&gt;0,1,LEN(V47)))))</f>
        <v>createdBy</v>
      </c>
      <c r="X47" s="3" t="str">
        <f>CONCATENATE("""",W47,"""",":","""","""",",")</f>
        <v>"createdBy":"",</v>
      </c>
      <c r="Y47" s="22" t="str">
        <f>CONCATENATE("public static String ",,B47,,"=","""",W47,""";")</f>
        <v>public static String CREATED_BY_NAME="createdBy";</v>
      </c>
      <c r="Z47" s="7" t="str">
        <f>CONCATENATE("private String ",W47,"=","""""",";")</f>
        <v>private String createdBy="";</v>
      </c>
    </row>
    <row r="48" spans="2:26" ht="17.5" x14ac:dyDescent="0.45">
      <c r="B48" s="1" t="s">
        <v>264</v>
      </c>
      <c r="C48" s="1" t="s">
        <v>1</v>
      </c>
      <c r="D48" s="4">
        <v>30</v>
      </c>
      <c r="I48" t="e">
        <f>#REF!</f>
        <v>#REF!</v>
      </c>
      <c r="K48" s="25" t="str">
        <f>CONCATENATE(B48,",")</f>
        <v>CREATED_DATE,</v>
      </c>
      <c r="L48" s="12"/>
      <c r="M48" s="18" t="str">
        <f>CONCATENATE(B48,",")</f>
        <v>CREATED_DATE,</v>
      </c>
      <c r="N48" s="5" t="str">
        <f t="shared" si="19"/>
        <v>CREATED_DATE VARCHAR(30),</v>
      </c>
      <c r="O48" s="1" t="s">
        <v>283</v>
      </c>
      <c r="P48" t="s">
        <v>8</v>
      </c>
      <c r="W48" s="17" t="str">
        <f t="shared" si="14"/>
        <v>createdDate</v>
      </c>
      <c r="X48" s="3" t="str">
        <f t="shared" si="15"/>
        <v>"createdDate":"",</v>
      </c>
      <c r="Y48" s="22" t="str">
        <f t="shared" si="16"/>
        <v>public static String CREATED_DATE="createdDate";</v>
      </c>
      <c r="Z48" s="7" t="str">
        <f t="shared" si="17"/>
        <v>private String createdDate="";</v>
      </c>
    </row>
    <row r="49" spans="2:26" ht="17.5" x14ac:dyDescent="0.45">
      <c r="B49" s="1" t="s">
        <v>265</v>
      </c>
      <c r="C49" s="1" t="s">
        <v>1</v>
      </c>
      <c r="D49" s="4">
        <v>12</v>
      </c>
      <c r="K49" s="25" t="str">
        <f>CONCATENATE(B49,",")</f>
        <v>CREATED_TIME,</v>
      </c>
      <c r="L49" s="12"/>
      <c r="M49" s="18"/>
      <c r="N49" s="5" t="str">
        <f t="shared" si="19"/>
        <v>CREATED_TIME VARCHAR(12),</v>
      </c>
      <c r="O49" s="1" t="s">
        <v>283</v>
      </c>
      <c r="P49" t="s">
        <v>133</v>
      </c>
      <c r="W49" s="17" t="str">
        <f t="shared" si="14"/>
        <v>createdTime</v>
      </c>
      <c r="X49" s="3" t="str">
        <f t="shared" si="15"/>
        <v>"createdTime":"",</v>
      </c>
      <c r="Y49" s="22" t="str">
        <f t="shared" si="16"/>
        <v>public static String CREATED_TIME="createdTime";</v>
      </c>
      <c r="Z49" s="7" t="str">
        <f t="shared" si="17"/>
        <v>private String createdTime="";</v>
      </c>
    </row>
    <row r="50" spans="2:26" ht="17.5" x14ac:dyDescent="0.45">
      <c r="B50" s="1" t="s">
        <v>259</v>
      </c>
      <c r="C50" s="1" t="s">
        <v>1</v>
      </c>
      <c r="D50" s="4">
        <v>50</v>
      </c>
      <c r="I50" t="e">
        <f>#REF!</f>
        <v>#REF!</v>
      </c>
      <c r="K50" s="25" t="str">
        <f>CONCATENATE(B50,",")</f>
        <v>ORDER_NO,</v>
      </c>
      <c r="L50" s="12"/>
      <c r="M50" s="18" t="str">
        <f>CONCATENATE(B50,",")</f>
        <v>ORDER_NO,</v>
      </c>
      <c r="N50" s="5" t="str">
        <f t="shared" si="19"/>
        <v>ORDER_NO VARCHAR(50),</v>
      </c>
      <c r="O50" s="1" t="s">
        <v>260</v>
      </c>
      <c r="P50" t="s">
        <v>174</v>
      </c>
      <c r="W50" s="17" t="str">
        <f t="shared" si="14"/>
        <v>orderNo</v>
      </c>
      <c r="X50" s="3" t="str">
        <f t="shared" si="15"/>
        <v>"orderNo":"",</v>
      </c>
      <c r="Y50" s="22" t="str">
        <f t="shared" si="16"/>
        <v>public static String ORDER_NO="orderNo";</v>
      </c>
      <c r="Z50" s="7" t="str">
        <f>CONCATENATE("private String ",W50,"=","""""",";")</f>
        <v>private String orderNo="";</v>
      </c>
    </row>
    <row r="51" spans="2:26" ht="17.5" x14ac:dyDescent="0.45">
      <c r="B51" s="1" t="s">
        <v>306</v>
      </c>
      <c r="C51" s="1" t="s">
        <v>1</v>
      </c>
      <c r="D51" s="4">
        <v>50</v>
      </c>
      <c r="I51" t="e">
        <f>#REF!</f>
        <v>#REF!</v>
      </c>
      <c r="K51" s="25" t="str">
        <f>CONCATENATE(B51,",")</f>
        <v>PRIORITY,</v>
      </c>
      <c r="L51" s="12"/>
      <c r="M51" s="18" t="str">
        <f>CONCATENATE(B51,",")</f>
        <v>PRIORITY,</v>
      </c>
      <c r="N51" s="5" t="str">
        <f t="shared" si="19"/>
        <v>PRIORITY VARCHAR(50),</v>
      </c>
      <c r="O51" s="1" t="s">
        <v>306</v>
      </c>
      <c r="W51" s="17" t="str">
        <f t="shared" si="14"/>
        <v>priority</v>
      </c>
      <c r="X51" s="3" t="str">
        <f t="shared" si="15"/>
        <v>"priority":"",</v>
      </c>
      <c r="Y51" s="22" t="str">
        <f t="shared" si="16"/>
        <v>public static String PRIORITY="priority";</v>
      </c>
      <c r="Z51" s="7" t="str">
        <f>CONCATENATE("private String ",W51,"=","""""",";")</f>
        <v>private String priority="";</v>
      </c>
    </row>
    <row r="52" spans="2:26" ht="17.5" x14ac:dyDescent="0.45">
      <c r="B52" s="1" t="s">
        <v>14</v>
      </c>
      <c r="C52" s="1" t="s">
        <v>1</v>
      </c>
      <c r="D52" s="4">
        <v>3000</v>
      </c>
      <c r="I52" t="e">
        <f>#REF!</f>
        <v>#REF!</v>
      </c>
      <c r="K52" s="25" t="str">
        <f>CONCATENATE(B52,"")</f>
        <v>DESCRIPTION</v>
      </c>
      <c r="L52" s="12"/>
      <c r="M52" s="18" t="str">
        <f>CONCATENATE(B52,",")</f>
        <v>DESCRIPTION,</v>
      </c>
      <c r="N52" s="5" t="str">
        <f t="shared" si="19"/>
        <v>DESCRIPTION VARCHAR(3000),</v>
      </c>
      <c r="O52" s="1" t="s">
        <v>14</v>
      </c>
      <c r="W52" s="17" t="str">
        <f t="shared" si="14"/>
        <v>description</v>
      </c>
      <c r="X52" s="3" t="str">
        <f t="shared" si="15"/>
        <v>"description":"",</v>
      </c>
      <c r="Y52" s="22" t="str">
        <f t="shared" si="16"/>
        <v>public static String DESCRIPTION="description";</v>
      </c>
      <c r="Z52" s="7" t="str">
        <f>CONCATENATE("private String ",W52,"=","""""",";")</f>
        <v>private String description="";</v>
      </c>
    </row>
    <row r="53" spans="2:26" ht="17.5" x14ac:dyDescent="0.45">
      <c r="C53" s="1"/>
      <c r="D53" s="8"/>
      <c r="K53" s="29" t="str">
        <f>CONCATENATE(" FROM ",LEFT(B38,LEN(B38)-5)," T")</f>
        <v xml:space="preserve"> FROM TM_BACKLOG T</v>
      </c>
      <c r="M53" s="18"/>
      <c r="N53" s="33" t="s">
        <v>130</v>
      </c>
      <c r="O53" s="1"/>
      <c r="W53" s="17"/>
    </row>
    <row r="54" spans="2:26" ht="17.5" x14ac:dyDescent="0.45">
      <c r="C54" s="1"/>
      <c r="D54" s="8"/>
      <c r="M54" s="18"/>
      <c r="N54" s="31" t="s">
        <v>126</v>
      </c>
      <c r="O54" s="1"/>
      <c r="W54" s="17"/>
    </row>
    <row r="55" spans="2:26" ht="17.5" x14ac:dyDescent="0.45">
      <c r="C55" s="14"/>
      <c r="D55" s="9"/>
      <c r="M55" s="20"/>
      <c r="W55" s="17"/>
    </row>
    <row r="57" spans="2:26" x14ac:dyDescent="0.35">
      <c r="B57" s="2" t="s">
        <v>284</v>
      </c>
      <c r="I57" t="str">
        <f>CONCATENATE("ALTER TABLE"," ",B57)</f>
        <v>ALTER TABLE TM_TASK_TYPE</v>
      </c>
      <c r="N57" s="5" t="str">
        <f>CONCATENATE("CREATE TABLE ",B57," ","(")</f>
        <v>CREATE TABLE TM_TASK_TYPE (</v>
      </c>
    </row>
    <row r="58" spans="2:26" ht="17.5" x14ac:dyDescent="0.45">
      <c r="B58" s="1" t="s">
        <v>2</v>
      </c>
      <c r="C58" s="1" t="s">
        <v>1</v>
      </c>
      <c r="D58" s="4">
        <v>30</v>
      </c>
      <c r="E58" s="24" t="s">
        <v>113</v>
      </c>
      <c r="I58" t="str">
        <f>I57</f>
        <v>ALTER TABLE TM_TASK_TYPE</v>
      </c>
      <c r="J58" t="str">
        <f>CONCATENATE(LEFT(CONCATENATE(" ADD "," ",N58,";"),LEN(CONCATENATE(" ADD "," ",N58,";"))-2),";")</f>
        <v xml:space="preserve"> ADD  ID VARCHAR(30) NOT NULL ;</v>
      </c>
      <c r="K58" s="21" t="str">
        <f>CONCATENATE(LEFT(CONCATENATE("  ALTER COLUMN  "," ",N58,";"),LEN(CONCATENATE("  ALTER COLUMN  "," ",N58,";"))-2),";")</f>
        <v xml:space="preserve">  ALTER COLUMN   ID VARCHAR(30) NOT NULL ;</v>
      </c>
      <c r="L58" s="12"/>
      <c r="M58" s="18" t="str">
        <f t="shared" ref="M58:M67" si="20">CONCATENATE(B58,",")</f>
        <v>ID,</v>
      </c>
      <c r="N58" s="5" t="str">
        <f>CONCATENATE(B58," ",C58,"(",D58,") ",E58," ,")</f>
        <v>ID VARCHAR(30) NOT NULL ,</v>
      </c>
      <c r="O58" s="1" t="s">
        <v>2</v>
      </c>
      <c r="P58" s="6"/>
      <c r="Q58" s="6"/>
      <c r="R58" s="6"/>
      <c r="S58" s="6"/>
      <c r="T58" s="6"/>
      <c r="U58" s="6"/>
      <c r="V58" s="6"/>
      <c r="W58" s="17" t="str">
        <f t="shared" ref="W58:W67" si="21"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id</v>
      </c>
      <c r="X58" s="3" t="str">
        <f t="shared" ref="X58:X67" si="22">CONCATENATE("""",W58,"""",":","""","""",",")</f>
        <v>"id":"",</v>
      </c>
      <c r="Y58" s="22" t="str">
        <f t="shared" ref="Y58:Y67" si="23">CONCATENATE("public static String ",,B58,,"=","""",W58,""";")</f>
        <v>public static String ID="id";</v>
      </c>
      <c r="Z58" s="7" t="str">
        <f t="shared" ref="Z58:Z67" si="24">CONCATENATE("private String ",W58,"=","""""",";")</f>
        <v>private String id="";</v>
      </c>
    </row>
    <row r="59" spans="2:26" ht="17.5" x14ac:dyDescent="0.45">
      <c r="B59" s="1" t="s">
        <v>3</v>
      </c>
      <c r="C59" s="1" t="s">
        <v>1</v>
      </c>
      <c r="D59" s="4">
        <v>10</v>
      </c>
      <c r="I59" t="str">
        <f>I58</f>
        <v>ALTER TABLE TM_TASK_TYPE</v>
      </c>
      <c r="J59" t="str">
        <f>CONCATENATE(LEFT(CONCATENATE(" ADD "," ",N59,";"),LEN(CONCATENATE(" ADD "," ",N59,";"))-2),";")</f>
        <v xml:space="preserve"> ADD  STATUS VARCHAR(10);</v>
      </c>
      <c r="K59" s="21" t="str">
        <f>CONCATENATE(LEFT(CONCATENATE("  ALTER COLUMN  "," ",N59,";"),LEN(CONCATENATE("  ALTER COLUMN  "," ",N59,";"))-2),";")</f>
        <v xml:space="preserve">  ALTER COLUMN   STATUS VARCHAR(10);</v>
      </c>
      <c r="L59" s="12"/>
      <c r="M59" s="18" t="str">
        <f t="shared" si="20"/>
        <v>STATUS,</v>
      </c>
      <c r="N59" s="5" t="str">
        <f t="shared" ref="N59:N67" si="25">CONCATENATE(B59," ",C59,"(",D59,")",",")</f>
        <v>STATUS VARCHAR(10),</v>
      </c>
      <c r="O59" s="1" t="s">
        <v>3</v>
      </c>
      <c r="W59" s="17" t="str">
        <f t="shared" si="21"/>
        <v>status</v>
      </c>
      <c r="X59" s="3" t="str">
        <f t="shared" si="22"/>
        <v>"status":"",</v>
      </c>
      <c r="Y59" s="22" t="str">
        <f t="shared" si="23"/>
        <v>public static String STATUS="status";</v>
      </c>
      <c r="Z59" s="7" t="str">
        <f t="shared" si="24"/>
        <v>private String status="";</v>
      </c>
    </row>
    <row r="60" spans="2:26" ht="17.5" x14ac:dyDescent="0.45">
      <c r="B60" s="1" t="s">
        <v>4</v>
      </c>
      <c r="C60" s="1" t="s">
        <v>1</v>
      </c>
      <c r="D60" s="4">
        <v>30</v>
      </c>
      <c r="I60" t="str">
        <f>I59</f>
        <v>ALTER TABLE TM_TASK_TYPE</v>
      </c>
      <c r="J60" t="str">
        <f>CONCATENATE(LEFT(CONCATENATE(" ADD "," ",N60,";"),LEN(CONCATENATE(" ADD "," ",N60,";"))-2),";")</f>
        <v xml:space="preserve"> ADD  INSERT_DATE VARCHAR(30);</v>
      </c>
      <c r="K60" s="21" t="str">
        <f>CONCATENATE(LEFT(CONCATENATE("  ALTER COLUMN  "," ",N60,";"),LEN(CONCATENATE("  ALTER COLUMN  "," ",N60,";"))-2),";")</f>
        <v xml:space="preserve">  ALTER COLUMN   INSERT_DATE VARCHAR(30);</v>
      </c>
      <c r="L60" s="12"/>
      <c r="M60" s="18" t="str">
        <f t="shared" si="20"/>
        <v>INSERT_DATE,</v>
      </c>
      <c r="N60" s="5" t="str">
        <f t="shared" si="25"/>
        <v>INSERT_DATE VARCHAR(30),</v>
      </c>
      <c r="O60" s="1" t="s">
        <v>7</v>
      </c>
      <c r="P60" t="s">
        <v>8</v>
      </c>
      <c r="W60" s="17" t="str">
        <f t="shared" si="21"/>
        <v>insertDate</v>
      </c>
      <c r="X60" s="3" t="str">
        <f t="shared" si="22"/>
        <v>"insertDate":"",</v>
      </c>
      <c r="Y60" s="22" t="str">
        <f t="shared" si="23"/>
        <v>public static String INSERT_DATE="insertDate";</v>
      </c>
      <c r="Z60" s="7" t="str">
        <f t="shared" si="24"/>
        <v>private String insertDate="";</v>
      </c>
    </row>
    <row r="61" spans="2:26" ht="17.5" x14ac:dyDescent="0.45">
      <c r="B61" s="1" t="s">
        <v>5</v>
      </c>
      <c r="C61" s="1" t="s">
        <v>1</v>
      </c>
      <c r="D61" s="4">
        <v>30</v>
      </c>
      <c r="I61" t="str">
        <f>I60</f>
        <v>ALTER TABLE TM_TASK_TYPE</v>
      </c>
      <c r="J61" t="str">
        <f>CONCATENATE(LEFT(CONCATENATE(" ADD "," ",N61,";"),LEN(CONCATENATE(" ADD "," ",N61,";"))-2),";")</f>
        <v xml:space="preserve"> ADD  MODIFICATION_DATE VARCHAR(30);</v>
      </c>
      <c r="K61" s="21" t="str">
        <f>CONCATENATE(LEFT(CONCATENATE("  ALTER COLUMN  "," ",N61,";"),LEN(CONCATENATE("  ALTER COLUMN  "," ",N61,";"))-2),";")</f>
        <v xml:space="preserve">  ALTER COLUMN   MODIFICATION_DATE VARCHAR(30);</v>
      </c>
      <c r="L61" s="12"/>
      <c r="M61" s="18" t="str">
        <f t="shared" si="20"/>
        <v>MODIFICATION_DATE,</v>
      </c>
      <c r="N61" s="5" t="str">
        <f t="shared" si="25"/>
        <v>MODIFICATION_DATE VARCHAR(30),</v>
      </c>
      <c r="O61" s="1" t="s">
        <v>9</v>
      </c>
      <c r="P61" t="s">
        <v>8</v>
      </c>
      <c r="W61" s="17" t="str">
        <f t="shared" si="21"/>
        <v>modificationDate</v>
      </c>
      <c r="X61" s="3" t="str">
        <f t="shared" si="22"/>
        <v>"modificationDate":"",</v>
      </c>
      <c r="Y61" s="22" t="str">
        <f t="shared" si="23"/>
        <v>public static String MODIFICATION_DATE="modificationDate";</v>
      </c>
      <c r="Z61" s="7" t="str">
        <f t="shared" si="24"/>
        <v>private String modificationDate="";</v>
      </c>
    </row>
    <row r="62" spans="2:26" ht="17.5" x14ac:dyDescent="0.45">
      <c r="B62" s="1" t="s">
        <v>285</v>
      </c>
      <c r="C62" s="1" t="s">
        <v>1</v>
      </c>
      <c r="D62" s="4">
        <v>222</v>
      </c>
      <c r="I62" t="e">
        <f>#REF!</f>
        <v>#REF!</v>
      </c>
      <c r="J62" t="str">
        <f>CONCATENATE(LEFT(CONCATENATE(" ADD "," ",N62,";"),LEN(CONCATENATE(" ADD "," ",N62,";"))-2),";")</f>
        <v xml:space="preserve"> ADD  TYPE_NAME VARCHAR(222);</v>
      </c>
      <c r="K62" s="21" t="str">
        <f>CONCATENATE(LEFT(CONCATENATE("  ALTER COLUMN  "," ",N62,";"),LEN(CONCATENATE("  ALTER COLUMN  "," ",N62,";"))-2),";")</f>
        <v xml:space="preserve">  ALTER COLUMN   TYPE_NAME VARCHAR(222);</v>
      </c>
      <c r="L62" s="12"/>
      <c r="M62" s="18" t="str">
        <f t="shared" si="20"/>
        <v>TYPE_NAME,</v>
      </c>
      <c r="N62" s="5" t="str">
        <f t="shared" si="25"/>
        <v>TYPE_NAME VARCHAR(222),</v>
      </c>
      <c r="O62" s="1" t="s">
        <v>51</v>
      </c>
      <c r="P62" t="s">
        <v>0</v>
      </c>
      <c r="W62" s="17" t="str">
        <f>CONCATENATE(,LOWER(O62),UPPER(LEFT(P62,1)),LOWER(RIGHT(P62,LEN(P62)-IF(LEN(P62)&gt;0,1,LEN(P62)))),UPPER(LEFT(Q62,1)),LOWER(RIGHT(Q62,LEN(Q62)-IF(LEN(Q62)&gt;0,1,LEN(Q62)))),UPPER(LEFT(R62,1)),LOWER(RIGHT(R62,LEN(R62)-IF(LEN(R62)&gt;0,1,LEN(R62)))),UPPER(LEFT(S62,1)),LOWER(RIGHT(S62,LEN(S62)-IF(LEN(S62)&gt;0,1,LEN(S62)))),UPPER(LEFT(T62,1)),LOWER(RIGHT(T62,LEN(T62)-IF(LEN(T62)&gt;0,1,LEN(T62)))),UPPER(LEFT(U62,1)),LOWER(RIGHT(U62,LEN(U62)-IF(LEN(U62)&gt;0,1,LEN(U62)))),UPPER(LEFT(V62,1)),LOWER(RIGHT(V62,LEN(V62)-IF(LEN(V62)&gt;0,1,LEN(V62)))))</f>
        <v>typeName</v>
      </c>
      <c r="X62" s="3" t="str">
        <f t="shared" si="22"/>
        <v>"typeName":"",</v>
      </c>
      <c r="Y62" s="22" t="str">
        <f t="shared" si="23"/>
        <v>public static String TYPE_NAME="typeName";</v>
      </c>
      <c r="Z62" s="7" t="str">
        <f t="shared" si="24"/>
        <v>private String typeName="";</v>
      </c>
    </row>
    <row r="63" spans="2:26" ht="17.5" x14ac:dyDescent="0.45">
      <c r="B63" s="1" t="s">
        <v>286</v>
      </c>
      <c r="C63" s="1" t="s">
        <v>1</v>
      </c>
      <c r="D63" s="4">
        <v>12</v>
      </c>
      <c r="L63" s="12"/>
      <c r="M63" s="18" t="str">
        <f t="shared" si="20"/>
        <v>TYPE_STATUS,</v>
      </c>
      <c r="N63" s="5" t="str">
        <f t="shared" si="25"/>
        <v>TYPE_STATUS VARCHAR(12),</v>
      </c>
      <c r="O63" s="1" t="s">
        <v>51</v>
      </c>
      <c r="P63" t="s">
        <v>3</v>
      </c>
      <c r="W63" s="17" t="str">
        <f t="shared" si="21"/>
        <v>typeStatus</v>
      </c>
      <c r="X63" s="3" t="str">
        <f t="shared" si="22"/>
        <v>"typeStatus":"",</v>
      </c>
      <c r="Y63" s="22" t="str">
        <f t="shared" si="23"/>
        <v>public static String TYPE_STATUS="typeStatus";</v>
      </c>
      <c r="Z63" s="7" t="str">
        <f t="shared" si="24"/>
        <v>private String typeStatus="";</v>
      </c>
    </row>
    <row r="64" spans="2:26" ht="17.5" x14ac:dyDescent="0.45">
      <c r="B64" s="10" t="s">
        <v>263</v>
      </c>
      <c r="C64" s="1" t="s">
        <v>1</v>
      </c>
      <c r="D64" s="4">
        <v>43</v>
      </c>
      <c r="I64" t="e">
        <f>#REF!</f>
        <v>#REF!</v>
      </c>
      <c r="J64" t="str">
        <f>CONCATENATE(LEFT(CONCATENATE(" ADD "," ",N64,";"),LEN(CONCATENATE(" ADD "," ",N64,";"))-2),";")</f>
        <v xml:space="preserve"> ADD  CREATED_BY VARCHAR(43);</v>
      </c>
      <c r="K64" s="21" t="str">
        <f>CONCATENATE(LEFT(CONCATENATE("  ALTER COLUMN  "," ",N64,";"),LEN(CONCATENATE("  ALTER COLUMN  "," ",N64,";"))-2),";")</f>
        <v xml:space="preserve">  ALTER COLUMN   CREATED_BY VARCHAR(43);</v>
      </c>
      <c r="L64" s="12"/>
      <c r="M64" s="18" t="str">
        <f t="shared" si="20"/>
        <v>CREATED_BY,</v>
      </c>
      <c r="N64" s="5" t="str">
        <f t="shared" si="25"/>
        <v>CREATED_BY VARCHAR(43),</v>
      </c>
      <c r="O64" s="1" t="s">
        <v>283</v>
      </c>
      <c r="P64" t="s">
        <v>128</v>
      </c>
      <c r="W64" s="17" t="str">
        <f t="shared" si="21"/>
        <v>createdBy</v>
      </c>
      <c r="X64" s="3" t="str">
        <f t="shared" si="22"/>
        <v>"createdBy":"",</v>
      </c>
      <c r="Y64" s="22" t="str">
        <f t="shared" si="23"/>
        <v>public static String CREATED_BY="createdBy";</v>
      </c>
      <c r="Z64" s="7" t="str">
        <f t="shared" si="24"/>
        <v>private String createdBy="";</v>
      </c>
    </row>
    <row r="65" spans="2:26" ht="17.5" x14ac:dyDescent="0.45">
      <c r="B65" s="1" t="s">
        <v>264</v>
      </c>
      <c r="C65" s="1" t="s">
        <v>1</v>
      </c>
      <c r="D65" s="4">
        <v>30</v>
      </c>
      <c r="I65" t="e">
        <f>I16</f>
        <v>#REF!</v>
      </c>
      <c r="J65" t="str">
        <f>CONCATENATE(LEFT(CONCATENATE(" ADD "," ",N65,";"),LEN(CONCATENATE(" ADD "," ",N65,";"))-2),";")</f>
        <v xml:space="preserve"> ADD  CREATED_DATE VARCHAR(30);</v>
      </c>
      <c r="K65" s="21" t="str">
        <f>CONCATENATE(LEFT(CONCATENATE("  ALTER COLUMN  "," ",N65,";"),LEN(CONCATENATE("  ALTER COLUMN  "," ",N65,";"))-2),";")</f>
        <v xml:space="preserve">  ALTER COLUMN   CREATED_DATE VARCHAR(30);</v>
      </c>
      <c r="L65" s="12"/>
      <c r="M65" s="18" t="str">
        <f t="shared" si="20"/>
        <v>CREATED_DATE,</v>
      </c>
      <c r="N65" s="5" t="str">
        <f t="shared" si="25"/>
        <v>CREATED_DATE VARCHAR(30),</v>
      </c>
      <c r="O65" s="1" t="s">
        <v>283</v>
      </c>
      <c r="P65" t="s">
        <v>8</v>
      </c>
      <c r="W65" s="17" t="str">
        <f t="shared" si="21"/>
        <v>createdDate</v>
      </c>
      <c r="X65" s="3" t="str">
        <f t="shared" si="22"/>
        <v>"createdDate":"",</v>
      </c>
      <c r="Y65" s="22" t="str">
        <f t="shared" si="23"/>
        <v>public static String CREATED_DATE="createdDate";</v>
      </c>
      <c r="Z65" s="7" t="str">
        <f t="shared" si="24"/>
        <v>private String createdDate="";</v>
      </c>
    </row>
    <row r="66" spans="2:26" ht="17.5" x14ac:dyDescent="0.45">
      <c r="B66" s="1" t="s">
        <v>265</v>
      </c>
      <c r="C66" s="1" t="s">
        <v>1</v>
      </c>
      <c r="D66" s="4">
        <v>12</v>
      </c>
      <c r="L66" s="12"/>
      <c r="M66" s="18" t="str">
        <f t="shared" si="20"/>
        <v>CREATED_TIME,</v>
      </c>
      <c r="N66" s="5" t="str">
        <f t="shared" si="25"/>
        <v>CREATED_TIME VARCHAR(12),</v>
      </c>
      <c r="O66" s="1" t="s">
        <v>283</v>
      </c>
      <c r="P66" t="s">
        <v>133</v>
      </c>
      <c r="W66" s="17" t="str">
        <f t="shared" si="21"/>
        <v>createdTime</v>
      </c>
      <c r="X66" s="3" t="str">
        <f t="shared" si="22"/>
        <v>"createdTime":"",</v>
      </c>
      <c r="Y66" s="22" t="str">
        <f t="shared" si="23"/>
        <v>public static String CREATED_TIME="createdTime";</v>
      </c>
      <c r="Z66" s="7" t="str">
        <f t="shared" si="24"/>
        <v>private String createdTime="";</v>
      </c>
    </row>
    <row r="67" spans="2:26" ht="17.5" x14ac:dyDescent="0.45">
      <c r="B67" s="1" t="s">
        <v>14</v>
      </c>
      <c r="C67" s="1" t="s">
        <v>1</v>
      </c>
      <c r="D67" s="4">
        <v>3000</v>
      </c>
      <c r="I67" t="e">
        <f>I16</f>
        <v>#REF!</v>
      </c>
      <c r="J67" t="str">
        <f>CONCATENATE(LEFT(CONCATENATE(" ADD "," ",N67,";"),LEN(CONCATENATE(" ADD "," ",N67,";"))-2),";")</f>
        <v xml:space="preserve"> ADD  DESCRIPTION VARCHAR(3000);</v>
      </c>
      <c r="K67" s="21" t="str">
        <f>CONCATENATE(LEFT(CONCATENATE("  ALTER COLUMN  "," ",N67,";"),LEN(CONCATENATE("  ALTER COLUMN  "," ",N67,";"))-2),";")</f>
        <v xml:space="preserve">  ALTER COLUMN   DESCRIPTION VARCHAR(3000);</v>
      </c>
      <c r="L67" s="12"/>
      <c r="M67" s="18" t="str">
        <f t="shared" si="20"/>
        <v>DESCRIPTION,</v>
      </c>
      <c r="N67" s="5" t="str">
        <f t="shared" si="25"/>
        <v>DESCRIPTION VARCHAR(3000),</v>
      </c>
      <c r="O67" s="1" t="s">
        <v>14</v>
      </c>
      <c r="W67" s="17" t="str">
        <f t="shared" si="21"/>
        <v>description</v>
      </c>
      <c r="X67" s="3" t="str">
        <f t="shared" si="22"/>
        <v>"description":"",</v>
      </c>
      <c r="Y67" s="22" t="str">
        <f t="shared" si="23"/>
        <v>public static String DESCRIPTION="description";</v>
      </c>
      <c r="Z67" s="7" t="str">
        <f t="shared" si="24"/>
        <v>private String description="";</v>
      </c>
    </row>
    <row r="68" spans="2:26" ht="17.5" x14ac:dyDescent="0.45">
      <c r="C68" s="1"/>
      <c r="D68" s="8"/>
      <c r="M68" s="18"/>
      <c r="N68" s="33" t="s">
        <v>130</v>
      </c>
      <c r="O68" s="1"/>
      <c r="W68" s="17"/>
    </row>
    <row r="69" spans="2:26" ht="17.5" x14ac:dyDescent="0.45">
      <c r="C69" s="1"/>
      <c r="D69" s="8"/>
      <c r="M69" s="18"/>
      <c r="N69" s="31" t="s">
        <v>126</v>
      </c>
      <c r="O69" s="1"/>
      <c r="W69" s="17"/>
    </row>
    <row r="70" spans="2:26" ht="17.5" x14ac:dyDescent="0.45">
      <c r="C70" s="14"/>
      <c r="D70" s="9"/>
      <c r="M70" s="20"/>
      <c r="W70" s="17"/>
    </row>
    <row r="72" spans="2:26" x14ac:dyDescent="0.35">
      <c r="B72" s="2" t="s">
        <v>287</v>
      </c>
      <c r="I72" t="str">
        <f>CONCATENATE("ALTER TABLE"," ",B72)</f>
        <v>ALTER TABLE TM_PROJECT</v>
      </c>
      <c r="N72" s="5" t="str">
        <f>CONCATENATE("CREATE TABLE ",B72," ","(")</f>
        <v>CREATE TABLE TM_PROJECT (</v>
      </c>
    </row>
    <row r="73" spans="2:26" ht="17.5" x14ac:dyDescent="0.45">
      <c r="B73" s="1" t="s">
        <v>2</v>
      </c>
      <c r="C73" s="1" t="s">
        <v>1</v>
      </c>
      <c r="D73" s="4">
        <v>30</v>
      </c>
      <c r="E73" s="24" t="s">
        <v>113</v>
      </c>
      <c r="I73" t="str">
        <f>I72</f>
        <v>ALTER TABLE TM_PROJECT</v>
      </c>
      <c r="J73" t="str">
        <f>CONCATENATE(LEFT(CONCATENATE(" ADD "," ",N73,";"),LEN(CONCATENATE(" ADD "," ",N73,";"))-2),";")</f>
        <v xml:space="preserve"> ADD  ID VARCHAR(30) NOT NULL ;</v>
      </c>
      <c r="K73" s="21" t="str">
        <f>CONCATENATE(LEFT(CONCATENATE("  ALTER COLUMN  "," ",N73,";"),LEN(CONCATENATE("  ALTER COLUMN  "," ",N73,";"))-2),";")</f>
        <v xml:space="preserve">  ALTER COLUMN   ID VARCHAR(30) NOT NULL ;</v>
      </c>
      <c r="L73" s="12"/>
      <c r="M73" s="18" t="str">
        <f t="shared" ref="M73:M82" si="26">CONCATENATE(B73,",")</f>
        <v>ID,</v>
      </c>
      <c r="N73" s="5" t="str">
        <f>CONCATENATE(B73," ",C73,"(",D73,") ",E73," ,")</f>
        <v>ID VARCHAR(30) NOT NULL ,</v>
      </c>
      <c r="O73" s="1" t="s">
        <v>2</v>
      </c>
      <c r="P73" s="6"/>
      <c r="Q73" s="6"/>
      <c r="R73" s="6"/>
      <c r="S73" s="6"/>
      <c r="T73" s="6"/>
      <c r="U73" s="6"/>
      <c r="V73" s="6"/>
      <c r="W73" s="17" t="str">
        <f t="shared" ref="W73:W82" si="27">CONCATENATE(,LOWER(O73),UPPER(LEFT(P73,1)),LOWER(RIGHT(P73,LEN(P73)-IF(LEN(P73)&gt;0,1,LEN(P73)))),UPPER(LEFT(Q73,1)),LOWER(RIGHT(Q73,LEN(Q73)-IF(LEN(Q73)&gt;0,1,LEN(Q73)))),UPPER(LEFT(R73,1)),LOWER(RIGHT(R73,LEN(R73)-IF(LEN(R73)&gt;0,1,LEN(R73)))),UPPER(LEFT(S73,1)),LOWER(RIGHT(S73,LEN(S73)-IF(LEN(S73)&gt;0,1,LEN(S73)))),UPPER(LEFT(T73,1)),LOWER(RIGHT(T73,LEN(T73)-IF(LEN(T73)&gt;0,1,LEN(T73)))),UPPER(LEFT(U73,1)),LOWER(RIGHT(U73,LEN(U73)-IF(LEN(U73)&gt;0,1,LEN(U73)))),UPPER(LEFT(V73,1)),LOWER(RIGHT(V73,LEN(V73)-IF(LEN(V73)&gt;0,1,LEN(V73)))))</f>
        <v>id</v>
      </c>
      <c r="X73" s="3" t="str">
        <f t="shared" ref="X73:X82" si="28">CONCATENATE("""",W73,"""",":","""","""",",")</f>
        <v>"id":"",</v>
      </c>
      <c r="Y73" s="22" t="str">
        <f t="shared" ref="Y73:Y82" si="29">CONCATENATE("public static String ",,B73,,"=","""",W73,""";")</f>
        <v>public static String ID="id";</v>
      </c>
      <c r="Z73" s="7" t="str">
        <f t="shared" ref="Z73:Z82" si="30">CONCATENATE("private String ",W73,"=","""""",";")</f>
        <v>private String id="";</v>
      </c>
    </row>
    <row r="74" spans="2:26" ht="17.5" x14ac:dyDescent="0.45">
      <c r="B74" s="1" t="s">
        <v>3</v>
      </c>
      <c r="C74" s="1" t="s">
        <v>1</v>
      </c>
      <c r="D74" s="4">
        <v>10</v>
      </c>
      <c r="I74" t="str">
        <f>I73</f>
        <v>ALTER TABLE TM_PROJECT</v>
      </c>
      <c r="J74" t="str">
        <f>CONCATENATE(LEFT(CONCATENATE(" ADD "," ",N74,";"),LEN(CONCATENATE(" ADD "," ",N74,";"))-2),";")</f>
        <v xml:space="preserve"> ADD  STATUS VARCHAR(10);</v>
      </c>
      <c r="K74" s="21" t="str">
        <f>CONCATENATE(LEFT(CONCATENATE("  ALTER COLUMN  "," ",N74,";"),LEN(CONCATENATE("  ALTER COLUMN  "," ",N74,";"))-2),";")</f>
        <v xml:space="preserve">  ALTER COLUMN   STATUS VARCHAR(10);</v>
      </c>
      <c r="L74" s="12"/>
      <c r="M74" s="18" t="str">
        <f t="shared" si="26"/>
        <v>STATUS,</v>
      </c>
      <c r="N74" s="5" t="str">
        <f t="shared" ref="N74:N82" si="31">CONCATENATE(B74," ",C74,"(",D74,")",",")</f>
        <v>STATUS VARCHAR(10),</v>
      </c>
      <c r="O74" s="1" t="s">
        <v>3</v>
      </c>
      <c r="W74" s="17" t="str">
        <f t="shared" si="27"/>
        <v>status</v>
      </c>
      <c r="X74" s="3" t="str">
        <f t="shared" si="28"/>
        <v>"status":"",</v>
      </c>
      <c r="Y74" s="22" t="str">
        <f t="shared" si="29"/>
        <v>public static String STATUS="status";</v>
      </c>
      <c r="Z74" s="7" t="str">
        <f t="shared" si="30"/>
        <v>private String status="";</v>
      </c>
    </row>
    <row r="75" spans="2:26" ht="17.5" x14ac:dyDescent="0.45">
      <c r="B75" s="1" t="s">
        <v>4</v>
      </c>
      <c r="C75" s="1" t="s">
        <v>1</v>
      </c>
      <c r="D75" s="4">
        <v>30</v>
      </c>
      <c r="I75" t="str">
        <f>I74</f>
        <v>ALTER TABLE TM_PROJECT</v>
      </c>
      <c r="J75" t="str">
        <f>CONCATENATE(LEFT(CONCATENATE(" ADD "," ",N75,";"),LEN(CONCATENATE(" ADD "," ",N75,";"))-2),";")</f>
        <v xml:space="preserve"> ADD  INSERT_DATE VARCHAR(30);</v>
      </c>
      <c r="K75" s="21" t="str">
        <f>CONCATENATE(LEFT(CONCATENATE("  ALTER COLUMN  "," ",N75,";"),LEN(CONCATENATE("  ALTER COLUMN  "," ",N75,";"))-2),";")</f>
        <v xml:space="preserve">  ALTER COLUMN   INSERT_DATE VARCHAR(30);</v>
      </c>
      <c r="L75" s="12"/>
      <c r="M75" s="18" t="str">
        <f t="shared" si="26"/>
        <v>INSERT_DATE,</v>
      </c>
      <c r="N75" s="5" t="str">
        <f t="shared" si="31"/>
        <v>INSERT_DATE VARCHAR(30),</v>
      </c>
      <c r="O75" s="1" t="s">
        <v>7</v>
      </c>
      <c r="P75" t="s">
        <v>8</v>
      </c>
      <c r="W75" s="17" t="str">
        <f t="shared" si="27"/>
        <v>insertDate</v>
      </c>
      <c r="X75" s="3" t="str">
        <f t="shared" si="28"/>
        <v>"insertDate":"",</v>
      </c>
      <c r="Y75" s="22" t="str">
        <f t="shared" si="29"/>
        <v>public static String INSERT_DATE="insertDate";</v>
      </c>
      <c r="Z75" s="7" t="str">
        <f t="shared" si="30"/>
        <v>private String insertDate="";</v>
      </c>
    </row>
    <row r="76" spans="2:26" ht="17.5" x14ac:dyDescent="0.45">
      <c r="B76" s="1" t="s">
        <v>5</v>
      </c>
      <c r="C76" s="1" t="s">
        <v>1</v>
      </c>
      <c r="D76" s="4">
        <v>30</v>
      </c>
      <c r="I76" t="str">
        <f>I75</f>
        <v>ALTER TABLE TM_PROJECT</v>
      </c>
      <c r="J76" t="str">
        <f>CONCATENATE(LEFT(CONCATENATE(" ADD "," ",N76,";"),LEN(CONCATENATE(" ADD "," ",N76,";"))-2),";")</f>
        <v xml:space="preserve"> ADD  MODIFICATION_DATE VARCHAR(30);</v>
      </c>
      <c r="K76" s="21" t="str">
        <f>CONCATENATE(LEFT(CONCATENATE("  ALTER COLUMN  "," ",N76,";"),LEN(CONCATENATE("  ALTER COLUMN  "," ",N76,";"))-2),";")</f>
        <v xml:space="preserve">  ALTER COLUMN   MODIFICATION_DATE VARCHAR(30);</v>
      </c>
      <c r="L76" s="12"/>
      <c r="M76" s="18" t="str">
        <f t="shared" si="26"/>
        <v>MODIFICATION_DATE,</v>
      </c>
      <c r="N76" s="5" t="str">
        <f t="shared" si="31"/>
        <v>MODIFICATION_DATE VARCHAR(30),</v>
      </c>
      <c r="O76" s="1" t="s">
        <v>9</v>
      </c>
      <c r="P76" t="s">
        <v>8</v>
      </c>
      <c r="W76" s="17" t="str">
        <f t="shared" si="27"/>
        <v>modificationDate</v>
      </c>
      <c r="X76" s="3" t="str">
        <f t="shared" si="28"/>
        <v>"modificationDate":"",</v>
      </c>
      <c r="Y76" s="22" t="str">
        <f t="shared" si="29"/>
        <v>public static String MODIFICATION_DATE="modificationDate";</v>
      </c>
      <c r="Z76" s="7" t="str">
        <f t="shared" si="30"/>
        <v>private String modificationDate="";</v>
      </c>
    </row>
    <row r="77" spans="2:26" ht="17.5" x14ac:dyDescent="0.45">
      <c r="B77" s="1" t="s">
        <v>288</v>
      </c>
      <c r="C77" s="1" t="s">
        <v>1</v>
      </c>
      <c r="D77" s="4">
        <v>300</v>
      </c>
      <c r="I77" t="e">
        <f>#REF!</f>
        <v>#REF!</v>
      </c>
      <c r="J77" t="str">
        <f>CONCATENATE(LEFT(CONCATENATE(" ADD "," ",N77,";"),LEN(CONCATENATE(" ADD "," ",N77,";"))-2),";")</f>
        <v xml:space="preserve"> ADD  PROJECT_NAME VARCHAR(300);</v>
      </c>
      <c r="K77" s="21" t="str">
        <f>CONCATENATE(LEFT(CONCATENATE("  ALTER COLUMN  "," ",N77,";"),LEN(CONCATENATE("  ALTER COLUMN  "," ",N77,";"))-2),";")</f>
        <v xml:space="preserve">  ALTER COLUMN   PROJECT_NAME VARCHAR(300);</v>
      </c>
      <c r="L77" s="12"/>
      <c r="M77" s="18" t="str">
        <f t="shared" si="26"/>
        <v>PROJECT_NAME,</v>
      </c>
      <c r="N77" s="5" t="str">
        <f t="shared" si="31"/>
        <v>PROJECT_NAME VARCHAR(300),</v>
      </c>
      <c r="O77" s="1" t="s">
        <v>289</v>
      </c>
      <c r="P77" t="s">
        <v>0</v>
      </c>
      <c r="W77" s="17" t="str">
        <f t="shared" si="27"/>
        <v>projectName</v>
      </c>
      <c r="X77" s="3" t="str">
        <f t="shared" si="28"/>
        <v>"projectName":"",</v>
      </c>
      <c r="Y77" s="22" t="str">
        <f t="shared" si="29"/>
        <v>public static String PROJECT_NAME="projectName";</v>
      </c>
      <c r="Z77" s="7" t="str">
        <f t="shared" si="30"/>
        <v>private String projectName="";</v>
      </c>
    </row>
    <row r="78" spans="2:26" ht="17.5" x14ac:dyDescent="0.45">
      <c r="B78" s="1" t="s">
        <v>266</v>
      </c>
      <c r="C78" s="1" t="s">
        <v>1</v>
      </c>
      <c r="D78" s="4">
        <v>20</v>
      </c>
      <c r="L78" s="12"/>
      <c r="M78" s="18" t="str">
        <f t="shared" si="26"/>
        <v>START_DATE,</v>
      </c>
      <c r="N78" s="5" t="str">
        <f t="shared" si="31"/>
        <v>START_DATE VARCHAR(20),</v>
      </c>
      <c r="O78" s="1" t="s">
        <v>290</v>
      </c>
      <c r="P78" t="s">
        <v>8</v>
      </c>
      <c r="W78" s="17" t="str">
        <f t="shared" si="27"/>
        <v>startDate</v>
      </c>
      <c r="X78" s="3" t="str">
        <f t="shared" si="28"/>
        <v>"startDate":"",</v>
      </c>
      <c r="Y78" s="22" t="str">
        <f t="shared" si="29"/>
        <v>public static String START_DATE="startDate";</v>
      </c>
      <c r="Z78" s="7" t="str">
        <f t="shared" si="30"/>
        <v>private String startDate="";</v>
      </c>
    </row>
    <row r="79" spans="2:26" ht="17.5" x14ac:dyDescent="0.45">
      <c r="B79" s="10" t="s">
        <v>268</v>
      </c>
      <c r="C79" s="1" t="s">
        <v>1</v>
      </c>
      <c r="D79" s="4">
        <v>43</v>
      </c>
      <c r="I79" t="e">
        <f>#REF!</f>
        <v>#REF!</v>
      </c>
      <c r="J79" t="str">
        <f>CONCATENATE(LEFT(CONCATENATE(" ADD "," ",N79,";"),LEN(CONCATENATE(" ADD "," ",N79,";"))-2),";")</f>
        <v xml:space="preserve"> ADD  END_DATE VARCHAR(43);</v>
      </c>
      <c r="K79" s="21" t="str">
        <f>CONCATENATE(LEFT(CONCATENATE("  ALTER COLUMN  "," ",N79,";"),LEN(CONCATENATE("  ALTER COLUMN  "," ",N79,";"))-2),";")</f>
        <v xml:space="preserve">  ALTER COLUMN   END_DATE VARCHAR(43);</v>
      </c>
      <c r="L79" s="12"/>
      <c r="M79" s="18" t="str">
        <f t="shared" si="26"/>
        <v>END_DATE,</v>
      </c>
      <c r="N79" s="5" t="str">
        <f t="shared" si="31"/>
        <v>END_DATE VARCHAR(43),</v>
      </c>
      <c r="O79" s="1" t="s">
        <v>291</v>
      </c>
      <c r="P79" t="s">
        <v>8</v>
      </c>
      <c r="W79" s="17" t="str">
        <f t="shared" si="27"/>
        <v>endDate</v>
      </c>
      <c r="X79" s="3" t="str">
        <f t="shared" si="28"/>
        <v>"endDate":"",</v>
      </c>
      <c r="Y79" s="22" t="str">
        <f t="shared" si="29"/>
        <v>public static String END_DATE="endDate";</v>
      </c>
      <c r="Z79" s="7" t="str">
        <f t="shared" si="30"/>
        <v>private String endDate="";</v>
      </c>
    </row>
    <row r="80" spans="2:26" ht="17.5" x14ac:dyDescent="0.45">
      <c r="B80" s="10" t="s">
        <v>292</v>
      </c>
      <c r="C80" s="1" t="s">
        <v>1</v>
      </c>
      <c r="D80" s="4">
        <v>40</v>
      </c>
      <c r="I80" t="e">
        <f>#REF!</f>
        <v>#REF!</v>
      </c>
      <c r="J80" t="str">
        <f>CONCATENATE(LEFT(CONCATENATE(" ADD "," ",N80,";"),LEN(CONCATENATE(" ADD "," ",N80,";"))-2),";")</f>
        <v xml:space="preserve"> ADD  FK_NETWORK_ID VARCHAR(40);</v>
      </c>
      <c r="K80" s="21" t="str">
        <f>CONCATENATE(LEFT(CONCATENATE("  ALTER COLUMN  "," ",N80,";"),LEN(CONCATENATE("  ALTER COLUMN  "," ",N80,";"))-2),";")</f>
        <v xml:space="preserve">  ALTER COLUMN   FK_NETWORK_ID VARCHAR(40);</v>
      </c>
      <c r="L80" s="12"/>
      <c r="M80" s="18" t="str">
        <f t="shared" si="26"/>
        <v>FK_NETWORK_ID,</v>
      </c>
      <c r="N80" s="5" t="str">
        <f t="shared" si="31"/>
        <v>FK_NETWORK_ID VARCHAR(40),</v>
      </c>
      <c r="O80" s="1" t="s">
        <v>10</v>
      </c>
      <c r="P80" t="s">
        <v>282</v>
      </c>
      <c r="Q80" t="s">
        <v>2</v>
      </c>
      <c r="W80" s="17" t="str">
        <f t="shared" si="27"/>
        <v>fkNetworkId</v>
      </c>
      <c r="X80" s="3" t="str">
        <f t="shared" si="28"/>
        <v>"fkNetworkId":"",</v>
      </c>
      <c r="Y80" s="22" t="str">
        <f t="shared" si="29"/>
        <v>public static String FK_NETWORK_ID="fkNetworkId";</v>
      </c>
      <c r="Z80" s="7" t="str">
        <f t="shared" si="30"/>
        <v>private String fkNetworkId="";</v>
      </c>
    </row>
    <row r="81" spans="2:26" ht="17.5" x14ac:dyDescent="0.45">
      <c r="B81" s="1" t="s">
        <v>182</v>
      </c>
      <c r="C81" s="1" t="s">
        <v>1</v>
      </c>
      <c r="D81" s="4">
        <v>300</v>
      </c>
      <c r="I81" t="e">
        <f>I13</f>
        <v>#REF!</v>
      </c>
      <c r="J81" t="str">
        <f>CONCATENATE(LEFT(CONCATENATE(" ADD "," ",N81,";"),LEN(CONCATENATE(" ADD "," ",N81,";"))-2),";")</f>
        <v xml:space="preserve"> ADD  PURPOSE VARCHAR(300);</v>
      </c>
      <c r="K81" s="21" t="str">
        <f>CONCATENATE(LEFT(CONCATENATE("  ALTER COLUMN  "," ",N81,";"),LEN(CONCATENATE("  ALTER COLUMN  "," ",N81,";"))-2),";")</f>
        <v xml:space="preserve">  ALTER COLUMN   PURPOSE VARCHAR(300);</v>
      </c>
      <c r="L81" s="12"/>
      <c r="M81" s="18" t="str">
        <f t="shared" si="26"/>
        <v>PURPOSE,</v>
      </c>
      <c r="N81" s="5" t="str">
        <f t="shared" si="31"/>
        <v>PURPOSE VARCHAR(300),</v>
      </c>
      <c r="O81" s="1" t="s">
        <v>182</v>
      </c>
      <c r="W81" s="17" t="str">
        <f t="shared" si="27"/>
        <v>purpose</v>
      </c>
      <c r="X81" s="3" t="str">
        <f t="shared" si="28"/>
        <v>"purpose":"",</v>
      </c>
      <c r="Y81" s="22" t="str">
        <f t="shared" si="29"/>
        <v>public static String PURPOSE="purpose";</v>
      </c>
      <c r="Z81" s="7" t="str">
        <f t="shared" si="30"/>
        <v>private String purpose="";</v>
      </c>
    </row>
    <row r="82" spans="2:26" ht="17.5" x14ac:dyDescent="0.45">
      <c r="B82" s="1" t="s">
        <v>14</v>
      </c>
      <c r="C82" s="1" t="s">
        <v>1</v>
      </c>
      <c r="D82" s="4">
        <v>3000</v>
      </c>
      <c r="I82">
        <f>I17</f>
        <v>0</v>
      </c>
      <c r="J82" t="str">
        <f>CONCATENATE(LEFT(CONCATENATE(" ADD "," ",N82,";"),LEN(CONCATENATE(" ADD "," ",N82,";"))-2),";")</f>
        <v xml:space="preserve"> ADD  DESCRIPTION VARCHAR(3000);</v>
      </c>
      <c r="K82" s="21" t="str">
        <f>CONCATENATE(LEFT(CONCATENATE("  ALTER COLUMN  "," ",N82,";"),LEN(CONCATENATE("  ALTER COLUMN  "," ",N82,";"))-2),";")</f>
        <v xml:space="preserve">  ALTER COLUMN   DESCRIPTION VARCHAR(3000);</v>
      </c>
      <c r="L82" s="12"/>
      <c r="M82" s="18" t="str">
        <f t="shared" si="26"/>
        <v>DESCRIPTION,</v>
      </c>
      <c r="N82" s="5" t="str">
        <f t="shared" si="31"/>
        <v>DESCRIPTION VARCHAR(3000),</v>
      </c>
      <c r="O82" s="1" t="s">
        <v>14</v>
      </c>
      <c r="W82" s="17" t="str">
        <f t="shared" si="27"/>
        <v>description</v>
      </c>
      <c r="X82" s="3" t="str">
        <f t="shared" si="28"/>
        <v>"description":"",</v>
      </c>
      <c r="Y82" s="22" t="str">
        <f t="shared" si="29"/>
        <v>public static String DESCRIPTION="description";</v>
      </c>
      <c r="Z82" s="7" t="str">
        <f t="shared" si="30"/>
        <v>private String description="";</v>
      </c>
    </row>
    <row r="83" spans="2:26" ht="17.5" x14ac:dyDescent="0.45">
      <c r="C83" s="1"/>
      <c r="D83" s="8"/>
      <c r="M83" s="18"/>
      <c r="N83" s="33" t="s">
        <v>130</v>
      </c>
      <c r="O83" s="1"/>
      <c r="W83" s="17"/>
    </row>
    <row r="84" spans="2:26" ht="17.5" x14ac:dyDescent="0.45">
      <c r="C84" s="1"/>
      <c r="D84" s="8"/>
      <c r="M84" s="18"/>
      <c r="N84" s="31" t="s">
        <v>126</v>
      </c>
      <c r="O84" s="1"/>
      <c r="W84" s="17"/>
    </row>
    <row r="85" spans="2:26" ht="17.5" x14ac:dyDescent="0.45">
      <c r="C85" s="14"/>
      <c r="D85" s="9"/>
      <c r="M85" s="20"/>
      <c r="W85" s="17"/>
    </row>
    <row r="86" spans="2:26" x14ac:dyDescent="0.35">
      <c r="B86" s="2" t="s">
        <v>347</v>
      </c>
      <c r="I86" t="str">
        <f>CONCATENATE("ALTER TABLE"," ",B86)</f>
        <v>ALTER TABLE TM_PROJECT_PERMISSION</v>
      </c>
      <c r="N86" s="5" t="str">
        <f>CONCATENATE("CREATE TABLE ",B86," ","(")</f>
        <v>CREATE TABLE TM_PROJECT_PERMISSION (</v>
      </c>
    </row>
    <row r="87" spans="2:26" ht="17.5" x14ac:dyDescent="0.45">
      <c r="B87" s="1" t="s">
        <v>2</v>
      </c>
      <c r="C87" s="1" t="s">
        <v>1</v>
      </c>
      <c r="D87" s="4">
        <v>30</v>
      </c>
      <c r="E87" s="24" t="s">
        <v>113</v>
      </c>
      <c r="I87" t="str">
        <f>I86</f>
        <v>ALTER TABLE TM_PROJECT_PERMISSION</v>
      </c>
      <c r="J87" t="str">
        <f>CONCATENATE(LEFT(CONCATENATE(" ADD "," ",N87,";"),LEN(CONCATENATE(" ADD "," ",N87,";"))-2),";")</f>
        <v xml:space="preserve"> ADD  ID VARCHAR(30) NOT NULL ;</v>
      </c>
      <c r="K87" s="21" t="str">
        <f>CONCATENATE(LEFT(CONCATENATE("  ALTER COLUMN  "," ",N87,";"),LEN(CONCATENATE("  ALTER COLUMN  "," ",N87,";"))-2),";")</f>
        <v xml:space="preserve">  ALTER COLUMN   ID VARCHAR(30) NOT NULL ;</v>
      </c>
      <c r="L87" s="12"/>
      <c r="M87" s="18" t="str">
        <f t="shared" ref="M87:M93" si="32">CONCATENATE(B87,",")</f>
        <v>ID,</v>
      </c>
      <c r="N87" s="5" t="str">
        <f>CONCATENATE(B87," ",C87,"(",D87,") ",E87," ,")</f>
        <v>ID VARCHAR(30) NOT NULL ,</v>
      </c>
      <c r="O87" s="1" t="s">
        <v>2</v>
      </c>
      <c r="P87" s="6"/>
      <c r="Q87" s="6"/>
      <c r="R87" s="6"/>
      <c r="S87" s="6"/>
      <c r="T87" s="6"/>
      <c r="U87" s="6"/>
      <c r="V87" s="6"/>
      <c r="W87" s="17" t="str">
        <f t="shared" ref="W87:W93" si="33">CONCATENATE(,LOWER(O87),UPPER(LEFT(P87,1)),LOWER(RIGHT(P87,LEN(P87)-IF(LEN(P87)&gt;0,1,LEN(P87)))),UPPER(LEFT(Q87,1)),LOWER(RIGHT(Q87,LEN(Q87)-IF(LEN(Q87)&gt;0,1,LEN(Q87)))),UPPER(LEFT(R87,1)),LOWER(RIGHT(R87,LEN(R87)-IF(LEN(R87)&gt;0,1,LEN(R87)))),UPPER(LEFT(S87,1)),LOWER(RIGHT(S87,LEN(S87)-IF(LEN(S87)&gt;0,1,LEN(S87)))),UPPER(LEFT(T87,1)),LOWER(RIGHT(T87,LEN(T87)-IF(LEN(T87)&gt;0,1,LEN(T87)))),UPPER(LEFT(U87,1)),LOWER(RIGHT(U87,LEN(U87)-IF(LEN(U87)&gt;0,1,LEN(U87)))),UPPER(LEFT(V87,1)),LOWER(RIGHT(V87,LEN(V87)-IF(LEN(V87)&gt;0,1,LEN(V87)))))</f>
        <v>id</v>
      </c>
      <c r="X87" s="3" t="str">
        <f t="shared" ref="X87:X93" si="34">CONCATENATE("""",W87,"""",":","""","""",",")</f>
        <v>"id":"",</v>
      </c>
      <c r="Y87" s="22" t="str">
        <f t="shared" ref="Y87:Y93" si="35">CONCATENATE("public static String ",,B87,,"=","""",W87,""";")</f>
        <v>public static String ID="id";</v>
      </c>
      <c r="Z87" s="7" t="str">
        <f t="shared" ref="Z87:Z93" si="36">CONCATENATE("private String ",W87,"=","""""",";")</f>
        <v>private String id="";</v>
      </c>
    </row>
    <row r="88" spans="2:26" ht="17.5" x14ac:dyDescent="0.45">
      <c r="B88" s="1" t="s">
        <v>3</v>
      </c>
      <c r="C88" s="1" t="s">
        <v>1</v>
      </c>
      <c r="D88" s="4">
        <v>10</v>
      </c>
      <c r="I88" t="str">
        <f>I87</f>
        <v>ALTER TABLE TM_PROJECT_PERMISSION</v>
      </c>
      <c r="J88" t="str">
        <f>CONCATENATE(LEFT(CONCATENATE(" ADD "," ",N88,";"),LEN(CONCATENATE(" ADD "," ",N88,";"))-2),";")</f>
        <v xml:space="preserve"> ADD  STATUS VARCHAR(10);</v>
      </c>
      <c r="K88" s="21" t="str">
        <f>CONCATENATE(LEFT(CONCATENATE("  ALTER COLUMN  "," ",N88,";"),LEN(CONCATENATE("  ALTER COLUMN  "," ",N88,";"))-2),";")</f>
        <v xml:space="preserve">  ALTER COLUMN   STATUS VARCHAR(10);</v>
      </c>
      <c r="L88" s="12"/>
      <c r="M88" s="18" t="str">
        <f t="shared" si="32"/>
        <v>STATUS,</v>
      </c>
      <c r="N88" s="5" t="str">
        <f t="shared" ref="N88:N93" si="37">CONCATENATE(B88," ",C88,"(",D88,")",",")</f>
        <v>STATUS VARCHAR(10),</v>
      </c>
      <c r="O88" s="1" t="s">
        <v>3</v>
      </c>
      <c r="W88" s="17" t="str">
        <f t="shared" si="33"/>
        <v>status</v>
      </c>
      <c r="X88" s="3" t="str">
        <f t="shared" si="34"/>
        <v>"status":"",</v>
      </c>
      <c r="Y88" s="22" t="str">
        <f t="shared" si="35"/>
        <v>public static String STATUS="status";</v>
      </c>
      <c r="Z88" s="7" t="str">
        <f t="shared" si="36"/>
        <v>private String status="";</v>
      </c>
    </row>
    <row r="89" spans="2:26" ht="17.5" x14ac:dyDescent="0.45">
      <c r="B89" s="1" t="s">
        <v>4</v>
      </c>
      <c r="C89" s="1" t="s">
        <v>1</v>
      </c>
      <c r="D89" s="4">
        <v>30</v>
      </c>
      <c r="I89" t="str">
        <f>I88</f>
        <v>ALTER TABLE TM_PROJECT_PERMISSION</v>
      </c>
      <c r="J89" t="str">
        <f>CONCATENATE(LEFT(CONCATENATE(" ADD "," ",N89,";"),LEN(CONCATENATE(" ADD "," ",N89,";"))-2),";")</f>
        <v xml:space="preserve"> ADD  INSERT_DATE VARCHAR(30);</v>
      </c>
      <c r="K89" s="21" t="str">
        <f>CONCATENATE(LEFT(CONCATENATE("  ALTER COLUMN  "," ",N89,";"),LEN(CONCATENATE("  ALTER COLUMN  "," ",N89,";"))-2),";")</f>
        <v xml:space="preserve">  ALTER COLUMN   INSERT_DATE VARCHAR(30);</v>
      </c>
      <c r="L89" s="12"/>
      <c r="M89" s="18" t="str">
        <f t="shared" si="32"/>
        <v>INSERT_DATE,</v>
      </c>
      <c r="N89" s="5" t="str">
        <f t="shared" si="37"/>
        <v>INSERT_DATE VARCHAR(30),</v>
      </c>
      <c r="O89" s="1" t="s">
        <v>7</v>
      </c>
      <c r="P89" t="s">
        <v>8</v>
      </c>
      <c r="W89" s="17" t="str">
        <f t="shared" si="33"/>
        <v>insertDate</v>
      </c>
      <c r="X89" s="3" t="str">
        <f t="shared" si="34"/>
        <v>"insertDate":"",</v>
      </c>
      <c r="Y89" s="22" t="str">
        <f t="shared" si="35"/>
        <v>public static String INSERT_DATE="insertDate";</v>
      </c>
      <c r="Z89" s="7" t="str">
        <f t="shared" si="36"/>
        <v>private String insertDate="";</v>
      </c>
    </row>
    <row r="90" spans="2:26" ht="17.5" x14ac:dyDescent="0.45">
      <c r="B90" s="1" t="s">
        <v>5</v>
      </c>
      <c r="C90" s="1" t="s">
        <v>1</v>
      </c>
      <c r="D90" s="4">
        <v>30</v>
      </c>
      <c r="I90" t="str">
        <f>I89</f>
        <v>ALTER TABLE TM_PROJECT_PERMISSION</v>
      </c>
      <c r="J90" t="str">
        <f>CONCATENATE(LEFT(CONCATENATE(" ADD "," ",N90,";"),LEN(CONCATENATE(" ADD "," ",N90,";"))-2),";")</f>
        <v xml:space="preserve"> ADD  MODIFICATION_DATE VARCHAR(30);</v>
      </c>
      <c r="K90" s="21" t="str">
        <f>CONCATENATE(LEFT(CONCATENATE("  ALTER COLUMN  "," ",N90,";"),LEN(CONCATENATE("  ALTER COLUMN  "," ",N90,";"))-2),";")</f>
        <v xml:space="preserve">  ALTER COLUMN   MODIFICATION_DATE VARCHAR(30);</v>
      </c>
      <c r="L90" s="12"/>
      <c r="M90" s="18" t="str">
        <f t="shared" si="32"/>
        <v>MODIFICATION_DATE,</v>
      </c>
      <c r="N90" s="5" t="str">
        <f t="shared" si="37"/>
        <v>MODIFICATION_DATE VARCHAR(30),</v>
      </c>
      <c r="O90" s="1" t="s">
        <v>9</v>
      </c>
      <c r="P90" t="s">
        <v>8</v>
      </c>
      <c r="W90" s="17" t="str">
        <f t="shared" si="33"/>
        <v>modificationDate</v>
      </c>
      <c r="X90" s="3" t="str">
        <f t="shared" si="34"/>
        <v>"modificationDate":"",</v>
      </c>
      <c r="Y90" s="22" t="str">
        <f t="shared" si="35"/>
        <v>public static String MODIFICATION_DATE="modificationDate";</v>
      </c>
      <c r="Z90" s="7" t="str">
        <f t="shared" si="36"/>
        <v>private String modificationDate="";</v>
      </c>
    </row>
    <row r="91" spans="2:26" ht="17.5" x14ac:dyDescent="0.45">
      <c r="B91" s="1" t="s">
        <v>275</v>
      </c>
      <c r="C91" s="1" t="s">
        <v>1</v>
      </c>
      <c r="D91" s="4">
        <v>300</v>
      </c>
      <c r="I91">
        <f>I17</f>
        <v>0</v>
      </c>
      <c r="J91" t="str">
        <f>CONCATENATE(LEFT(CONCATENATE(" ADD "," ",N91,";"),LEN(CONCATENATE(" ADD "," ",N91,";"))-2),";")</f>
        <v xml:space="preserve"> ADD  FK_PROJECT_ID VARCHAR(300);</v>
      </c>
      <c r="K91" s="21" t="str">
        <f>CONCATENATE(LEFT(CONCATENATE("  ALTER COLUMN  "," ",N91,";"),LEN(CONCATENATE("  ALTER COLUMN  "," ",N91,";"))-2),";")</f>
        <v xml:space="preserve">  ALTER COLUMN   FK_PROJECT_ID VARCHAR(300);</v>
      </c>
      <c r="L91" s="12"/>
      <c r="M91" s="18" t="str">
        <f t="shared" si="32"/>
        <v>FK_PROJECT_ID,</v>
      </c>
      <c r="N91" s="5" t="str">
        <f t="shared" si="37"/>
        <v>FK_PROJECT_ID VARCHAR(300),</v>
      </c>
      <c r="O91" s="1" t="s">
        <v>10</v>
      </c>
      <c r="P91" t="s">
        <v>289</v>
      </c>
      <c r="Q91" t="s">
        <v>2</v>
      </c>
      <c r="W91" s="17" t="str">
        <f t="shared" si="33"/>
        <v>fkProjectId</v>
      </c>
      <c r="X91" s="3" t="str">
        <f t="shared" si="34"/>
        <v>"fkProjectId":"",</v>
      </c>
      <c r="Y91" s="22" t="str">
        <f t="shared" si="35"/>
        <v>public static String FK_PROJECT_ID="fkProjectId";</v>
      </c>
      <c r="Z91" s="7" t="str">
        <f t="shared" si="36"/>
        <v>private String fkProjectId="";</v>
      </c>
    </row>
    <row r="92" spans="2:26" ht="17.5" x14ac:dyDescent="0.45">
      <c r="B92" s="1" t="s">
        <v>11</v>
      </c>
      <c r="C92" s="1" t="s">
        <v>1</v>
      </c>
      <c r="D92" s="4">
        <v>45</v>
      </c>
      <c r="L92" s="12"/>
      <c r="M92" s="18" t="str">
        <f>CONCATENATE(B92,",")</f>
        <v>FK_USER_ID,</v>
      </c>
      <c r="N92" s="5" t="str">
        <f>CONCATENATE(B92," ",C92,"(",D92,")",",")</f>
        <v>FK_USER_ID VARCHAR(45),</v>
      </c>
      <c r="O92" s="1" t="s">
        <v>10</v>
      </c>
      <c r="P92" t="s">
        <v>12</v>
      </c>
      <c r="W92" s="17" t="str">
        <f t="shared" si="33"/>
        <v>fkUser</v>
      </c>
      <c r="X92" s="3" t="str">
        <f>CONCATENATE("""",W92,"""",":","""","""",",")</f>
        <v>"fkUser":"",</v>
      </c>
      <c r="Y92" s="22" t="str">
        <f>CONCATENATE("public static String ",,B92,,"=","""",W92,""";")</f>
        <v>public static String FK_USER_ID="fkUser";</v>
      </c>
      <c r="Z92" s="7" t="str">
        <f>CONCATENATE("private String ",W92,"=","""""",";")</f>
        <v>private String fkUser="";</v>
      </c>
    </row>
    <row r="93" spans="2:26" ht="17.5" x14ac:dyDescent="0.45">
      <c r="B93" s="1" t="s">
        <v>14</v>
      </c>
      <c r="C93" s="1" t="s">
        <v>1</v>
      </c>
      <c r="D93" s="4">
        <v>3000</v>
      </c>
      <c r="I93">
        <f>I66</f>
        <v>0</v>
      </c>
      <c r="J93" t="str">
        <f>CONCATENATE(LEFT(CONCATENATE(" ADD "," ",N93,";"),LEN(CONCATENATE(" ADD "," ",N93,";"))-2),";")</f>
        <v xml:space="preserve"> ADD  DESCRIPTION VARCHAR(3000);</v>
      </c>
      <c r="K93" s="21" t="str">
        <f>CONCATENATE(LEFT(CONCATENATE("  ALTER COLUMN  "," ",N93,";"),LEN(CONCATENATE("  ALTER COLUMN  "," ",N93,";"))-2),";")</f>
        <v xml:space="preserve">  ALTER COLUMN   DESCRIPTION VARCHAR(3000);</v>
      </c>
      <c r="L93" s="12"/>
      <c r="M93" s="18" t="str">
        <f t="shared" si="32"/>
        <v>DESCRIPTION,</v>
      </c>
      <c r="N93" s="5" t="str">
        <f t="shared" si="37"/>
        <v>DESCRIPTION VARCHAR(3000),</v>
      </c>
      <c r="O93" s="1" t="s">
        <v>14</v>
      </c>
      <c r="W93" s="17" t="str">
        <f t="shared" si="33"/>
        <v>description</v>
      </c>
      <c r="X93" s="3" t="str">
        <f t="shared" si="34"/>
        <v>"description":"",</v>
      </c>
      <c r="Y93" s="22" t="str">
        <f t="shared" si="35"/>
        <v>public static String DESCRIPTION="description";</v>
      </c>
      <c r="Z93" s="7" t="str">
        <f t="shared" si="36"/>
        <v>private String description="";</v>
      </c>
    </row>
    <row r="94" spans="2:26" ht="17.5" x14ac:dyDescent="0.45">
      <c r="C94" s="1"/>
      <c r="D94" s="8"/>
      <c r="M94" s="18"/>
      <c r="N94" s="33" t="s">
        <v>130</v>
      </c>
      <c r="O94" s="1"/>
      <c r="W94" s="17"/>
    </row>
    <row r="95" spans="2:26" ht="17.5" x14ac:dyDescent="0.45">
      <c r="C95" s="1"/>
      <c r="D95" s="8"/>
      <c r="M95" s="18"/>
      <c r="N95" s="31" t="s">
        <v>126</v>
      </c>
      <c r="O95" s="1"/>
      <c r="W95" s="17"/>
    </row>
    <row r="96" spans="2:26" x14ac:dyDescent="0.35">
      <c r="B96" s="2" t="s">
        <v>349</v>
      </c>
      <c r="I96" t="str">
        <f>CONCATENATE("ALTER TABLE"," ",B96)</f>
        <v>ALTER TABLE TM_PROJECT_PERMISSION_LIST</v>
      </c>
      <c r="J96" t="s">
        <v>294</v>
      </c>
      <c r="K96" s="26" t="str">
        <f>CONCATENATE(J96," VIEW ",B96," AS SELECT")</f>
        <v>create OR REPLACE VIEW TM_PROJECT_PERMISSION_LIST AS SELECT</v>
      </c>
      <c r="N96" s="5" t="str">
        <f>CONCATENATE("CREATE TABLE ",B96," ","(")</f>
        <v>CREATE TABLE TM_PROJECT_PERMISSION_LIST (</v>
      </c>
    </row>
    <row r="97" spans="2:26" ht="17.5" x14ac:dyDescent="0.45">
      <c r="B97" s="1" t="s">
        <v>2</v>
      </c>
      <c r="C97" s="1" t="s">
        <v>1</v>
      </c>
      <c r="D97" s="4">
        <v>30</v>
      </c>
      <c r="E97" s="24" t="s">
        <v>113</v>
      </c>
      <c r="I97" t="str">
        <f>I96</f>
        <v>ALTER TABLE TM_PROJECT_PERMISSION_LIST</v>
      </c>
      <c r="K97" s="25" t="str">
        <f>CONCATENATE(B97,",")</f>
        <v>ID,</v>
      </c>
      <c r="L97" s="12"/>
      <c r="M97" s="18" t="str">
        <f t="shared" ref="M97:M105" si="38">CONCATENATE(B97,",")</f>
        <v>ID,</v>
      </c>
      <c r="N97" s="5" t="str">
        <f>CONCATENATE(B97," ",C97,"(",D97,") ",E97," ,")</f>
        <v>ID VARCHAR(30) NOT NULL ,</v>
      </c>
      <c r="O97" s="1" t="s">
        <v>2</v>
      </c>
      <c r="P97" s="6"/>
      <c r="Q97" s="6"/>
      <c r="R97" s="6"/>
      <c r="S97" s="6"/>
      <c r="T97" s="6"/>
      <c r="U97" s="6"/>
      <c r="V97" s="6"/>
      <c r="W97" s="17" t="str">
        <f t="shared" ref="W97:W105" si="39">CONCATENATE(,LOWER(O97),UPPER(LEFT(P97,1)),LOWER(RIGHT(P97,LEN(P97)-IF(LEN(P97)&gt;0,1,LEN(P97)))),UPPER(LEFT(Q97,1)),LOWER(RIGHT(Q97,LEN(Q97)-IF(LEN(Q97)&gt;0,1,LEN(Q97)))),UPPER(LEFT(R97,1)),LOWER(RIGHT(R97,LEN(R97)-IF(LEN(R97)&gt;0,1,LEN(R97)))),UPPER(LEFT(S97,1)),LOWER(RIGHT(S97,LEN(S97)-IF(LEN(S97)&gt;0,1,LEN(S97)))),UPPER(LEFT(T97,1)),LOWER(RIGHT(T97,LEN(T97)-IF(LEN(T97)&gt;0,1,LEN(T97)))),UPPER(LEFT(U97,1)),LOWER(RIGHT(U97,LEN(U97)-IF(LEN(U97)&gt;0,1,LEN(U97)))),UPPER(LEFT(V97,1)),LOWER(RIGHT(V97,LEN(V97)-IF(LEN(V97)&gt;0,1,LEN(V97)))))</f>
        <v>id</v>
      </c>
      <c r="X97" s="3" t="str">
        <f t="shared" ref="X97:X105" si="40">CONCATENATE("""",W97,"""",":","""","""",",")</f>
        <v>"id":"",</v>
      </c>
      <c r="Y97" s="22" t="str">
        <f t="shared" ref="Y97:Y105" si="41">CONCATENATE("public static String ",,B97,,"=","""",W97,""";")</f>
        <v>public static String ID="id";</v>
      </c>
      <c r="Z97" s="7" t="str">
        <f t="shared" ref="Z97:Z105" si="42">CONCATENATE("private String ",W97,"=","""""",";")</f>
        <v>private String id="";</v>
      </c>
    </row>
    <row r="98" spans="2:26" ht="17.5" x14ac:dyDescent="0.45">
      <c r="B98" s="1" t="s">
        <v>3</v>
      </c>
      <c r="C98" s="1" t="s">
        <v>1</v>
      </c>
      <c r="D98" s="4">
        <v>10</v>
      </c>
      <c r="I98" t="str">
        <f>I97</f>
        <v>ALTER TABLE TM_PROJECT_PERMISSION_LIST</v>
      </c>
      <c r="K98" s="25" t="str">
        <f>CONCATENATE(B98,",")</f>
        <v>STATUS,</v>
      </c>
      <c r="L98" s="12"/>
      <c r="M98" s="18" t="str">
        <f t="shared" si="38"/>
        <v>STATUS,</v>
      </c>
      <c r="N98" s="5" t="str">
        <f t="shared" ref="N98:N105" si="43">CONCATENATE(B98," ",C98,"(",D98,")",",")</f>
        <v>STATUS VARCHAR(10),</v>
      </c>
      <c r="O98" s="1" t="s">
        <v>3</v>
      </c>
      <c r="W98" s="17" t="str">
        <f t="shared" si="39"/>
        <v>status</v>
      </c>
      <c r="X98" s="3" t="str">
        <f t="shared" si="40"/>
        <v>"status":"",</v>
      </c>
      <c r="Y98" s="22" t="str">
        <f t="shared" si="41"/>
        <v>public static String STATUS="status";</v>
      </c>
      <c r="Z98" s="7" t="str">
        <f t="shared" si="42"/>
        <v>private String status="";</v>
      </c>
    </row>
    <row r="99" spans="2:26" ht="17.5" x14ac:dyDescent="0.45">
      <c r="B99" s="1" t="s">
        <v>4</v>
      </c>
      <c r="C99" s="1" t="s">
        <v>1</v>
      </c>
      <c r="D99" s="4">
        <v>30</v>
      </c>
      <c r="I99" t="str">
        <f>I98</f>
        <v>ALTER TABLE TM_PROJECT_PERMISSION_LIST</v>
      </c>
      <c r="K99" s="25" t="str">
        <f>CONCATENATE(B99,",")</f>
        <v>INSERT_DATE,</v>
      </c>
      <c r="L99" s="12"/>
      <c r="M99" s="18" t="str">
        <f t="shared" si="38"/>
        <v>INSERT_DATE,</v>
      </c>
      <c r="N99" s="5" t="str">
        <f t="shared" si="43"/>
        <v>INSERT_DATE VARCHAR(30),</v>
      </c>
      <c r="O99" s="1" t="s">
        <v>7</v>
      </c>
      <c r="P99" t="s">
        <v>8</v>
      </c>
      <c r="W99" s="17" t="str">
        <f t="shared" si="39"/>
        <v>insertDate</v>
      </c>
      <c r="X99" s="3" t="str">
        <f t="shared" si="40"/>
        <v>"insertDate":"",</v>
      </c>
      <c r="Y99" s="22" t="str">
        <f t="shared" si="41"/>
        <v>public static String INSERT_DATE="insertDate";</v>
      </c>
      <c r="Z99" s="7" t="str">
        <f t="shared" si="42"/>
        <v>private String insertDate="";</v>
      </c>
    </row>
    <row r="100" spans="2:26" ht="17.5" x14ac:dyDescent="0.45">
      <c r="B100" s="1" t="s">
        <v>5</v>
      </c>
      <c r="C100" s="1" t="s">
        <v>1</v>
      </c>
      <c r="D100" s="4">
        <v>30</v>
      </c>
      <c r="I100" t="str">
        <f>I99</f>
        <v>ALTER TABLE TM_PROJECT_PERMISSION_LIST</v>
      </c>
      <c r="K100" s="25" t="str">
        <f>CONCATENATE(B100,",")</f>
        <v>MODIFICATION_DATE,</v>
      </c>
      <c r="L100" s="12"/>
      <c r="M100" s="18" t="str">
        <f t="shared" si="38"/>
        <v>MODIFICATION_DATE,</v>
      </c>
      <c r="N100" s="5" t="str">
        <f t="shared" si="43"/>
        <v>MODIFICATION_DATE VARCHAR(30),</v>
      </c>
      <c r="O100" s="1" t="s">
        <v>9</v>
      </c>
      <c r="P100" t="s">
        <v>8</v>
      </c>
      <c r="W100" s="17" t="str">
        <f t="shared" si="39"/>
        <v>modificationDate</v>
      </c>
      <c r="X100" s="3" t="str">
        <f t="shared" si="40"/>
        <v>"modificationDate":"",</v>
      </c>
      <c r="Y100" s="22" t="str">
        <f t="shared" si="41"/>
        <v>public static String MODIFICATION_DATE="modificationDate";</v>
      </c>
      <c r="Z100" s="7" t="str">
        <f t="shared" si="42"/>
        <v>private String modificationDate="";</v>
      </c>
    </row>
    <row r="101" spans="2:26" ht="17.5" x14ac:dyDescent="0.45">
      <c r="B101" s="1" t="s">
        <v>275</v>
      </c>
      <c r="C101" s="1" t="s">
        <v>1</v>
      </c>
      <c r="D101" s="4">
        <v>300</v>
      </c>
      <c r="I101" t="str">
        <f>I61</f>
        <v>ALTER TABLE TM_TASK_TYPE</v>
      </c>
      <c r="K101" s="25" t="str">
        <f>CONCATENATE(B101,",")</f>
        <v>FK_PROJECT_ID,</v>
      </c>
      <c r="L101" s="12"/>
      <c r="M101" s="18" t="str">
        <f>CONCATENATE(B101,",")</f>
        <v>FK_PROJECT_ID,</v>
      </c>
      <c r="N101" s="5" t="str">
        <f>CONCATENATE(B101," ",C101,"(",D101,")",",")</f>
        <v>FK_PROJECT_ID VARCHAR(300),</v>
      </c>
      <c r="O101" s="1" t="s">
        <v>10</v>
      </c>
      <c r="P101" t="s">
        <v>289</v>
      </c>
      <c r="Q101" t="s">
        <v>2</v>
      </c>
      <c r="W101" s="17" t="str">
        <f t="shared" si="39"/>
        <v>fkProjectId</v>
      </c>
      <c r="X101" s="3" t="str">
        <f>CONCATENATE("""",W101,"""",":","""","""",",")</f>
        <v>"fkProjectId":"",</v>
      </c>
      <c r="Y101" s="22" t="str">
        <f>CONCATENATE("public static String ",,B101,,"=","""",W101,""";")</f>
        <v>public static String FK_PROJECT_ID="fkProjectId";</v>
      </c>
      <c r="Z101" s="7" t="str">
        <f>CONCATENATE("private String ",W101,"=","""""",";")</f>
        <v>private String fkProjectId="";</v>
      </c>
    </row>
    <row r="102" spans="2:26" ht="17.5" x14ac:dyDescent="0.45">
      <c r="B102" s="1" t="s">
        <v>288</v>
      </c>
      <c r="C102" s="1" t="s">
        <v>1</v>
      </c>
      <c r="D102" s="4">
        <v>300</v>
      </c>
      <c r="I102" t="e">
        <f>I62</f>
        <v>#REF!</v>
      </c>
      <c r="J102" s="23"/>
      <c r="K102" s="25" t="s">
        <v>387</v>
      </c>
      <c r="L102" s="12"/>
      <c r="M102" s="18" t="str">
        <f t="shared" si="38"/>
        <v>PROJECT_NAME,</v>
      </c>
      <c r="N102" s="5" t="str">
        <f t="shared" si="43"/>
        <v>PROJECT_NAME VARCHAR(300),</v>
      </c>
      <c r="O102" s="1" t="s">
        <v>289</v>
      </c>
      <c r="P102" t="s">
        <v>0</v>
      </c>
      <c r="W102" s="17" t="str">
        <f t="shared" si="39"/>
        <v>projectName</v>
      </c>
      <c r="X102" s="3" t="str">
        <f t="shared" si="40"/>
        <v>"projectName":"",</v>
      </c>
      <c r="Y102" s="22" t="str">
        <f t="shared" si="41"/>
        <v>public static String PROJECT_NAME="projectName";</v>
      </c>
      <c r="Z102" s="7" t="str">
        <f t="shared" si="42"/>
        <v>private String projectName="";</v>
      </c>
    </row>
    <row r="103" spans="2:26" ht="17.5" x14ac:dyDescent="0.45">
      <c r="B103" s="1" t="s">
        <v>11</v>
      </c>
      <c r="C103" s="1" t="s">
        <v>1</v>
      </c>
      <c r="D103" s="4">
        <v>45</v>
      </c>
      <c r="K103" s="25" t="str">
        <f>CONCATENATE(B103,",")</f>
        <v>FK_USER_ID,</v>
      </c>
      <c r="L103" s="12"/>
      <c r="M103" s="18" t="str">
        <f>CONCATENATE(B103,",")</f>
        <v>FK_USER_ID,</v>
      </c>
      <c r="N103" s="5" t="str">
        <f>CONCATENATE(B103," ",C103,"(",D103,")",",")</f>
        <v>FK_USER_ID VARCHAR(45),</v>
      </c>
      <c r="O103" s="1" t="s">
        <v>10</v>
      </c>
      <c r="P103" t="s">
        <v>12</v>
      </c>
      <c r="R103" t="s">
        <v>350</v>
      </c>
      <c r="W103" s="17" t="str">
        <f t="shared" si="39"/>
        <v>fkUserId</v>
      </c>
      <c r="X103" s="3" t="str">
        <f>CONCATENATE("""",W103,"""",":","""","""",",")</f>
        <v>"fkUserId":"",</v>
      </c>
      <c r="Y103" s="22" t="str">
        <f>CONCATENATE("public static String ",,B103,,"=","""",W103,""";")</f>
        <v>public static String FK_USER_ID="fkUserId";</v>
      </c>
      <c r="Z103" s="7" t="str">
        <f>CONCATENATE("private String ",W103,"=","""""",";")</f>
        <v>private String fkUserId="";</v>
      </c>
    </row>
    <row r="104" spans="2:26" ht="25.5" x14ac:dyDescent="0.45">
      <c r="B104" s="1" t="s">
        <v>348</v>
      </c>
      <c r="C104" s="1" t="s">
        <v>1</v>
      </c>
      <c r="D104" s="4">
        <v>45</v>
      </c>
      <c r="K104" s="25" t="s">
        <v>386</v>
      </c>
      <c r="L104" s="12"/>
      <c r="M104" s="18" t="str">
        <f t="shared" si="38"/>
        <v>USER_NAME,</v>
      </c>
      <c r="N104" s="5" t="str">
        <f t="shared" si="43"/>
        <v>USER_NAME VARCHAR(45),</v>
      </c>
      <c r="O104" s="1" t="s">
        <v>12</v>
      </c>
      <c r="P104" t="s">
        <v>0</v>
      </c>
      <c r="W104" s="17" t="str">
        <f t="shared" si="39"/>
        <v>userName</v>
      </c>
      <c r="X104" s="3" t="str">
        <f t="shared" si="40"/>
        <v>"userName":"",</v>
      </c>
      <c r="Y104" s="22" t="str">
        <f t="shared" si="41"/>
        <v>public static String USER_NAME="userName";</v>
      </c>
      <c r="Z104" s="7" t="str">
        <f t="shared" si="42"/>
        <v>private String userName="";</v>
      </c>
    </row>
    <row r="105" spans="2:26" ht="17.5" x14ac:dyDescent="0.45">
      <c r="B105" s="1" t="s">
        <v>14</v>
      </c>
      <c r="C105" s="1" t="s">
        <v>1</v>
      </c>
      <c r="D105" s="4">
        <v>3000</v>
      </c>
      <c r="I105" t="str">
        <f>I76</f>
        <v>ALTER TABLE TM_PROJECT</v>
      </c>
      <c r="K105" s="25" t="str">
        <f>CONCATENATE(B105,"")</f>
        <v>DESCRIPTION</v>
      </c>
      <c r="L105" s="12"/>
      <c r="M105" s="18" t="str">
        <f t="shared" si="38"/>
        <v>DESCRIPTION,</v>
      </c>
      <c r="N105" s="5" t="str">
        <f t="shared" si="43"/>
        <v>DESCRIPTION VARCHAR(3000),</v>
      </c>
      <c r="O105" s="1" t="s">
        <v>14</v>
      </c>
      <c r="W105" s="17" t="str">
        <f t="shared" si="39"/>
        <v>description</v>
      </c>
      <c r="X105" s="3" t="str">
        <f t="shared" si="40"/>
        <v>"description":"",</v>
      </c>
      <c r="Y105" s="22" t="str">
        <f t="shared" si="41"/>
        <v>public static String DESCRIPTION="description";</v>
      </c>
      <c r="Z105" s="7" t="str">
        <f t="shared" si="42"/>
        <v>private String description="";</v>
      </c>
    </row>
    <row r="106" spans="2:26" ht="17.5" x14ac:dyDescent="0.45">
      <c r="C106" s="14"/>
      <c r="D106" s="9"/>
      <c r="K106" s="29" t="str">
        <f>CONCATENATE(" FROM ",LEFT(B96,LEN(B96)-5)," T")</f>
        <v xml:space="preserve"> FROM TM_PROJECT_PERMISSION T</v>
      </c>
      <c r="M106" s="20"/>
      <c r="W106" s="17"/>
    </row>
    <row r="107" spans="2:26" ht="17.5" x14ac:dyDescent="0.45">
      <c r="C107" s="14"/>
      <c r="D107" s="9"/>
      <c r="K107" s="29"/>
      <c r="M107" s="20"/>
      <c r="W107" s="17"/>
    </row>
    <row r="108" spans="2:26" x14ac:dyDescent="0.35">
      <c r="B108" s="2" t="s">
        <v>293</v>
      </c>
      <c r="I108" t="str">
        <f>CONCATENATE("ALTER TABLE"," ",B108)</f>
        <v>ALTER TABLE TM_PROJECT_LIST</v>
      </c>
      <c r="J108" t="s">
        <v>294</v>
      </c>
      <c r="K108" s="26" t="str">
        <f>CONCATENATE(J108," VIEW ",B108," AS SELECT")</f>
        <v>create OR REPLACE VIEW TM_PROJECT_LIST AS SELECT</v>
      </c>
      <c r="N108" s="5" t="str">
        <f>CONCATENATE("CREATE TABLE ",B108," ","(")</f>
        <v>CREATE TABLE TM_PROJECT_LIST (</v>
      </c>
    </row>
    <row r="109" spans="2:26" ht="17.5" x14ac:dyDescent="0.45">
      <c r="B109" s="1" t="s">
        <v>2</v>
      </c>
      <c r="C109" s="1" t="s">
        <v>1</v>
      </c>
      <c r="D109" s="4">
        <v>30</v>
      </c>
      <c r="E109" s="24" t="s">
        <v>113</v>
      </c>
      <c r="I109" t="str">
        <f>I108</f>
        <v>ALTER TABLE TM_PROJECT_LIST</v>
      </c>
      <c r="K109" s="25" t="str">
        <f t="shared" ref="K109:K116" si="44">CONCATENATE(B109,",")</f>
        <v>ID,</v>
      </c>
      <c r="L109" s="12"/>
      <c r="M109" s="18" t="str">
        <f t="shared" ref="M109:M119" si="45">CONCATENATE(B109,",")</f>
        <v>ID,</v>
      </c>
      <c r="N109" s="5" t="str">
        <f>CONCATENATE(B109," ",C109,"(",D109,") ",E109," ,")</f>
        <v>ID VARCHAR(30) NOT NULL ,</v>
      </c>
      <c r="O109" s="1" t="s">
        <v>2</v>
      </c>
      <c r="P109" s="6"/>
      <c r="Q109" s="6"/>
      <c r="R109" s="6"/>
      <c r="S109" s="6"/>
      <c r="T109" s="6"/>
      <c r="U109" s="6"/>
      <c r="V109" s="6"/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id</v>
      </c>
      <c r="X109" s="3" t="str">
        <f t="shared" ref="X109:X119" si="46">CONCATENATE("""",W109,"""",":","""","""",",")</f>
        <v>"id":"",</v>
      </c>
      <c r="Y109" s="22" t="str">
        <f t="shared" ref="Y109:Y119" si="47">CONCATENATE("public static String ",,B109,,"=","""",W109,""";")</f>
        <v>public static String ID="id";</v>
      </c>
      <c r="Z109" s="7" t="str">
        <f t="shared" ref="Z109:Z119" si="48">CONCATENATE("private String ",W109,"=","""""",";")</f>
        <v>private String id="";</v>
      </c>
    </row>
    <row r="110" spans="2:26" ht="17.5" x14ac:dyDescent="0.45">
      <c r="B110" s="1" t="s">
        <v>3</v>
      </c>
      <c r="C110" s="1" t="s">
        <v>1</v>
      </c>
      <c r="D110" s="4">
        <v>10</v>
      </c>
      <c r="I110" t="str">
        <f>I109</f>
        <v>ALTER TABLE TM_PROJECT_LIST</v>
      </c>
      <c r="K110" s="25" t="str">
        <f t="shared" si="44"/>
        <v>STATUS,</v>
      </c>
      <c r="L110" s="12"/>
      <c r="M110" s="18" t="str">
        <f t="shared" si="45"/>
        <v>STATUS,</v>
      </c>
      <c r="N110" s="5" t="str">
        <f t="shared" ref="N110:N119" si="49">CONCATENATE(B110," ",C110,"(",D110,")",",")</f>
        <v>STATUS VARCHAR(10),</v>
      </c>
      <c r="O110" s="1" t="s">
        <v>3</v>
      </c>
      <c r="W110" s="17" t="str">
        <f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status</v>
      </c>
      <c r="X110" s="3" t="str">
        <f t="shared" si="46"/>
        <v>"status":"",</v>
      </c>
      <c r="Y110" s="22" t="str">
        <f t="shared" si="47"/>
        <v>public static String STATUS="status";</v>
      </c>
      <c r="Z110" s="7" t="str">
        <f t="shared" si="48"/>
        <v>private String status="";</v>
      </c>
    </row>
    <row r="111" spans="2:26" ht="17.5" x14ac:dyDescent="0.45">
      <c r="B111" s="1" t="s">
        <v>4</v>
      </c>
      <c r="C111" s="1" t="s">
        <v>1</v>
      </c>
      <c r="D111" s="4">
        <v>30</v>
      </c>
      <c r="I111" t="str">
        <f>I110</f>
        <v>ALTER TABLE TM_PROJECT_LIST</v>
      </c>
      <c r="K111" s="25" t="str">
        <f t="shared" si="44"/>
        <v>INSERT_DATE,</v>
      </c>
      <c r="L111" s="12"/>
      <c r="M111" s="18" t="str">
        <f t="shared" si="45"/>
        <v>INSERT_DATE,</v>
      </c>
      <c r="N111" s="5" t="str">
        <f t="shared" si="49"/>
        <v>INSERT_DATE VARCHAR(30),</v>
      </c>
      <c r="O111" s="1" t="s">
        <v>7</v>
      </c>
      <c r="P111" t="s">
        <v>8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insertDate</v>
      </c>
      <c r="X111" s="3" t="str">
        <f t="shared" si="46"/>
        <v>"insertDate":"",</v>
      </c>
      <c r="Y111" s="22" t="str">
        <f t="shared" si="47"/>
        <v>public static String INSERT_DATE="insertDate";</v>
      </c>
      <c r="Z111" s="7" t="str">
        <f t="shared" si="48"/>
        <v>private String insertDate="";</v>
      </c>
    </row>
    <row r="112" spans="2:26" ht="17.5" x14ac:dyDescent="0.45">
      <c r="B112" s="1" t="s">
        <v>5</v>
      </c>
      <c r="C112" s="1" t="s">
        <v>1</v>
      </c>
      <c r="D112" s="4">
        <v>30</v>
      </c>
      <c r="I112" t="str">
        <f>I111</f>
        <v>ALTER TABLE TM_PROJECT_LIST</v>
      </c>
      <c r="K112" s="25" t="str">
        <f t="shared" si="44"/>
        <v>MODIFICATION_DATE,</v>
      </c>
      <c r="L112" s="12"/>
      <c r="M112" s="18" t="str">
        <f t="shared" si="45"/>
        <v>MODIFICATION_DATE,</v>
      </c>
      <c r="N112" s="5" t="str">
        <f t="shared" si="49"/>
        <v>MODIFICATION_DATE VARCHAR(30),</v>
      </c>
      <c r="O112" s="1" t="s">
        <v>9</v>
      </c>
      <c r="P112" t="s">
        <v>8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modificationDate</v>
      </c>
      <c r="X112" s="3" t="str">
        <f t="shared" si="46"/>
        <v>"modificationDate":"",</v>
      </c>
      <c r="Y112" s="22" t="str">
        <f t="shared" si="47"/>
        <v>public static String MODIFICATION_DATE="modificationDate";</v>
      </c>
      <c r="Z112" s="7" t="str">
        <f t="shared" si="48"/>
        <v>private String modificationDate="";</v>
      </c>
    </row>
    <row r="113" spans="2:26" ht="17.5" x14ac:dyDescent="0.45">
      <c r="B113" s="1" t="s">
        <v>288</v>
      </c>
      <c r="C113" s="1" t="s">
        <v>1</v>
      </c>
      <c r="D113" s="4">
        <v>300</v>
      </c>
      <c r="I113">
        <f>I66</f>
        <v>0</v>
      </c>
      <c r="K113" s="25" t="str">
        <f t="shared" si="44"/>
        <v>PROJECT_NAME,</v>
      </c>
      <c r="L113" s="12"/>
      <c r="M113" s="18" t="str">
        <f t="shared" si="45"/>
        <v>PROJECT_NAME,</v>
      </c>
      <c r="N113" s="5" t="str">
        <f t="shared" si="49"/>
        <v>PROJECT_NAME VARCHAR(300),</v>
      </c>
      <c r="O113" s="1" t="s">
        <v>289</v>
      </c>
      <c r="P113" t="s">
        <v>0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projectName</v>
      </c>
      <c r="X113" s="3" t="str">
        <f t="shared" si="46"/>
        <v>"projectName":"",</v>
      </c>
      <c r="Y113" s="22" t="str">
        <f t="shared" si="47"/>
        <v>public static String PROJECT_NAME="projectName";</v>
      </c>
      <c r="Z113" s="7" t="str">
        <f t="shared" si="48"/>
        <v>private String projectName="";</v>
      </c>
    </row>
    <row r="114" spans="2:26" ht="17.5" x14ac:dyDescent="0.45">
      <c r="B114" s="1" t="s">
        <v>266</v>
      </c>
      <c r="C114" s="1" t="s">
        <v>1</v>
      </c>
      <c r="D114" s="4">
        <v>20</v>
      </c>
      <c r="J114" s="23"/>
      <c r="K114" s="25" t="str">
        <f t="shared" si="44"/>
        <v>START_DATE,</v>
      </c>
      <c r="L114" s="12"/>
      <c r="M114" s="18" t="str">
        <f t="shared" si="45"/>
        <v>START_DATE,</v>
      </c>
      <c r="N114" s="5" t="str">
        <f t="shared" si="49"/>
        <v>START_DATE VARCHAR(20),</v>
      </c>
      <c r="O114" s="1" t="s">
        <v>290</v>
      </c>
      <c r="P114" t="s">
        <v>8</v>
      </c>
      <c r="W114" s="17" t="str">
        <f t="shared" ref="W114:W119" si="50"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startDate</v>
      </c>
      <c r="X114" s="3" t="str">
        <f t="shared" si="46"/>
        <v>"startDate":"",</v>
      </c>
      <c r="Y114" s="22" t="str">
        <f t="shared" si="47"/>
        <v>public static String START_DATE="startDate";</v>
      </c>
      <c r="Z114" s="7" t="str">
        <f t="shared" si="48"/>
        <v>private String startDate="";</v>
      </c>
    </row>
    <row r="115" spans="2:26" ht="17.5" x14ac:dyDescent="0.45">
      <c r="B115" s="10" t="s">
        <v>268</v>
      </c>
      <c r="C115" s="1" t="s">
        <v>1</v>
      </c>
      <c r="D115" s="4">
        <v>43</v>
      </c>
      <c r="I115" t="e">
        <f>I62</f>
        <v>#REF!</v>
      </c>
      <c r="K115" s="25" t="str">
        <f t="shared" si="44"/>
        <v>END_DATE,</v>
      </c>
      <c r="L115" s="12"/>
      <c r="M115" s="18" t="str">
        <f t="shared" si="45"/>
        <v>END_DATE,</v>
      </c>
      <c r="N115" s="5" t="str">
        <f t="shared" si="49"/>
        <v>END_DATE VARCHAR(43),</v>
      </c>
      <c r="O115" s="1" t="s">
        <v>291</v>
      </c>
      <c r="P115" t="s">
        <v>8</v>
      </c>
      <c r="W115" s="17" t="str">
        <f t="shared" si="50"/>
        <v>endDate</v>
      </c>
      <c r="X115" s="3" t="str">
        <f t="shared" si="46"/>
        <v>"endDate":"",</v>
      </c>
      <c r="Y115" s="22" t="str">
        <f t="shared" si="47"/>
        <v>public static String END_DATE="endDate";</v>
      </c>
      <c r="Z115" s="7" t="str">
        <f t="shared" si="48"/>
        <v>private String endDate="";</v>
      </c>
    </row>
    <row r="116" spans="2:26" ht="17.5" x14ac:dyDescent="0.45">
      <c r="B116" s="10" t="s">
        <v>292</v>
      </c>
      <c r="C116" s="1" t="s">
        <v>1</v>
      </c>
      <c r="D116" s="4">
        <v>40</v>
      </c>
      <c r="I116" t="e">
        <f>I62</f>
        <v>#REF!</v>
      </c>
      <c r="K116" s="25" t="str">
        <f t="shared" si="44"/>
        <v>FK_NETWORK_ID,</v>
      </c>
      <c r="L116" s="12"/>
      <c r="M116" s="18" t="str">
        <f>CONCATENATE(B116,",")</f>
        <v>FK_NETWORK_ID,</v>
      </c>
      <c r="N116" s="5" t="str">
        <f>CONCATENATE(B116," ",C116,"(",D116,")",",")</f>
        <v>FK_NETWORK_ID VARCHAR(40),</v>
      </c>
      <c r="O116" s="1" t="s">
        <v>10</v>
      </c>
      <c r="P116" t="s">
        <v>282</v>
      </c>
      <c r="Q116" t="s">
        <v>2</v>
      </c>
      <c r="W116" s="17" t="str">
        <f>CONCATENATE(,LOWER(O116),UPPER(LEFT(P116,1)),LOWER(RIGHT(P116,LEN(P116)-IF(LEN(P116)&gt;0,1,LEN(P116)))),UPPER(LEFT(Q116,1)),LOWER(RIGHT(Q116,LEN(Q116)-IF(LEN(Q116)&gt;0,1,LEN(Q116)))),UPPER(LEFT(R116,1)),LOWER(RIGHT(R116,LEN(R116)-IF(LEN(R116)&gt;0,1,LEN(R116)))),UPPER(LEFT(S116,1)),LOWER(RIGHT(S116,LEN(S116)-IF(LEN(S116)&gt;0,1,LEN(S116)))),UPPER(LEFT(T116,1)),LOWER(RIGHT(T116,LEN(T116)-IF(LEN(T116)&gt;0,1,LEN(T116)))),UPPER(LEFT(U116,1)),LOWER(RIGHT(U116,LEN(U116)-IF(LEN(U116)&gt;0,1,LEN(U116)))),UPPER(LEFT(V116,1)),LOWER(RIGHT(V116,LEN(V116)-IF(LEN(V116)&gt;0,1,LEN(V116)))))</f>
        <v>fkNetworkId</v>
      </c>
      <c r="X116" s="3" t="str">
        <f>CONCATENATE("""",W116,"""",":","""","""",",")</f>
        <v>"fkNetworkId":"",</v>
      </c>
      <c r="Y116" s="22" t="str">
        <f>CONCATENATE("public static String ",,B116,,"=","""",W116,""";")</f>
        <v>public static String FK_NETWORK_ID="fkNetworkId";</v>
      </c>
      <c r="Z116" s="7" t="str">
        <f>CONCATENATE("private String ",W116,"=","""""",";")</f>
        <v>private String fkNetworkId="";</v>
      </c>
    </row>
    <row r="117" spans="2:26" ht="17.5" x14ac:dyDescent="0.45">
      <c r="B117" s="10" t="s">
        <v>280</v>
      </c>
      <c r="C117" s="1" t="s">
        <v>1</v>
      </c>
      <c r="D117" s="4">
        <v>40</v>
      </c>
      <c r="I117">
        <f>I63</f>
        <v>0</v>
      </c>
      <c r="K117" s="35" t="s">
        <v>385</v>
      </c>
      <c r="L117" s="12"/>
      <c r="M117" s="18" t="str">
        <f t="shared" si="45"/>
        <v>NETWORK_NAME,</v>
      </c>
      <c r="N117" s="5" t="str">
        <f t="shared" si="49"/>
        <v>NETWORK_NAME VARCHAR(40),</v>
      </c>
      <c r="O117" s="1" t="s">
        <v>282</v>
      </c>
      <c r="P117" t="s">
        <v>0</v>
      </c>
      <c r="W117" s="17" t="str">
        <f t="shared" si="50"/>
        <v>networkName</v>
      </c>
      <c r="X117" s="3" t="str">
        <f t="shared" si="46"/>
        <v>"networkName":"",</v>
      </c>
      <c r="Y117" s="22" t="str">
        <f t="shared" si="47"/>
        <v>public static String NETWORK_NAME="networkName";</v>
      </c>
      <c r="Z117" s="7" t="str">
        <f t="shared" si="48"/>
        <v>private String networkName="";</v>
      </c>
    </row>
    <row r="118" spans="2:26" ht="17.5" x14ac:dyDescent="0.45">
      <c r="B118" s="1" t="s">
        <v>182</v>
      </c>
      <c r="C118" s="1" t="s">
        <v>1</v>
      </c>
      <c r="D118" s="4">
        <v>300</v>
      </c>
      <c r="I118" t="str">
        <f>I90</f>
        <v>ALTER TABLE TM_PROJECT_PERMISSION</v>
      </c>
      <c r="K118" s="25" t="str">
        <f>CONCATENATE(B118,",")</f>
        <v>PURPOSE,</v>
      </c>
      <c r="L118" s="12"/>
      <c r="M118" s="18" t="str">
        <f t="shared" si="45"/>
        <v>PURPOSE,</v>
      </c>
      <c r="N118" s="5" t="str">
        <f t="shared" si="49"/>
        <v>PURPOSE VARCHAR(300),</v>
      </c>
      <c r="O118" s="1" t="s">
        <v>182</v>
      </c>
      <c r="W118" s="17" t="str">
        <f t="shared" si="50"/>
        <v>purpose</v>
      </c>
      <c r="X118" s="3" t="str">
        <f t="shared" si="46"/>
        <v>"purpose":"",</v>
      </c>
      <c r="Y118" s="22" t="str">
        <f t="shared" si="47"/>
        <v>public static String PURPOSE="purpose";</v>
      </c>
      <c r="Z118" s="7" t="str">
        <f t="shared" si="48"/>
        <v>private String purpose="";</v>
      </c>
    </row>
    <row r="119" spans="2:26" ht="17.5" x14ac:dyDescent="0.45">
      <c r="B119" s="1" t="s">
        <v>14</v>
      </c>
      <c r="C119" s="1" t="s">
        <v>1</v>
      </c>
      <c r="D119" s="4">
        <v>3000</v>
      </c>
      <c r="I119" t="e">
        <f>#REF!</f>
        <v>#REF!</v>
      </c>
      <c r="K119" s="25" t="str">
        <f>CONCATENATE(B119,"")</f>
        <v>DESCRIPTION</v>
      </c>
      <c r="L119" s="12"/>
      <c r="M119" s="18" t="str">
        <f t="shared" si="45"/>
        <v>DESCRIPTION,</v>
      </c>
      <c r="N119" s="5" t="str">
        <f t="shared" si="49"/>
        <v>DESCRIPTION VARCHAR(3000),</v>
      </c>
      <c r="O119" s="1" t="s">
        <v>14</v>
      </c>
      <c r="W119" s="17" t="str">
        <f t="shared" si="50"/>
        <v>description</v>
      </c>
      <c r="X119" s="3" t="str">
        <f t="shared" si="46"/>
        <v>"description":"",</v>
      </c>
      <c r="Y119" s="22" t="str">
        <f t="shared" si="47"/>
        <v>public static String DESCRIPTION="description";</v>
      </c>
      <c r="Z119" s="7" t="str">
        <f t="shared" si="48"/>
        <v>private String description="";</v>
      </c>
    </row>
    <row r="120" spans="2:26" x14ac:dyDescent="0.35">
      <c r="K120" s="29" t="str">
        <f>CONCATENATE(" FROM ",LEFT(B108,LEN(B108)-5)," T")</f>
        <v xml:space="preserve"> FROM TM_PROJECT T</v>
      </c>
    </row>
    <row r="121" spans="2:26" x14ac:dyDescent="0.35">
      <c r="K121" s="29"/>
    </row>
    <row r="122" spans="2:26" x14ac:dyDescent="0.35">
      <c r="K122" s="29"/>
    </row>
    <row r="123" spans="2:26" x14ac:dyDescent="0.35">
      <c r="K123" s="29"/>
    </row>
    <row r="124" spans="2:26" x14ac:dyDescent="0.35">
      <c r="K124" s="29"/>
    </row>
    <row r="125" spans="2:26" x14ac:dyDescent="0.35">
      <c r="B125" s="2" t="s">
        <v>295</v>
      </c>
      <c r="I125" t="str">
        <f>CONCATENATE("ALTER TABLE"," ",B125)</f>
        <v>ALTER TABLE TM_PROGRESS</v>
      </c>
      <c r="N125" s="5" t="str">
        <f>CONCATENATE("CREATE TABLE ",B125," ","(")</f>
        <v>CREATE TABLE TM_PROGRESS (</v>
      </c>
    </row>
    <row r="126" spans="2:26" ht="17.5" x14ac:dyDescent="0.45">
      <c r="B126" s="1" t="s">
        <v>2</v>
      </c>
      <c r="C126" s="1" t="s">
        <v>1</v>
      </c>
      <c r="D126" s="4">
        <v>30</v>
      </c>
      <c r="E126" s="24" t="s">
        <v>113</v>
      </c>
      <c r="I126" t="str">
        <f>I125</f>
        <v>ALTER TABLE TM_PROGRESS</v>
      </c>
      <c r="J126" t="str">
        <f>CONCATENATE(LEFT(CONCATENATE(" ADD "," ",N126,";"),LEN(CONCATENATE(" ADD "," ",N126,";"))-2),";")</f>
        <v xml:space="preserve"> ADD  ID VARCHAR(30) NOT NULL ;</v>
      </c>
      <c r="K126" s="21" t="str">
        <f>CONCATENATE(LEFT(CONCATENATE("  ALTER COLUMN  "," ",N126,";"),LEN(CONCATENATE("  ALTER COLUMN  "," ",N126,";"))-2),";")</f>
        <v xml:space="preserve">  ALTER COLUMN   ID VARCHAR(30) NOT NULL ;</v>
      </c>
      <c r="L126" s="12"/>
      <c r="M126" s="18" t="str">
        <f>CONCATENATE(B126,",")</f>
        <v>ID,</v>
      </c>
      <c r="N126" s="5" t="str">
        <f>CONCATENATE(B126," ",C126,"(",D126,") ",E126," ,")</f>
        <v>ID VARCHAR(30) NOT NULL ,</v>
      </c>
      <c r="O126" s="1" t="s">
        <v>2</v>
      </c>
      <c r="P126" s="6"/>
      <c r="Q126" s="6"/>
      <c r="R126" s="6"/>
      <c r="S126" s="6"/>
      <c r="T126" s="6"/>
      <c r="U126" s="6"/>
      <c r="V126" s="6"/>
      <c r="W126" s="17" t="str">
        <f t="shared" ref="W126:W132" si="51">CONCATENATE(,LOWER(O126),UPPER(LEFT(P126,1)),LOWER(RIGHT(P126,LEN(P126)-IF(LEN(P126)&gt;0,1,LEN(P126)))),UPPER(LEFT(Q126,1)),LOWER(RIGHT(Q126,LEN(Q126)-IF(LEN(Q126)&gt;0,1,LEN(Q126)))),UPPER(LEFT(R126,1)),LOWER(RIGHT(R126,LEN(R126)-IF(LEN(R126)&gt;0,1,LEN(R126)))),UPPER(LEFT(S126,1)),LOWER(RIGHT(S126,LEN(S126)-IF(LEN(S126)&gt;0,1,LEN(S126)))),UPPER(LEFT(T126,1)),LOWER(RIGHT(T126,LEN(T126)-IF(LEN(T126)&gt;0,1,LEN(T126)))),UPPER(LEFT(U126,1)),LOWER(RIGHT(U126,LEN(U126)-IF(LEN(U126)&gt;0,1,LEN(U126)))),UPPER(LEFT(V126,1)),LOWER(RIGHT(V126,LEN(V126)-IF(LEN(V126)&gt;0,1,LEN(V126)))))</f>
        <v>id</v>
      </c>
      <c r="X126" s="3" t="str">
        <f t="shared" ref="X126:X132" si="52">CONCATENATE("""",W126,"""",":","""","""",",")</f>
        <v>"id":"",</v>
      </c>
      <c r="Y126" s="22" t="str">
        <f t="shared" ref="Y126:Y132" si="53">CONCATENATE("public static String ",,B126,,"=","""",W126,""";")</f>
        <v>public static String ID="id";</v>
      </c>
      <c r="Z126" s="7" t="str">
        <f t="shared" ref="Z126:Z132" si="54">CONCATENATE("private String ",W126,"=","""""",";")</f>
        <v>private String id="";</v>
      </c>
    </row>
    <row r="127" spans="2:26" ht="17.5" x14ac:dyDescent="0.45">
      <c r="B127" s="1" t="s">
        <v>3</v>
      </c>
      <c r="C127" s="1" t="s">
        <v>1</v>
      </c>
      <c r="D127" s="4">
        <v>10</v>
      </c>
      <c r="I127" t="str">
        <f>I126</f>
        <v>ALTER TABLE TM_PROGRESS</v>
      </c>
      <c r="J127" t="str">
        <f>CONCATENATE(LEFT(CONCATENATE(" ADD "," ",N127,";"),LEN(CONCATENATE(" ADD "," ",N127,";"))-2),";")</f>
        <v xml:space="preserve"> ADD  STATUS VARCHAR(10);</v>
      </c>
      <c r="K127" s="21" t="str">
        <f>CONCATENATE(LEFT(CONCATENATE("  ALTER COLUMN  "," ",N127,";"),LEN(CONCATENATE("  ALTER COLUMN  "," ",N127,";"))-2),";")</f>
        <v xml:space="preserve">  ALTER COLUMN   STATUS VARCHAR(10);</v>
      </c>
      <c r="L127" s="12"/>
      <c r="M127" s="18" t="str">
        <f>CONCATENATE(B127,",")</f>
        <v>STATUS,</v>
      </c>
      <c r="N127" s="5" t="str">
        <f t="shared" ref="N127:N132" si="55">CONCATENATE(B127," ",C127,"(",D127,")",",")</f>
        <v>STATUS VARCHAR(10),</v>
      </c>
      <c r="O127" s="1" t="s">
        <v>3</v>
      </c>
      <c r="W127" s="17" t="str">
        <f t="shared" si="51"/>
        <v>status</v>
      </c>
      <c r="X127" s="3" t="str">
        <f t="shared" si="52"/>
        <v>"status":"",</v>
      </c>
      <c r="Y127" s="22" t="str">
        <f t="shared" si="53"/>
        <v>public static String STATUS="status";</v>
      </c>
      <c r="Z127" s="7" t="str">
        <f t="shared" si="54"/>
        <v>private String status="";</v>
      </c>
    </row>
    <row r="128" spans="2:26" ht="17.5" x14ac:dyDescent="0.45">
      <c r="B128" s="1" t="s">
        <v>4</v>
      </c>
      <c r="C128" s="1" t="s">
        <v>1</v>
      </c>
      <c r="D128" s="4">
        <v>30</v>
      </c>
      <c r="I128" t="str">
        <f>I127</f>
        <v>ALTER TABLE TM_PROGRESS</v>
      </c>
      <c r="J128" t="str">
        <f>CONCATENATE(LEFT(CONCATENATE(" ADD "," ",N128,";"),LEN(CONCATENATE(" ADD "," ",N128,";"))-2),";")</f>
        <v xml:space="preserve"> ADD  INSERT_DATE VARCHAR(30);</v>
      </c>
      <c r="K128" s="21" t="str">
        <f>CONCATENATE(LEFT(CONCATENATE("  ALTER COLUMN  "," ",N128,";"),LEN(CONCATENATE("  ALTER COLUMN  "," ",N128,";"))-2),";")</f>
        <v xml:space="preserve">  ALTER COLUMN   INSERT_DATE VARCHAR(30);</v>
      </c>
      <c r="L128" s="12"/>
      <c r="M128" s="18" t="str">
        <f>CONCATENATE(B128,",")</f>
        <v>INSERT_DATE,</v>
      </c>
      <c r="N128" s="5" t="str">
        <f t="shared" si="55"/>
        <v>INSERT_DATE VARCHAR(30),</v>
      </c>
      <c r="O128" s="1" t="s">
        <v>7</v>
      </c>
      <c r="P128" t="s">
        <v>8</v>
      </c>
      <c r="W128" s="17" t="str">
        <f t="shared" si="51"/>
        <v>insertDate</v>
      </c>
      <c r="X128" s="3" t="str">
        <f t="shared" si="52"/>
        <v>"insertDate":"",</v>
      </c>
      <c r="Y128" s="22" t="str">
        <f t="shared" si="53"/>
        <v>public static String INSERT_DATE="insertDate";</v>
      </c>
      <c r="Z128" s="7" t="str">
        <f t="shared" si="54"/>
        <v>private String insertDate="";</v>
      </c>
    </row>
    <row r="129" spans="2:26" ht="17.5" x14ac:dyDescent="0.45">
      <c r="B129" s="1" t="s">
        <v>5</v>
      </c>
      <c r="C129" s="1" t="s">
        <v>1</v>
      </c>
      <c r="D129" s="4">
        <v>30</v>
      </c>
      <c r="I129" t="str">
        <f>I128</f>
        <v>ALTER TABLE TM_PROGRESS</v>
      </c>
      <c r="J129" t="str">
        <f>CONCATENATE(LEFT(CONCATENATE(" ADD "," ",N129,";"),LEN(CONCATENATE(" ADD "," ",N129,";"))-2),";")</f>
        <v xml:space="preserve"> ADD  MODIFICATION_DATE VARCHAR(30);</v>
      </c>
      <c r="K129" s="21" t="str">
        <f>CONCATENATE(LEFT(CONCATENATE("  ALTER COLUMN  "," ",N129,";"),LEN(CONCATENATE("  ALTER COLUMN  "," ",N129,";"))-2),";")</f>
        <v xml:space="preserve">  ALTER COLUMN   MODIFICATION_DATE VARCHAR(30);</v>
      </c>
      <c r="L129" s="12"/>
      <c r="M129" s="18" t="str">
        <f>CONCATENATE(B129,",")</f>
        <v>MODIFICATION_DATE,</v>
      </c>
      <c r="N129" s="5" t="str">
        <f t="shared" si="55"/>
        <v>MODIFICATION_DATE VARCHAR(30),</v>
      </c>
      <c r="O129" s="1" t="s">
        <v>9</v>
      </c>
      <c r="P129" t="s">
        <v>8</v>
      </c>
      <c r="W129" s="17" t="str">
        <f t="shared" si="51"/>
        <v>modificationDate</v>
      </c>
      <c r="X129" s="3" t="str">
        <f t="shared" si="52"/>
        <v>"modificationDate":"",</v>
      </c>
      <c r="Y129" s="22" t="str">
        <f t="shared" si="53"/>
        <v>public static String MODIFICATION_DATE="modificationDate";</v>
      </c>
      <c r="Z129" s="7" t="str">
        <f t="shared" si="54"/>
        <v>private String modificationDate="";</v>
      </c>
    </row>
    <row r="130" spans="2:26" ht="17.5" x14ac:dyDescent="0.45">
      <c r="B130" s="1" t="s">
        <v>296</v>
      </c>
      <c r="C130" s="1" t="s">
        <v>1</v>
      </c>
      <c r="D130" s="4">
        <v>222</v>
      </c>
      <c r="I130">
        <f>I70</f>
        <v>0</v>
      </c>
      <c r="J130" t="str">
        <f>CONCATENATE(LEFT(CONCATENATE(" ADD "," ",N130,";"),LEN(CONCATENATE(" ADD "," ",N130,";"))-2),";")</f>
        <v xml:space="preserve"> ADD  PROGRESS_CODE VARCHAR(222);</v>
      </c>
      <c r="K130" s="21" t="str">
        <f>CONCATENATE(LEFT(CONCATENATE("  ALTER COLUMN  "," ",N130,";"),LEN(CONCATENATE("  ALTER COLUMN  "," ",N130,";"))-2),";")</f>
        <v xml:space="preserve">  ALTER COLUMN   PROGRESS_CODE VARCHAR(222);</v>
      </c>
      <c r="L130" s="12"/>
      <c r="M130" s="18" t="str">
        <f>CONCATENATE(B130,",")</f>
        <v>PROGRESS_CODE,</v>
      </c>
      <c r="N130" s="5" t="str">
        <f t="shared" si="55"/>
        <v>PROGRESS_CODE VARCHAR(222),</v>
      </c>
      <c r="O130" s="1" t="s">
        <v>298</v>
      </c>
      <c r="P130" t="s">
        <v>18</v>
      </c>
      <c r="W130" s="17" t="str">
        <f t="shared" si="51"/>
        <v>progressCode</v>
      </c>
      <c r="X130" s="3" t="str">
        <f t="shared" si="52"/>
        <v>"progressCode":"",</v>
      </c>
      <c r="Y130" s="22" t="str">
        <f t="shared" si="53"/>
        <v>public static String PROGRESS_CODE="progressCode";</v>
      </c>
      <c r="Z130" s="7" t="str">
        <f t="shared" si="54"/>
        <v>private String progressCode="";</v>
      </c>
    </row>
    <row r="131" spans="2:26" ht="17.5" x14ac:dyDescent="0.45">
      <c r="B131" s="1" t="s">
        <v>297</v>
      </c>
      <c r="C131" s="1" t="s">
        <v>1</v>
      </c>
      <c r="D131" s="4">
        <v>444</v>
      </c>
      <c r="L131" s="12"/>
      <c r="M131" s="18"/>
      <c r="N131" s="5" t="str">
        <f t="shared" si="55"/>
        <v>PROGRESS_NAME VARCHAR(444),</v>
      </c>
      <c r="O131" s="1" t="s">
        <v>298</v>
      </c>
      <c r="P131" t="s">
        <v>0</v>
      </c>
      <c r="W131" s="17" t="str">
        <f t="shared" si="51"/>
        <v>progressName</v>
      </c>
      <c r="X131" s="3" t="str">
        <f t="shared" si="52"/>
        <v>"progressName":"",</v>
      </c>
      <c r="Y131" s="22" t="str">
        <f t="shared" si="53"/>
        <v>public static String PROGRESS_NAME="progressName";</v>
      </c>
      <c r="Z131" s="7" t="str">
        <f t="shared" si="54"/>
        <v>private String progressName="";</v>
      </c>
    </row>
    <row r="132" spans="2:26" ht="17.5" x14ac:dyDescent="0.45">
      <c r="B132" s="1" t="s">
        <v>14</v>
      </c>
      <c r="C132" s="1" t="s">
        <v>1</v>
      </c>
      <c r="D132" s="4">
        <v>3000</v>
      </c>
      <c r="I132">
        <f>I95</f>
        <v>0</v>
      </c>
      <c r="J132" t="str">
        <f>CONCATENATE(LEFT(CONCATENATE(" ADD "," ",N132,";"),LEN(CONCATENATE(" ADD "," ",N132,";"))-2),";")</f>
        <v xml:space="preserve"> ADD  DESCRIPTION VARCHAR(3000);</v>
      </c>
      <c r="K132" s="21" t="str">
        <f>CONCATENATE(LEFT(CONCATENATE("  ALTER COLUMN  "," ",N132,";"),LEN(CONCATENATE("  ALTER COLUMN  "," ",N132,";"))-2),";")</f>
        <v xml:space="preserve">  ALTER COLUMN   DESCRIPTION VARCHAR(3000);</v>
      </c>
      <c r="L132" s="12"/>
      <c r="M132" s="18" t="str">
        <f>CONCATENATE(B132,",")</f>
        <v>DESCRIPTION,</v>
      </c>
      <c r="N132" s="5" t="str">
        <f t="shared" si="55"/>
        <v>DESCRIPTION VARCHAR(3000),</v>
      </c>
      <c r="O132" s="1" t="s">
        <v>14</v>
      </c>
      <c r="W132" s="17" t="str">
        <f t="shared" si="51"/>
        <v>description</v>
      </c>
      <c r="X132" s="3" t="str">
        <f t="shared" si="52"/>
        <v>"description":"",</v>
      </c>
      <c r="Y132" s="22" t="str">
        <f t="shared" si="53"/>
        <v>public static String DESCRIPTION="description";</v>
      </c>
      <c r="Z132" s="7" t="str">
        <f t="shared" si="54"/>
        <v>private String description="";</v>
      </c>
    </row>
    <row r="133" spans="2:26" ht="17.5" x14ac:dyDescent="0.45">
      <c r="C133" s="1"/>
      <c r="D133" s="8"/>
      <c r="M133" s="18"/>
      <c r="N133" s="33" t="s">
        <v>130</v>
      </c>
      <c r="O133" s="1"/>
      <c r="W133" s="17"/>
    </row>
    <row r="134" spans="2:26" ht="17.5" x14ac:dyDescent="0.45">
      <c r="C134" s="1"/>
      <c r="D134" s="8"/>
      <c r="M134" s="18"/>
      <c r="N134" s="31" t="s">
        <v>126</v>
      </c>
      <c r="O134" s="1"/>
      <c r="W134" s="17"/>
    </row>
    <row r="135" spans="2:26" ht="17.5" x14ac:dyDescent="0.45">
      <c r="C135" s="14"/>
      <c r="D135" s="9"/>
      <c r="M135" s="20"/>
      <c r="W135" s="17"/>
    </row>
    <row r="138" spans="2:26" x14ac:dyDescent="0.35">
      <c r="B138" s="2" t="s">
        <v>299</v>
      </c>
      <c r="I138" t="str">
        <f>CONCATENATE("ALTER TABLE"," ",B138)</f>
        <v>ALTER TABLE TM_TASK_STATUS</v>
      </c>
      <c r="N138" s="5" t="str">
        <f>CONCATENATE("CREATE TABLE ",B138," ","(")</f>
        <v>CREATE TABLE TM_TASK_STATUS (</v>
      </c>
    </row>
    <row r="139" spans="2:26" ht="17.5" x14ac:dyDescent="0.45">
      <c r="B139" s="1" t="s">
        <v>2</v>
      </c>
      <c r="C139" s="1" t="s">
        <v>1</v>
      </c>
      <c r="D139" s="4">
        <v>30</v>
      </c>
      <c r="E139" s="24" t="s">
        <v>113</v>
      </c>
      <c r="I139" t="str">
        <f t="shared" ref="I139:I145" si="56">I138</f>
        <v>ALTER TABLE TM_TASK_STATUS</v>
      </c>
      <c r="J139" t="str">
        <f t="shared" ref="J139:J145" si="57">CONCATENATE(LEFT(CONCATENATE(" ADD "," ",N139,";"),LEN(CONCATENATE(" ADD "," ",N139,";"))-2),";")</f>
        <v xml:space="preserve"> ADD  ID VARCHAR(30) NOT NULL ;</v>
      </c>
      <c r="K139" s="21" t="str">
        <f>CONCATENATE(LEFT(CONCATENATE("  ALTER COLUMN  "," ",N139,";"),LEN(CONCATENATE("  ALTER COLUMN  "," ",N139,";"))-2),";")</f>
        <v xml:space="preserve">  ALTER COLUMN   ID VARCHAR(30) NOT NULL ;</v>
      </c>
      <c r="L139" s="12"/>
      <c r="M139" s="18" t="str">
        <f>CONCATENATE(B139,",")</f>
        <v>ID,</v>
      </c>
      <c r="N139" s="5" t="str">
        <f>CONCATENATE(B139," ",C139,"(",D139,") ",E139," ,")</f>
        <v>ID VARCHAR(30) NOT NULL ,</v>
      </c>
      <c r="O139" s="1" t="s">
        <v>2</v>
      </c>
      <c r="P139" s="6"/>
      <c r="Q139" s="6"/>
      <c r="R139" s="6"/>
      <c r="S139" s="6"/>
      <c r="T139" s="6"/>
      <c r="U139" s="6"/>
      <c r="V139" s="6"/>
      <c r="W139" s="17" t="str">
        <f t="shared" ref="W139:W145" si="58">CONCATENATE(,LOWER(O139),UPPER(LEFT(P139,1)),LOWER(RIGHT(P139,LEN(P139)-IF(LEN(P139)&gt;0,1,LEN(P139)))),UPPER(LEFT(Q139,1)),LOWER(RIGHT(Q139,LEN(Q139)-IF(LEN(Q139)&gt;0,1,LEN(Q139)))),UPPER(LEFT(R139,1)),LOWER(RIGHT(R139,LEN(R139)-IF(LEN(R139)&gt;0,1,LEN(R139)))),UPPER(LEFT(S139,1)),LOWER(RIGHT(S139,LEN(S139)-IF(LEN(S139)&gt;0,1,LEN(S139)))),UPPER(LEFT(T139,1)),LOWER(RIGHT(T139,LEN(T139)-IF(LEN(T139)&gt;0,1,LEN(T139)))),UPPER(LEFT(U139,1)),LOWER(RIGHT(U139,LEN(U139)-IF(LEN(U139)&gt;0,1,LEN(U139)))),UPPER(LEFT(V139,1)),LOWER(RIGHT(V139,LEN(V139)-IF(LEN(V139)&gt;0,1,LEN(V139)))))</f>
        <v>id</v>
      </c>
      <c r="X139" s="3" t="str">
        <f t="shared" ref="X139:X145" si="59">CONCATENATE("""",W139,"""",":","""","""",",")</f>
        <v>"id":"",</v>
      </c>
      <c r="Y139" s="22" t="str">
        <f t="shared" ref="Y139:Y145" si="60">CONCATENATE("public static String ",,B139,,"=","""",W139,""";")</f>
        <v>public static String ID="id";</v>
      </c>
      <c r="Z139" s="7" t="str">
        <f t="shared" ref="Z139:Z145" si="61">CONCATENATE("private String ",W139,"=","""""",";")</f>
        <v>private String id="";</v>
      </c>
    </row>
    <row r="140" spans="2:26" ht="17.5" x14ac:dyDescent="0.45">
      <c r="B140" s="1" t="s">
        <v>3</v>
      </c>
      <c r="C140" s="1" t="s">
        <v>1</v>
      </c>
      <c r="D140" s="4">
        <v>10</v>
      </c>
      <c r="I140" t="str">
        <f t="shared" si="56"/>
        <v>ALTER TABLE TM_TASK_STATUS</v>
      </c>
      <c r="J140" t="str">
        <f t="shared" si="57"/>
        <v xml:space="preserve"> ADD  STATUS VARCHAR(10);</v>
      </c>
      <c r="K140" s="21" t="str">
        <f>CONCATENATE(LEFT(CONCATENATE("  ALTER COLUMN  "," ",N140,";"),LEN(CONCATENATE("  ALTER COLUMN  "," ",N140,";"))-2),";")</f>
        <v xml:space="preserve">  ALTER COLUMN   STATUS VARCHAR(10);</v>
      </c>
      <c r="L140" s="12"/>
      <c r="M140" s="18" t="str">
        <f>CONCATENATE(B140,",")</f>
        <v>STATUS,</v>
      </c>
      <c r="N140" s="5" t="str">
        <f t="shared" ref="N140:N145" si="62">CONCATENATE(B140," ",C140,"(",D140,")",",")</f>
        <v>STATUS VARCHAR(10),</v>
      </c>
      <c r="O140" s="1" t="s">
        <v>3</v>
      </c>
      <c r="W140" s="17" t="str">
        <f t="shared" si="58"/>
        <v>status</v>
      </c>
      <c r="X140" s="3" t="str">
        <f t="shared" si="59"/>
        <v>"status":"",</v>
      </c>
      <c r="Y140" s="22" t="str">
        <f t="shared" si="60"/>
        <v>public static String STATUS="status";</v>
      </c>
      <c r="Z140" s="7" t="str">
        <f t="shared" si="61"/>
        <v>private String status="";</v>
      </c>
    </row>
    <row r="141" spans="2:26" ht="17.5" x14ac:dyDescent="0.45">
      <c r="B141" s="1" t="s">
        <v>4</v>
      </c>
      <c r="C141" s="1" t="s">
        <v>1</v>
      </c>
      <c r="D141" s="4">
        <v>30</v>
      </c>
      <c r="I141" t="str">
        <f t="shared" si="56"/>
        <v>ALTER TABLE TM_TASK_STATUS</v>
      </c>
      <c r="J141" t="str">
        <f t="shared" si="57"/>
        <v xml:space="preserve"> ADD  INSERT_DATE VARCHAR(30);</v>
      </c>
      <c r="K141" s="21" t="str">
        <f>CONCATENATE(LEFT(CONCATENATE("  ALTER COLUMN  "," ",N141,";"),LEN(CONCATENATE("  ALTER COLUMN  "," ",N141,";"))-2),";")</f>
        <v xml:space="preserve">  ALTER COLUMN   INSERT_DATE VARCHAR(30);</v>
      </c>
      <c r="L141" s="12"/>
      <c r="M141" s="18" t="str">
        <f>CONCATENATE(B141,",")</f>
        <v>INSERT_DATE,</v>
      </c>
      <c r="N141" s="5" t="str">
        <f t="shared" si="62"/>
        <v>INSERT_DATE VARCHAR(30),</v>
      </c>
      <c r="O141" s="1" t="s">
        <v>7</v>
      </c>
      <c r="P141" t="s">
        <v>8</v>
      </c>
      <c r="W141" s="17" t="str">
        <f t="shared" si="58"/>
        <v>insertDate</v>
      </c>
      <c r="X141" s="3" t="str">
        <f t="shared" si="59"/>
        <v>"insertDate":"",</v>
      </c>
      <c r="Y141" s="22" t="str">
        <f t="shared" si="60"/>
        <v>public static String INSERT_DATE="insertDate";</v>
      </c>
      <c r="Z141" s="7" t="str">
        <f t="shared" si="61"/>
        <v>private String insertDate="";</v>
      </c>
    </row>
    <row r="142" spans="2:26" ht="17.5" x14ac:dyDescent="0.45">
      <c r="B142" s="1" t="s">
        <v>5</v>
      </c>
      <c r="C142" s="1" t="s">
        <v>1</v>
      </c>
      <c r="D142" s="4">
        <v>30</v>
      </c>
      <c r="I142" t="str">
        <f t="shared" si="56"/>
        <v>ALTER TABLE TM_TASK_STATUS</v>
      </c>
      <c r="J142" t="str">
        <f t="shared" si="57"/>
        <v xml:space="preserve"> ADD  MODIFICATION_DATE VARCHAR(30);</v>
      </c>
      <c r="K142" s="21" t="str">
        <f>CONCATENATE(LEFT(CONCATENATE("  ALTER COLUMN  "," ",N142,";"),LEN(CONCATENATE("  ALTER COLUMN  "," ",N142,";"))-2),";")</f>
        <v xml:space="preserve">  ALTER COLUMN   MODIFICATION_DATE VARCHAR(30);</v>
      </c>
      <c r="L142" s="12"/>
      <c r="M142" s="18" t="str">
        <f>CONCATENATE(B142,",")</f>
        <v>MODIFICATION_DATE,</v>
      </c>
      <c r="N142" s="5" t="str">
        <f t="shared" si="62"/>
        <v>MODIFICATION_DATE VARCHAR(30),</v>
      </c>
      <c r="O142" s="1" t="s">
        <v>9</v>
      </c>
      <c r="P142" t="s">
        <v>8</v>
      </c>
      <c r="W142" s="17" t="str">
        <f t="shared" si="58"/>
        <v>modificationDate</v>
      </c>
      <c r="X142" s="3" t="str">
        <f t="shared" si="59"/>
        <v>"modificationDate":"",</v>
      </c>
      <c r="Y142" s="22" t="str">
        <f t="shared" si="60"/>
        <v>public static String MODIFICATION_DATE="modificationDate";</v>
      </c>
      <c r="Z142" s="7" t="str">
        <f t="shared" si="61"/>
        <v>private String modificationDate="";</v>
      </c>
    </row>
    <row r="143" spans="2:26" ht="17.5" x14ac:dyDescent="0.45">
      <c r="B143" s="1" t="s">
        <v>300</v>
      </c>
      <c r="C143" s="1" t="s">
        <v>1</v>
      </c>
      <c r="D143" s="4">
        <v>222</v>
      </c>
      <c r="I143" t="str">
        <f t="shared" si="56"/>
        <v>ALTER TABLE TM_TASK_STATUS</v>
      </c>
      <c r="J143" t="str">
        <f t="shared" si="57"/>
        <v xml:space="preserve"> ADD  STATUS_CODE VARCHAR(222);</v>
      </c>
      <c r="K143" s="21" t="str">
        <f>CONCATENATE(LEFT(CONCATENATE("  ALTER COLUMN  "," ",N143,";"),LEN(CONCATENATE("  ALTER COLUMN  "," ",N143,";"))-2),";")</f>
        <v xml:space="preserve">  ALTER COLUMN   STATUS_CODE VARCHAR(222);</v>
      </c>
      <c r="L143" s="12"/>
      <c r="M143" s="18" t="str">
        <f>CONCATENATE(B143,",")</f>
        <v>STATUS_CODE,</v>
      </c>
      <c r="N143" s="5" t="str">
        <f t="shared" si="62"/>
        <v>STATUS_CODE VARCHAR(222),</v>
      </c>
      <c r="O143" s="1" t="s">
        <v>3</v>
      </c>
      <c r="P143" t="s">
        <v>18</v>
      </c>
      <c r="W143" s="17" t="str">
        <f t="shared" si="58"/>
        <v>statusCode</v>
      </c>
      <c r="X143" s="3" t="str">
        <f t="shared" si="59"/>
        <v>"statusCode":"",</v>
      </c>
      <c r="Y143" s="22" t="str">
        <f t="shared" si="60"/>
        <v>public static String STATUS_CODE="statusCode";</v>
      </c>
      <c r="Z143" s="7" t="str">
        <f t="shared" si="61"/>
        <v>private String statusCode="";</v>
      </c>
    </row>
    <row r="144" spans="2:26" ht="17.5" x14ac:dyDescent="0.45">
      <c r="B144" s="1" t="s">
        <v>301</v>
      </c>
      <c r="C144" s="1" t="s">
        <v>1</v>
      </c>
      <c r="D144" s="4">
        <v>444</v>
      </c>
      <c r="I144" t="str">
        <f t="shared" si="56"/>
        <v>ALTER TABLE TM_TASK_STATUS</v>
      </c>
      <c r="J144" t="str">
        <f t="shared" si="57"/>
        <v xml:space="preserve"> ADD  STATUS_NAME VARCHAR(444);</v>
      </c>
      <c r="L144" s="12"/>
      <c r="M144" s="18"/>
      <c r="N144" s="5" t="str">
        <f t="shared" si="62"/>
        <v>STATUS_NAME VARCHAR(444),</v>
      </c>
      <c r="O144" s="1" t="s">
        <v>3</v>
      </c>
      <c r="P144" t="s">
        <v>0</v>
      </c>
      <c r="W144" s="17" t="str">
        <f t="shared" si="58"/>
        <v>statusName</v>
      </c>
      <c r="X144" s="3" t="str">
        <f t="shared" si="59"/>
        <v>"statusName":"",</v>
      </c>
      <c r="Y144" s="22" t="str">
        <f t="shared" si="60"/>
        <v>public static String STATUS_NAME="statusName";</v>
      </c>
      <c r="Z144" s="7" t="str">
        <f t="shared" si="61"/>
        <v>private String statusName="";</v>
      </c>
    </row>
    <row r="145" spans="2:26" ht="17.5" x14ac:dyDescent="0.45">
      <c r="B145" s="1" t="s">
        <v>14</v>
      </c>
      <c r="C145" s="1" t="s">
        <v>1</v>
      </c>
      <c r="D145" s="4">
        <v>3000</v>
      </c>
      <c r="I145" t="str">
        <f t="shared" si="56"/>
        <v>ALTER TABLE TM_TASK_STATUS</v>
      </c>
      <c r="J145" t="str">
        <f t="shared" si="57"/>
        <v xml:space="preserve"> ADD  DESCRIPTION VARCHAR(3000);</v>
      </c>
      <c r="K145" s="21" t="str">
        <f>CONCATENATE(LEFT(CONCATENATE("  ALTER COLUMN  "," ",N145,";"),LEN(CONCATENATE("  ALTER COLUMN  "," ",N145,";"))-2),";")</f>
        <v xml:space="preserve">  ALTER COLUMN   DESCRIPTION VARCHAR(3000);</v>
      </c>
      <c r="L145" s="12"/>
      <c r="M145" s="18" t="str">
        <f>CONCATENATE(B145,",")</f>
        <v>DESCRIPTION,</v>
      </c>
      <c r="N145" s="5" t="str">
        <f t="shared" si="62"/>
        <v>DESCRIPTION VARCHAR(3000),</v>
      </c>
      <c r="O145" s="1" t="s">
        <v>14</v>
      </c>
      <c r="W145" s="17" t="str">
        <f t="shared" si="58"/>
        <v>description</v>
      </c>
      <c r="X145" s="3" t="str">
        <f t="shared" si="59"/>
        <v>"description":"",</v>
      </c>
      <c r="Y145" s="22" t="str">
        <f t="shared" si="60"/>
        <v>public static String DESCRIPTION="description";</v>
      </c>
      <c r="Z145" s="7" t="str">
        <f t="shared" si="61"/>
        <v>private String description="";</v>
      </c>
    </row>
    <row r="146" spans="2:26" ht="17.5" x14ac:dyDescent="0.45">
      <c r="C146" s="1"/>
      <c r="D146" s="8"/>
      <c r="M146" s="18"/>
      <c r="N146" s="33" t="s">
        <v>130</v>
      </c>
      <c r="O146" s="1"/>
      <c r="W146" s="17"/>
    </row>
    <row r="147" spans="2:26" ht="17.5" x14ac:dyDescent="0.45">
      <c r="C147" s="1"/>
      <c r="D147" s="8"/>
      <c r="M147" s="18"/>
      <c r="N147" s="31" t="s">
        <v>126</v>
      </c>
      <c r="O147" s="1"/>
      <c r="W147" s="17"/>
    </row>
    <row r="148" spans="2:26" ht="17.5" x14ac:dyDescent="0.45">
      <c r="C148" s="14"/>
      <c r="D148" s="9"/>
      <c r="M148" s="20"/>
      <c r="W148" s="17"/>
    </row>
    <row r="150" spans="2:26" x14ac:dyDescent="0.35">
      <c r="B150" s="2" t="s">
        <v>303</v>
      </c>
      <c r="I150" t="str">
        <f>CONCATENATE("ALTER TABLE"," ",B150)</f>
        <v>ALTER TABLE TM_TASK_PRIORITY</v>
      </c>
      <c r="N150" s="5" t="str">
        <f>CONCATENATE("CREATE TABLE ",B150," ","(")</f>
        <v>CREATE TABLE TM_TASK_PRIORITY (</v>
      </c>
    </row>
    <row r="151" spans="2:26" ht="17.5" x14ac:dyDescent="0.45">
      <c r="B151" s="1" t="s">
        <v>2</v>
      </c>
      <c r="C151" s="1" t="s">
        <v>1</v>
      </c>
      <c r="D151" s="4">
        <v>30</v>
      </c>
      <c r="E151" s="24" t="s">
        <v>113</v>
      </c>
      <c r="I151" t="str">
        <f>I150</f>
        <v>ALTER TABLE TM_TASK_PRIORITY</v>
      </c>
      <c r="J151" t="str">
        <f>CONCATENATE(LEFT(CONCATENATE(" ADD "," ",N151,";"),LEN(CONCATENATE(" ADD "," ",N151,";"))-2),";")</f>
        <v xml:space="preserve"> ADD  ID VARCHAR(30) NOT NULL ;</v>
      </c>
      <c r="K151" s="21" t="str">
        <f>CONCATENATE(LEFT(CONCATENATE("  ALTER COLUMN  "," ",N151,";"),LEN(CONCATENATE("  ALTER COLUMN  "," ",N151,";"))-2),";")</f>
        <v xml:space="preserve">  ALTER COLUMN   ID VARCHAR(30) NOT NULL ;</v>
      </c>
      <c r="L151" s="12"/>
      <c r="M151" s="18" t="str">
        <f>CONCATENATE(B151,",")</f>
        <v>ID,</v>
      </c>
      <c r="N151" s="5" t="str">
        <f>CONCATENATE(B151," ",C151,"(",D151,") ",E151," ,")</f>
        <v>ID VARCHAR(30) NOT NULL ,</v>
      </c>
      <c r="O151" s="1" t="s">
        <v>2</v>
      </c>
      <c r="P151" s="6"/>
      <c r="Q151" s="6"/>
      <c r="R151" s="6"/>
      <c r="S151" s="6"/>
      <c r="T151" s="6"/>
      <c r="U151" s="6"/>
      <c r="V151" s="6"/>
      <c r="W151" s="17" t="str">
        <f t="shared" ref="W151:W157" si="63">CONCATENATE(,LOWER(O151),UPPER(LEFT(P151,1)),LOWER(RIGHT(P151,LEN(P151)-IF(LEN(P151)&gt;0,1,LEN(P151)))),UPPER(LEFT(Q151,1)),LOWER(RIGHT(Q151,LEN(Q151)-IF(LEN(Q151)&gt;0,1,LEN(Q151)))),UPPER(LEFT(R151,1)),LOWER(RIGHT(R151,LEN(R151)-IF(LEN(R151)&gt;0,1,LEN(R151)))),UPPER(LEFT(S151,1)),LOWER(RIGHT(S151,LEN(S151)-IF(LEN(S151)&gt;0,1,LEN(S151)))),UPPER(LEFT(T151,1)),LOWER(RIGHT(T151,LEN(T151)-IF(LEN(T151)&gt;0,1,LEN(T151)))),UPPER(LEFT(U151,1)),LOWER(RIGHT(U151,LEN(U151)-IF(LEN(U151)&gt;0,1,LEN(U151)))),UPPER(LEFT(V151,1)),LOWER(RIGHT(V151,LEN(V151)-IF(LEN(V151)&gt;0,1,LEN(V151)))))</f>
        <v>id</v>
      </c>
      <c r="X151" s="3" t="str">
        <f t="shared" ref="X151:X157" si="64">CONCATENATE("""",W151,"""",":","""","""",",")</f>
        <v>"id":"",</v>
      </c>
      <c r="Y151" s="22" t="str">
        <f t="shared" ref="Y151:Y157" si="65">CONCATENATE("public static String ",,B151,,"=","""",W151,""";")</f>
        <v>public static String ID="id";</v>
      </c>
      <c r="Z151" s="7" t="str">
        <f t="shared" ref="Z151:Z157" si="66">CONCATENATE("private String ",W151,"=","""""",";")</f>
        <v>private String id="";</v>
      </c>
    </row>
    <row r="152" spans="2:26" ht="17.5" x14ac:dyDescent="0.45">
      <c r="B152" s="1" t="s">
        <v>3</v>
      </c>
      <c r="C152" s="1" t="s">
        <v>1</v>
      </c>
      <c r="D152" s="4">
        <v>10</v>
      </c>
      <c r="I152" t="str">
        <f>I151</f>
        <v>ALTER TABLE TM_TASK_PRIORITY</v>
      </c>
      <c r="J152" t="str">
        <f>CONCATENATE(LEFT(CONCATENATE(" ADD "," ",N152,";"),LEN(CONCATENATE(" ADD "," ",N152,";"))-2),";")</f>
        <v xml:space="preserve"> ADD  STATUS VARCHAR(10);</v>
      </c>
      <c r="K152" s="21" t="str">
        <f>CONCATENATE(LEFT(CONCATENATE("  ALTER COLUMN  "," ",N152,";"),LEN(CONCATENATE("  ALTER COLUMN  "," ",N152,";"))-2),";")</f>
        <v xml:space="preserve">  ALTER COLUMN   STATUS VARCHAR(10);</v>
      </c>
      <c r="L152" s="12"/>
      <c r="M152" s="18" t="str">
        <f>CONCATENATE(B152,",")</f>
        <v>STATUS,</v>
      </c>
      <c r="N152" s="5" t="str">
        <f t="shared" ref="N152:N157" si="67">CONCATENATE(B152," ",C152,"(",D152,")",",")</f>
        <v>STATUS VARCHAR(10),</v>
      </c>
      <c r="O152" s="1" t="s">
        <v>3</v>
      </c>
      <c r="W152" s="17" t="str">
        <f t="shared" si="63"/>
        <v>status</v>
      </c>
      <c r="X152" s="3" t="str">
        <f t="shared" si="64"/>
        <v>"status":"",</v>
      </c>
      <c r="Y152" s="22" t="str">
        <f t="shared" si="65"/>
        <v>public static String STATUS="status";</v>
      </c>
      <c r="Z152" s="7" t="str">
        <f t="shared" si="66"/>
        <v>private String status="";</v>
      </c>
    </row>
    <row r="153" spans="2:26" ht="17.5" x14ac:dyDescent="0.45">
      <c r="B153" s="1" t="s">
        <v>4</v>
      </c>
      <c r="C153" s="1" t="s">
        <v>1</v>
      </c>
      <c r="D153" s="4">
        <v>30</v>
      </c>
      <c r="I153" t="str">
        <f>I152</f>
        <v>ALTER TABLE TM_TASK_PRIORITY</v>
      </c>
      <c r="J153" t="str">
        <f>CONCATENATE(LEFT(CONCATENATE(" ADD "," ",N153,";"),LEN(CONCATENATE(" ADD "," ",N153,";"))-2),";")</f>
        <v xml:space="preserve"> ADD  INSERT_DATE VARCHAR(30);</v>
      </c>
      <c r="K153" s="21" t="str">
        <f>CONCATENATE(LEFT(CONCATENATE("  ALTER COLUMN  "," ",N153,";"),LEN(CONCATENATE("  ALTER COLUMN  "," ",N153,";"))-2),";")</f>
        <v xml:space="preserve">  ALTER COLUMN   INSERT_DATE VARCHAR(30);</v>
      </c>
      <c r="L153" s="12"/>
      <c r="M153" s="18" t="str">
        <f>CONCATENATE(B153,",")</f>
        <v>INSERT_DATE,</v>
      </c>
      <c r="N153" s="5" t="str">
        <f t="shared" si="67"/>
        <v>INSERT_DATE VARCHAR(30),</v>
      </c>
      <c r="O153" s="1" t="s">
        <v>7</v>
      </c>
      <c r="P153" t="s">
        <v>8</v>
      </c>
      <c r="W153" s="17" t="str">
        <f t="shared" si="63"/>
        <v>insertDate</v>
      </c>
      <c r="X153" s="3" t="str">
        <f t="shared" si="64"/>
        <v>"insertDate":"",</v>
      </c>
      <c r="Y153" s="22" t="str">
        <f t="shared" si="65"/>
        <v>public static String INSERT_DATE="insertDate";</v>
      </c>
      <c r="Z153" s="7" t="str">
        <f t="shared" si="66"/>
        <v>private String insertDate="";</v>
      </c>
    </row>
    <row r="154" spans="2:26" ht="17.5" x14ac:dyDescent="0.45">
      <c r="B154" s="1" t="s">
        <v>5</v>
      </c>
      <c r="C154" s="1" t="s">
        <v>1</v>
      </c>
      <c r="D154" s="4">
        <v>30</v>
      </c>
      <c r="I154" t="str">
        <f>I153</f>
        <v>ALTER TABLE TM_TASK_PRIORITY</v>
      </c>
      <c r="J154" t="str">
        <f>CONCATENATE(LEFT(CONCATENATE(" ADD "," ",N154,";"),LEN(CONCATENATE(" ADD "," ",N154,";"))-2),";")</f>
        <v xml:space="preserve"> ADD  MODIFICATION_DATE VARCHAR(30);</v>
      </c>
      <c r="K154" s="21" t="str">
        <f>CONCATENATE(LEFT(CONCATENATE("  ALTER COLUMN  "," ",N154,";"),LEN(CONCATENATE("  ALTER COLUMN  "," ",N154,";"))-2),";")</f>
        <v xml:space="preserve">  ALTER COLUMN   MODIFICATION_DATE VARCHAR(30);</v>
      </c>
      <c r="L154" s="12"/>
      <c r="M154" s="18" t="str">
        <f>CONCATENATE(B154,",")</f>
        <v>MODIFICATION_DATE,</v>
      </c>
      <c r="N154" s="5" t="str">
        <f t="shared" si="67"/>
        <v>MODIFICATION_DATE VARCHAR(30),</v>
      </c>
      <c r="O154" s="1" t="s">
        <v>9</v>
      </c>
      <c r="P154" t="s">
        <v>8</v>
      </c>
      <c r="W154" s="17" t="str">
        <f t="shared" si="63"/>
        <v>modificationDate</v>
      </c>
      <c r="X154" s="3" t="str">
        <f t="shared" si="64"/>
        <v>"modificationDate":"",</v>
      </c>
      <c r="Y154" s="22" t="str">
        <f t="shared" si="65"/>
        <v>public static String MODIFICATION_DATE="modificationDate";</v>
      </c>
      <c r="Z154" s="7" t="str">
        <f t="shared" si="66"/>
        <v>private String modificationDate="";</v>
      </c>
    </row>
    <row r="155" spans="2:26" ht="17.5" x14ac:dyDescent="0.45">
      <c r="B155" s="1" t="s">
        <v>304</v>
      </c>
      <c r="C155" s="1" t="s">
        <v>1</v>
      </c>
      <c r="D155" s="4">
        <v>222</v>
      </c>
      <c r="I155">
        <f>I117</f>
        <v>0</v>
      </c>
      <c r="J155" t="str">
        <f>CONCATENATE(LEFT(CONCATENATE(" ADD "," ",N155,";"),LEN(CONCATENATE(" ADD "," ",N155,";"))-2),";")</f>
        <v xml:space="preserve"> ADD  PRIORITY_CODE VARCHAR(222);</v>
      </c>
      <c r="K155" s="21" t="str">
        <f>CONCATENATE(LEFT(CONCATENATE("  ALTER COLUMN  "," ",N155,";"),LEN(CONCATENATE("  ALTER COLUMN  "," ",N155,";"))-2),";")</f>
        <v xml:space="preserve">  ALTER COLUMN   PRIORITY_CODE VARCHAR(222);</v>
      </c>
      <c r="L155" s="12"/>
      <c r="M155" s="18" t="str">
        <f>CONCATENATE(B155,",")</f>
        <v>PRIORITY_CODE,</v>
      </c>
      <c r="N155" s="5" t="str">
        <f t="shared" si="67"/>
        <v>PRIORITY_CODE VARCHAR(222),</v>
      </c>
      <c r="O155" s="1" t="s">
        <v>306</v>
      </c>
      <c r="P155" t="s">
        <v>18</v>
      </c>
      <c r="W155" s="17" t="str">
        <f t="shared" si="63"/>
        <v>priorityCode</v>
      </c>
      <c r="X155" s="3" t="str">
        <f t="shared" si="64"/>
        <v>"priorityCode":"",</v>
      </c>
      <c r="Y155" s="22" t="str">
        <f t="shared" si="65"/>
        <v>public static String PRIORITY_CODE="priorityCode";</v>
      </c>
      <c r="Z155" s="7" t="str">
        <f t="shared" si="66"/>
        <v>private String priorityCode="";</v>
      </c>
    </row>
    <row r="156" spans="2:26" ht="17.5" x14ac:dyDescent="0.45">
      <c r="B156" s="1" t="s">
        <v>305</v>
      </c>
      <c r="C156" s="1" t="s">
        <v>1</v>
      </c>
      <c r="D156" s="4">
        <v>444</v>
      </c>
      <c r="L156" s="12"/>
      <c r="M156" s="18"/>
      <c r="N156" s="5" t="str">
        <f t="shared" si="67"/>
        <v>PRIORITY_NAME VARCHAR(444),</v>
      </c>
      <c r="O156" s="1" t="s">
        <v>306</v>
      </c>
      <c r="P156" t="s">
        <v>0</v>
      </c>
      <c r="W156" s="17" t="str">
        <f t="shared" si="63"/>
        <v>priorityName</v>
      </c>
      <c r="X156" s="3" t="str">
        <f t="shared" si="64"/>
        <v>"priorityName":"",</v>
      </c>
      <c r="Y156" s="22" t="str">
        <f t="shared" si="65"/>
        <v>public static String PRIORITY_NAME="priorityName";</v>
      </c>
      <c r="Z156" s="7" t="str">
        <f t="shared" si="66"/>
        <v>private String priorityName="";</v>
      </c>
    </row>
    <row r="157" spans="2:26" ht="17.5" x14ac:dyDescent="0.45">
      <c r="B157" s="1" t="s">
        <v>14</v>
      </c>
      <c r="C157" s="1" t="s">
        <v>1</v>
      </c>
      <c r="D157" s="4">
        <v>3000</v>
      </c>
      <c r="I157">
        <f>I131</f>
        <v>0</v>
      </c>
      <c r="J157" t="str">
        <f>CONCATENATE(LEFT(CONCATENATE(" ADD "," ",N157,";"),LEN(CONCATENATE(" ADD "," ",N157,";"))-2),";")</f>
        <v xml:space="preserve"> ADD  DESCRIPTION VARCHAR(3000);</v>
      </c>
      <c r="K157" s="21" t="str">
        <f>CONCATENATE(LEFT(CONCATENATE("  ALTER COLUMN  "," ",N157,";"),LEN(CONCATENATE("  ALTER COLUMN  "," ",N157,";"))-2),";")</f>
        <v xml:space="preserve">  ALTER COLUMN   DESCRIPTION VARCHAR(3000);</v>
      </c>
      <c r="L157" s="12"/>
      <c r="M157" s="18" t="str">
        <f>CONCATENATE(B157,",")</f>
        <v>DESCRIPTION,</v>
      </c>
      <c r="N157" s="5" t="str">
        <f t="shared" si="67"/>
        <v>DESCRIPTION VARCHAR(3000),</v>
      </c>
      <c r="O157" s="1" t="s">
        <v>14</v>
      </c>
      <c r="W157" s="17" t="str">
        <f t="shared" si="63"/>
        <v>description</v>
      </c>
      <c r="X157" s="3" t="str">
        <f t="shared" si="64"/>
        <v>"description":"",</v>
      </c>
      <c r="Y157" s="22" t="str">
        <f t="shared" si="65"/>
        <v>public static String DESCRIPTION="description";</v>
      </c>
      <c r="Z157" s="7" t="str">
        <f t="shared" si="66"/>
        <v>private String description="";</v>
      </c>
    </row>
    <row r="158" spans="2:26" ht="17.5" x14ac:dyDescent="0.45">
      <c r="C158" s="1"/>
      <c r="D158" s="8"/>
      <c r="M158" s="18"/>
      <c r="N158" s="33" t="s">
        <v>130</v>
      </c>
      <c r="O158" s="1"/>
      <c r="W158" s="17"/>
    </row>
    <row r="159" spans="2:26" ht="17.5" x14ac:dyDescent="0.45">
      <c r="C159" s="1"/>
      <c r="D159" s="8"/>
      <c r="M159" s="18"/>
      <c r="N159" s="31" t="s">
        <v>126</v>
      </c>
      <c r="O159" s="1"/>
      <c r="W159" s="17"/>
    </row>
    <row r="160" spans="2:26" ht="17.5" x14ac:dyDescent="0.45">
      <c r="C160" s="14"/>
      <c r="D160" s="9"/>
      <c r="M160" s="20"/>
      <c r="W160" s="17"/>
    </row>
    <row r="161" spans="2:26" x14ac:dyDescent="0.35">
      <c r="B161" s="2" t="s">
        <v>308</v>
      </c>
      <c r="I161" t="str">
        <f>CONCATENATE("ALTER TABLE"," ",B161)</f>
        <v>ALTER TABLE TM_TASK_CATEGORY</v>
      </c>
      <c r="N161" s="5" t="str">
        <f>CONCATENATE("CREATE TABLE ",B161," ","(")</f>
        <v>CREATE TABLE TM_TASK_CATEGORY (</v>
      </c>
    </row>
    <row r="162" spans="2:26" ht="17.5" x14ac:dyDescent="0.45">
      <c r="B162" s="1" t="s">
        <v>2</v>
      </c>
      <c r="C162" s="1" t="s">
        <v>1</v>
      </c>
      <c r="D162" s="4">
        <v>30</v>
      </c>
      <c r="E162" s="24" t="s">
        <v>113</v>
      </c>
      <c r="I162" t="str">
        <f>I161</f>
        <v>ALTER TABLE TM_TASK_CATEGORY</v>
      </c>
      <c r="J162" t="str">
        <f>CONCATENATE(LEFT(CONCATENATE(" ADD "," ",N162,";"),LEN(CONCATENATE(" ADD "," ",N162,";"))-2),";")</f>
        <v xml:space="preserve"> ADD  ID VARCHAR(30) NOT NULL ;</v>
      </c>
      <c r="K162" s="21" t="str">
        <f>CONCATENATE(LEFT(CONCATENATE("  ALTER COLUMN  "," ",N162,";"),LEN(CONCATENATE("  ALTER COLUMN  "," ",N162,";"))-2),";")</f>
        <v xml:space="preserve">  ALTER COLUMN   ID VARCHAR(30) NOT NULL ;</v>
      </c>
      <c r="L162" s="12"/>
      <c r="M162" s="18" t="str">
        <f>CONCATENATE(B162,",")</f>
        <v>ID,</v>
      </c>
      <c r="N162" s="5" t="str">
        <f>CONCATENATE(B162," ",C162,"(",D162,") ",E162," ,")</f>
        <v>ID VARCHAR(30) NOT NULL ,</v>
      </c>
      <c r="O162" s="1" t="s">
        <v>2</v>
      </c>
      <c r="P162" s="6"/>
      <c r="Q162" s="6"/>
      <c r="R162" s="6"/>
      <c r="S162" s="6"/>
      <c r="T162" s="6"/>
      <c r="U162" s="6"/>
      <c r="V162" s="6"/>
      <c r="W162" s="17" t="str">
        <f t="shared" ref="W162:W168" si="68">CONCATENATE(,LOWER(O162),UPPER(LEFT(P162,1)),LOWER(RIGHT(P162,LEN(P162)-IF(LEN(P162)&gt;0,1,LEN(P162)))),UPPER(LEFT(Q162,1)),LOWER(RIGHT(Q162,LEN(Q162)-IF(LEN(Q162)&gt;0,1,LEN(Q162)))),UPPER(LEFT(R162,1)),LOWER(RIGHT(R162,LEN(R162)-IF(LEN(R162)&gt;0,1,LEN(R162)))),UPPER(LEFT(S162,1)),LOWER(RIGHT(S162,LEN(S162)-IF(LEN(S162)&gt;0,1,LEN(S162)))),UPPER(LEFT(T162,1)),LOWER(RIGHT(T162,LEN(T162)-IF(LEN(T162)&gt;0,1,LEN(T162)))),UPPER(LEFT(U162,1)),LOWER(RIGHT(U162,LEN(U162)-IF(LEN(U162)&gt;0,1,LEN(U162)))),UPPER(LEFT(V162,1)),LOWER(RIGHT(V162,LEN(V162)-IF(LEN(V162)&gt;0,1,LEN(V162)))))</f>
        <v>id</v>
      </c>
      <c r="X162" s="3" t="str">
        <f t="shared" ref="X162:X168" si="69">CONCATENATE("""",W162,"""",":","""","""",",")</f>
        <v>"id":"",</v>
      </c>
      <c r="Y162" s="22" t="str">
        <f t="shared" ref="Y162:Y168" si="70">CONCATENATE("public static String ",,B162,,"=","""",W162,""";")</f>
        <v>public static String ID="id";</v>
      </c>
      <c r="Z162" s="7" t="str">
        <f t="shared" ref="Z162:Z168" si="71">CONCATENATE("private String ",W162,"=","""""",";")</f>
        <v>private String id="";</v>
      </c>
    </row>
    <row r="163" spans="2:26" ht="17.5" x14ac:dyDescent="0.45">
      <c r="B163" s="1" t="s">
        <v>3</v>
      </c>
      <c r="C163" s="1" t="s">
        <v>1</v>
      </c>
      <c r="D163" s="4">
        <v>10</v>
      </c>
      <c r="I163" t="str">
        <f>I162</f>
        <v>ALTER TABLE TM_TASK_CATEGORY</v>
      </c>
      <c r="J163" t="str">
        <f>CONCATENATE(LEFT(CONCATENATE(" ADD "," ",N163,";"),LEN(CONCATENATE(" ADD "," ",N163,";"))-2),";")</f>
        <v xml:space="preserve"> ADD  STATUS VARCHAR(10);</v>
      </c>
      <c r="K163" s="21" t="str">
        <f>CONCATENATE(LEFT(CONCATENATE("  ALTER COLUMN  "," ",N163,";"),LEN(CONCATENATE("  ALTER COLUMN  "," ",N163,";"))-2),";")</f>
        <v xml:space="preserve">  ALTER COLUMN   STATUS VARCHAR(10);</v>
      </c>
      <c r="L163" s="12"/>
      <c r="M163" s="18" t="str">
        <f>CONCATENATE(B163,",")</f>
        <v>STATUS,</v>
      </c>
      <c r="N163" s="5" t="str">
        <f t="shared" ref="N163:N168" si="72">CONCATENATE(B163," ",C163,"(",D163,")",",")</f>
        <v>STATUS VARCHAR(10),</v>
      </c>
      <c r="O163" s="1" t="s">
        <v>3</v>
      </c>
      <c r="W163" s="17" t="str">
        <f t="shared" si="68"/>
        <v>status</v>
      </c>
      <c r="X163" s="3" t="str">
        <f t="shared" si="69"/>
        <v>"status":"",</v>
      </c>
      <c r="Y163" s="22" t="str">
        <f t="shared" si="70"/>
        <v>public static String STATUS="status";</v>
      </c>
      <c r="Z163" s="7" t="str">
        <f t="shared" si="71"/>
        <v>private String status="";</v>
      </c>
    </row>
    <row r="164" spans="2:26" ht="17.5" x14ac:dyDescent="0.45">
      <c r="B164" s="1" t="s">
        <v>4</v>
      </c>
      <c r="C164" s="1" t="s">
        <v>1</v>
      </c>
      <c r="D164" s="4">
        <v>30</v>
      </c>
      <c r="I164" t="str">
        <f>I163</f>
        <v>ALTER TABLE TM_TASK_CATEGORY</v>
      </c>
      <c r="J164" t="str">
        <f>CONCATENATE(LEFT(CONCATENATE(" ADD "," ",N164,";"),LEN(CONCATENATE(" ADD "," ",N164,";"))-2),";")</f>
        <v xml:space="preserve"> ADD  INSERT_DATE VARCHAR(30);</v>
      </c>
      <c r="K164" s="21" t="str">
        <f>CONCATENATE(LEFT(CONCATENATE("  ALTER COLUMN  "," ",N164,";"),LEN(CONCATENATE("  ALTER COLUMN  "," ",N164,";"))-2),";")</f>
        <v xml:space="preserve">  ALTER COLUMN   INSERT_DATE VARCHAR(30);</v>
      </c>
      <c r="L164" s="12"/>
      <c r="M164" s="18" t="str">
        <f>CONCATENATE(B164,",")</f>
        <v>INSERT_DATE,</v>
      </c>
      <c r="N164" s="5" t="str">
        <f t="shared" si="72"/>
        <v>INSERT_DATE VARCHAR(30),</v>
      </c>
      <c r="O164" s="1" t="s">
        <v>7</v>
      </c>
      <c r="P164" t="s">
        <v>8</v>
      </c>
      <c r="W164" s="17" t="str">
        <f t="shared" si="68"/>
        <v>insertDate</v>
      </c>
      <c r="X164" s="3" t="str">
        <f t="shared" si="69"/>
        <v>"insertDate":"",</v>
      </c>
      <c r="Y164" s="22" t="str">
        <f t="shared" si="70"/>
        <v>public static String INSERT_DATE="insertDate";</v>
      </c>
      <c r="Z164" s="7" t="str">
        <f t="shared" si="71"/>
        <v>private String insertDate="";</v>
      </c>
    </row>
    <row r="165" spans="2:26" ht="17.5" x14ac:dyDescent="0.45">
      <c r="B165" s="1" t="s">
        <v>5</v>
      </c>
      <c r="C165" s="1" t="s">
        <v>1</v>
      </c>
      <c r="D165" s="4">
        <v>30</v>
      </c>
      <c r="I165" t="str">
        <f>I164</f>
        <v>ALTER TABLE TM_TASK_CATEGORY</v>
      </c>
      <c r="J165" t="str">
        <f>CONCATENATE(LEFT(CONCATENATE(" ADD "," ",N165,";"),LEN(CONCATENATE(" ADD "," ",N165,";"))-2),";")</f>
        <v xml:space="preserve"> ADD  MODIFICATION_DATE VARCHAR(30);</v>
      </c>
      <c r="K165" s="21" t="str">
        <f>CONCATENATE(LEFT(CONCATENATE("  ALTER COLUMN  "," ",N165,";"),LEN(CONCATENATE("  ALTER COLUMN  "," ",N165,";"))-2),";")</f>
        <v xml:space="preserve">  ALTER COLUMN   MODIFICATION_DATE VARCHAR(30);</v>
      </c>
      <c r="L165" s="12"/>
      <c r="M165" s="18" t="str">
        <f>CONCATENATE(B165,",")</f>
        <v>MODIFICATION_DATE,</v>
      </c>
      <c r="N165" s="5" t="str">
        <f t="shared" si="72"/>
        <v>MODIFICATION_DATE VARCHAR(30),</v>
      </c>
      <c r="O165" s="1" t="s">
        <v>9</v>
      </c>
      <c r="P165" t="s">
        <v>8</v>
      </c>
      <c r="W165" s="17" t="str">
        <f t="shared" si="68"/>
        <v>modificationDate</v>
      </c>
      <c r="X165" s="3" t="str">
        <f t="shared" si="69"/>
        <v>"modificationDate":"",</v>
      </c>
      <c r="Y165" s="22" t="str">
        <f t="shared" si="70"/>
        <v>public static String MODIFICATION_DATE="modificationDate";</v>
      </c>
      <c r="Z165" s="7" t="str">
        <f t="shared" si="71"/>
        <v>private String modificationDate="";</v>
      </c>
    </row>
    <row r="166" spans="2:26" ht="17.5" x14ac:dyDescent="0.45">
      <c r="B166" s="1" t="s">
        <v>309</v>
      </c>
      <c r="C166" s="1" t="s">
        <v>1</v>
      </c>
      <c r="D166" s="4">
        <v>222</v>
      </c>
      <c r="I166" t="str">
        <f>I128</f>
        <v>ALTER TABLE TM_PROGRESS</v>
      </c>
      <c r="J166" t="str">
        <f>CONCATENATE(LEFT(CONCATENATE(" ADD "," ",N166,";"),LEN(CONCATENATE(" ADD "," ",N166,";"))-2),";")</f>
        <v xml:space="preserve"> ADD  CATEGORY_CODE VARCHAR(222);</v>
      </c>
      <c r="K166" s="21" t="str">
        <f>CONCATENATE(LEFT(CONCATENATE("  ALTER COLUMN  "," ",N166,";"),LEN(CONCATENATE("  ALTER COLUMN  "," ",N166,";"))-2),";")</f>
        <v xml:space="preserve">  ALTER COLUMN   CATEGORY_CODE VARCHAR(222);</v>
      </c>
      <c r="L166" s="12"/>
      <c r="M166" s="18" t="str">
        <f>CONCATENATE(B166,",")</f>
        <v>CATEGORY_CODE,</v>
      </c>
      <c r="N166" s="5" t="str">
        <f t="shared" si="72"/>
        <v>CATEGORY_CODE VARCHAR(222),</v>
      </c>
      <c r="O166" s="1" t="s">
        <v>311</v>
      </c>
      <c r="P166" t="s">
        <v>18</v>
      </c>
      <c r="W166" s="17" t="str">
        <f t="shared" si="68"/>
        <v>categoryCode</v>
      </c>
      <c r="X166" s="3" t="str">
        <f t="shared" si="69"/>
        <v>"categoryCode":"",</v>
      </c>
      <c r="Y166" s="22" t="str">
        <f t="shared" si="70"/>
        <v>public static String CATEGORY_CODE="categoryCode";</v>
      </c>
      <c r="Z166" s="7" t="str">
        <f t="shared" si="71"/>
        <v>private String categoryCode="";</v>
      </c>
    </row>
    <row r="167" spans="2:26" ht="17.5" x14ac:dyDescent="0.45">
      <c r="B167" s="1" t="s">
        <v>310</v>
      </c>
      <c r="C167" s="1" t="s">
        <v>1</v>
      </c>
      <c r="D167" s="4">
        <v>444</v>
      </c>
      <c r="L167" s="12"/>
      <c r="M167" s="18"/>
      <c r="N167" s="5" t="str">
        <f t="shared" si="72"/>
        <v>CATEGORY_NAME VARCHAR(444),</v>
      </c>
      <c r="O167" s="1" t="s">
        <v>311</v>
      </c>
      <c r="P167" t="s">
        <v>0</v>
      </c>
      <c r="W167" s="17" t="str">
        <f t="shared" si="68"/>
        <v>categoryName</v>
      </c>
      <c r="X167" s="3" t="str">
        <f t="shared" si="69"/>
        <v>"categoryName":"",</v>
      </c>
      <c r="Y167" s="22" t="str">
        <f t="shared" si="70"/>
        <v>public static String CATEGORY_NAME="categoryName";</v>
      </c>
      <c r="Z167" s="7" t="str">
        <f t="shared" si="71"/>
        <v>private String categoryName="";</v>
      </c>
    </row>
    <row r="168" spans="2:26" ht="17.5" x14ac:dyDescent="0.45">
      <c r="B168" s="1" t="s">
        <v>14</v>
      </c>
      <c r="C168" s="1" t="s">
        <v>1</v>
      </c>
      <c r="D168" s="4">
        <v>3000</v>
      </c>
      <c r="I168" t="str">
        <f>I142</f>
        <v>ALTER TABLE TM_TASK_STATUS</v>
      </c>
      <c r="J168" t="str">
        <f>CONCATENATE(LEFT(CONCATENATE(" ADD "," ",N168,";"),LEN(CONCATENATE(" ADD "," ",N168,";"))-2),";")</f>
        <v xml:space="preserve"> ADD  DESCRIPTION VARCHAR(3000);</v>
      </c>
      <c r="K168" s="21" t="str">
        <f>CONCATENATE(LEFT(CONCATENATE("  ALTER COLUMN  "," ",N168,";"),LEN(CONCATENATE("  ALTER COLUMN  "," ",N168,";"))-2),";")</f>
        <v xml:space="preserve">  ALTER COLUMN   DESCRIPTION VARCHAR(3000);</v>
      </c>
      <c r="L168" s="12"/>
      <c r="M168" s="18" t="str">
        <f>CONCATENATE(B168,",")</f>
        <v>DESCRIPTION,</v>
      </c>
      <c r="N168" s="5" t="str">
        <f t="shared" si="72"/>
        <v>DESCRIPTION VARCHAR(3000),</v>
      </c>
      <c r="O168" s="1" t="s">
        <v>14</v>
      </c>
      <c r="W168" s="17" t="str">
        <f t="shared" si="68"/>
        <v>description</v>
      </c>
      <c r="X168" s="3" t="str">
        <f t="shared" si="69"/>
        <v>"description":"",</v>
      </c>
      <c r="Y168" s="22" t="str">
        <f t="shared" si="70"/>
        <v>public static String DESCRIPTION="description";</v>
      </c>
      <c r="Z168" s="7" t="str">
        <f t="shared" si="71"/>
        <v>private String description="";</v>
      </c>
    </row>
    <row r="169" spans="2:26" ht="17.5" x14ac:dyDescent="0.45">
      <c r="C169" s="1"/>
      <c r="D169" s="8"/>
      <c r="M169" s="18"/>
      <c r="N169" s="33" t="s">
        <v>130</v>
      </c>
      <c r="O169" s="1"/>
      <c r="W169" s="17"/>
    </row>
    <row r="170" spans="2:26" ht="17.5" x14ac:dyDescent="0.45">
      <c r="C170" s="1"/>
      <c r="D170" s="8"/>
      <c r="M170" s="18"/>
      <c r="N170" s="31" t="s">
        <v>126</v>
      </c>
      <c r="O170" s="1"/>
      <c r="W170" s="17"/>
    </row>
    <row r="171" spans="2:26" ht="17.5" x14ac:dyDescent="0.45">
      <c r="C171" s="14"/>
      <c r="D171" s="9"/>
      <c r="M171" s="20"/>
      <c r="W171" s="17"/>
    </row>
    <row r="173" spans="2:26" x14ac:dyDescent="0.35">
      <c r="B173" s="2" t="s">
        <v>318</v>
      </c>
      <c r="I173" t="str">
        <f>CONCATENATE("ALTER TABLE"," ",B173)</f>
        <v>ALTER TABLE TM_TASK_ASSIGNEE</v>
      </c>
      <c r="N173" s="5" t="str">
        <f>CONCATENATE("CREATE TABLE ",B173," ","(")</f>
        <v>CREATE TABLE TM_TASK_ASSIGNEE (</v>
      </c>
    </row>
    <row r="174" spans="2:26" ht="17.5" x14ac:dyDescent="0.45">
      <c r="B174" s="1" t="s">
        <v>2</v>
      </c>
      <c r="C174" s="1" t="s">
        <v>1</v>
      </c>
      <c r="D174" s="4">
        <v>30</v>
      </c>
      <c r="E174" s="24" t="s">
        <v>113</v>
      </c>
      <c r="I174" t="str">
        <f>I173</f>
        <v>ALTER TABLE TM_TASK_ASSIGNEE</v>
      </c>
      <c r="J174" t="str">
        <f>CONCATENATE(LEFT(CONCATENATE(" ADD "," ",N174,";"),LEN(CONCATENATE(" ADD "," ",N174,";"))-2),";")</f>
        <v xml:space="preserve"> ADD  ID VARCHAR(30) NOT NULL ;</v>
      </c>
      <c r="K174" s="21" t="str">
        <f>CONCATENATE(LEFT(CONCATENATE("  ALTER COLUMN  "," ",N174,";"),LEN(CONCATENATE("  ALTER COLUMN  "," ",N174,";"))-2),";")</f>
        <v xml:space="preserve">  ALTER COLUMN   ID VARCHAR(30) NOT NULL ;</v>
      </c>
      <c r="L174" s="12"/>
      <c r="M174" s="18" t="str">
        <f>CONCATENATE(B174,",")</f>
        <v>ID,</v>
      </c>
      <c r="N174" s="5" t="str">
        <f>CONCATENATE(B174," ",C174,"(",D174,") ",E174," ,")</f>
        <v>ID VARCHAR(30) NOT NULL ,</v>
      </c>
      <c r="O174" s="1" t="s">
        <v>2</v>
      </c>
      <c r="P174" s="6"/>
      <c r="Q174" s="6"/>
      <c r="R174" s="6"/>
      <c r="S174" s="6"/>
      <c r="T174" s="6"/>
      <c r="U174" s="6"/>
      <c r="V174" s="6"/>
      <c r="W174" s="17" t="str">
        <f t="shared" ref="W174:W180" si="73">CONCATENATE(,LOWER(O174),UPPER(LEFT(P174,1)),LOWER(RIGHT(P174,LEN(P174)-IF(LEN(P174)&gt;0,1,LEN(P174)))),UPPER(LEFT(Q174,1)),LOWER(RIGHT(Q174,LEN(Q174)-IF(LEN(Q174)&gt;0,1,LEN(Q174)))),UPPER(LEFT(R174,1)),LOWER(RIGHT(R174,LEN(R174)-IF(LEN(R174)&gt;0,1,LEN(R174)))),UPPER(LEFT(S174,1)),LOWER(RIGHT(S174,LEN(S174)-IF(LEN(S174)&gt;0,1,LEN(S174)))),UPPER(LEFT(T174,1)),LOWER(RIGHT(T174,LEN(T174)-IF(LEN(T174)&gt;0,1,LEN(T174)))),UPPER(LEFT(U174,1)),LOWER(RIGHT(U174,LEN(U174)-IF(LEN(U174)&gt;0,1,LEN(U174)))),UPPER(LEFT(V174,1)),LOWER(RIGHT(V174,LEN(V174)-IF(LEN(V174)&gt;0,1,LEN(V174)))))</f>
        <v>id</v>
      </c>
      <c r="X174" s="3" t="str">
        <f t="shared" ref="X174:X180" si="74">CONCATENATE("""",W174,"""",":","""","""",",")</f>
        <v>"id":"",</v>
      </c>
      <c r="Y174" s="22" t="str">
        <f t="shared" ref="Y174:Y180" si="75">CONCATENATE("public static String ",,B174,,"=","""",W174,""";")</f>
        <v>public static String ID="id";</v>
      </c>
      <c r="Z174" s="7" t="str">
        <f t="shared" ref="Z174:Z180" si="76">CONCATENATE("private String ",W174,"=","""""",";")</f>
        <v>private String id="";</v>
      </c>
    </row>
    <row r="175" spans="2:26" ht="17.5" x14ac:dyDescent="0.45">
      <c r="B175" s="1" t="s">
        <v>3</v>
      </c>
      <c r="C175" s="1" t="s">
        <v>1</v>
      </c>
      <c r="D175" s="4">
        <v>10</v>
      </c>
      <c r="I175" t="str">
        <f>I174</f>
        <v>ALTER TABLE TM_TASK_ASSIGNEE</v>
      </c>
      <c r="J175" t="str">
        <f>CONCATENATE(LEFT(CONCATENATE(" ADD "," ",N175,";"),LEN(CONCATENATE(" ADD "," ",N175,";"))-2),";")</f>
        <v xml:space="preserve"> ADD  STATUS VARCHAR(10);</v>
      </c>
      <c r="K175" s="21" t="str">
        <f>CONCATENATE(LEFT(CONCATENATE("  ALTER COLUMN  "," ",N175,";"),LEN(CONCATENATE("  ALTER COLUMN  "," ",N175,";"))-2),";")</f>
        <v xml:space="preserve">  ALTER COLUMN   STATUS VARCHAR(10);</v>
      </c>
      <c r="L175" s="12"/>
      <c r="M175" s="18" t="str">
        <f>CONCATENATE(B175,",")</f>
        <v>STATUS,</v>
      </c>
      <c r="N175" s="5" t="str">
        <f t="shared" ref="N175:N180" si="77">CONCATENATE(B175," ",C175,"(",D175,")",",")</f>
        <v>STATUS VARCHAR(10),</v>
      </c>
      <c r="O175" s="1" t="s">
        <v>3</v>
      </c>
      <c r="W175" s="17" t="str">
        <f t="shared" si="73"/>
        <v>status</v>
      </c>
      <c r="X175" s="3" t="str">
        <f t="shared" si="74"/>
        <v>"status":"",</v>
      </c>
      <c r="Y175" s="22" t="str">
        <f t="shared" si="75"/>
        <v>public static String STATUS="status";</v>
      </c>
      <c r="Z175" s="7" t="str">
        <f t="shared" si="76"/>
        <v>private String status="";</v>
      </c>
    </row>
    <row r="176" spans="2:26" ht="17.5" x14ac:dyDescent="0.45">
      <c r="B176" s="1" t="s">
        <v>4</v>
      </c>
      <c r="C176" s="1" t="s">
        <v>1</v>
      </c>
      <c r="D176" s="4">
        <v>30</v>
      </c>
      <c r="I176" t="str">
        <f>I175</f>
        <v>ALTER TABLE TM_TASK_ASSIGNEE</v>
      </c>
      <c r="J176" t="str">
        <f>CONCATENATE(LEFT(CONCATENATE(" ADD "," ",N176,";"),LEN(CONCATENATE(" ADD "," ",N176,";"))-2),";")</f>
        <v xml:space="preserve"> ADD  INSERT_DATE VARCHAR(30);</v>
      </c>
      <c r="K176" s="21" t="str">
        <f>CONCATENATE(LEFT(CONCATENATE("  ALTER COLUMN  "," ",N176,";"),LEN(CONCATENATE("  ALTER COLUMN  "," ",N176,";"))-2),";")</f>
        <v xml:space="preserve">  ALTER COLUMN   INSERT_DATE VARCHAR(30);</v>
      </c>
      <c r="L176" s="12"/>
      <c r="M176" s="18" t="str">
        <f>CONCATENATE(B176,",")</f>
        <v>INSERT_DATE,</v>
      </c>
      <c r="N176" s="5" t="str">
        <f t="shared" si="77"/>
        <v>INSERT_DATE VARCHAR(30),</v>
      </c>
      <c r="O176" s="1" t="s">
        <v>7</v>
      </c>
      <c r="P176" t="s">
        <v>8</v>
      </c>
      <c r="W176" s="17" t="str">
        <f t="shared" si="73"/>
        <v>insertDate</v>
      </c>
      <c r="X176" s="3" t="str">
        <f t="shared" si="74"/>
        <v>"insertDate":"",</v>
      </c>
      <c r="Y176" s="22" t="str">
        <f t="shared" si="75"/>
        <v>public static String INSERT_DATE="insertDate";</v>
      </c>
      <c r="Z176" s="7" t="str">
        <f t="shared" si="76"/>
        <v>private String insertDate="";</v>
      </c>
    </row>
    <row r="177" spans="2:26" ht="17.5" x14ac:dyDescent="0.45">
      <c r="B177" s="1" t="s">
        <v>5</v>
      </c>
      <c r="C177" s="1" t="s">
        <v>1</v>
      </c>
      <c r="D177" s="4">
        <v>30</v>
      </c>
      <c r="I177" t="str">
        <f>I176</f>
        <v>ALTER TABLE TM_TASK_ASSIGNEE</v>
      </c>
      <c r="J177" t="str">
        <f>CONCATENATE(LEFT(CONCATENATE(" ADD "," ",N177,";"),LEN(CONCATENATE(" ADD "," ",N177,";"))-2),";")</f>
        <v xml:space="preserve"> ADD  MODIFICATION_DATE VARCHAR(30);</v>
      </c>
      <c r="K177" s="21" t="str">
        <f>CONCATENATE(LEFT(CONCATENATE("  ALTER COLUMN  "," ",N177,";"),LEN(CONCATENATE("  ALTER COLUMN  "," ",N177,";"))-2),";")</f>
        <v xml:space="preserve">  ALTER COLUMN   MODIFICATION_DATE VARCHAR(30);</v>
      </c>
      <c r="L177" s="12"/>
      <c r="M177" s="18" t="str">
        <f>CONCATENATE(B177,",")</f>
        <v>MODIFICATION_DATE,</v>
      </c>
      <c r="N177" s="5" t="str">
        <f t="shared" si="77"/>
        <v>MODIFICATION_DATE VARCHAR(30),</v>
      </c>
      <c r="O177" s="1" t="s">
        <v>9</v>
      </c>
      <c r="P177" t="s">
        <v>8</v>
      </c>
      <c r="W177" s="17" t="str">
        <f t="shared" si="73"/>
        <v>modificationDate</v>
      </c>
      <c r="X177" s="3" t="str">
        <f t="shared" si="74"/>
        <v>"modificationDate":"",</v>
      </c>
      <c r="Y177" s="22" t="str">
        <f t="shared" si="75"/>
        <v>public static String MODIFICATION_DATE="modificationDate";</v>
      </c>
      <c r="Z177" s="7" t="str">
        <f t="shared" si="76"/>
        <v>private String modificationDate="";</v>
      </c>
    </row>
    <row r="178" spans="2:26" ht="17.5" x14ac:dyDescent="0.45">
      <c r="B178" s="1" t="s">
        <v>319</v>
      </c>
      <c r="C178" s="1" t="s">
        <v>1</v>
      </c>
      <c r="D178" s="4">
        <v>222</v>
      </c>
      <c r="I178" t="str">
        <f>I140</f>
        <v>ALTER TABLE TM_TASK_STATUS</v>
      </c>
      <c r="J178" t="str">
        <f>CONCATENATE(LEFT(CONCATENATE(" ADD "," ",N178,";"),LEN(CONCATENATE(" ADD "," ",N178,";"))-2),";")</f>
        <v xml:space="preserve"> ADD  FK_TASK_ID VARCHAR(222);</v>
      </c>
      <c r="K178" s="21" t="str">
        <f>CONCATENATE(LEFT(CONCATENATE("  ALTER COLUMN  "," ",N178,";"),LEN(CONCATENATE("  ALTER COLUMN  "," ",N178,";"))-2),";")</f>
        <v xml:space="preserve">  ALTER COLUMN   FK_TASK_ID VARCHAR(222);</v>
      </c>
      <c r="L178" s="12"/>
      <c r="M178" s="18" t="str">
        <f>CONCATENATE(B178,",")</f>
        <v>FK_TASK_ID,</v>
      </c>
      <c r="N178" s="5" t="str">
        <f t="shared" si="77"/>
        <v>FK_TASK_ID VARCHAR(222),</v>
      </c>
      <c r="O178" s="1" t="s">
        <v>10</v>
      </c>
      <c r="P178" t="s">
        <v>312</v>
      </c>
      <c r="Q178" t="s">
        <v>2</v>
      </c>
      <c r="W178" s="17" t="str">
        <f t="shared" si="73"/>
        <v>fkTaskId</v>
      </c>
      <c r="X178" s="3" t="str">
        <f t="shared" si="74"/>
        <v>"fkTaskId":"",</v>
      </c>
      <c r="Y178" s="22" t="str">
        <f t="shared" si="75"/>
        <v>public static String FK_TASK_ID="fkTaskId";</v>
      </c>
      <c r="Z178" s="7" t="str">
        <f t="shared" si="76"/>
        <v>private String fkTaskId="";</v>
      </c>
    </row>
    <row r="179" spans="2:26" ht="17.5" x14ac:dyDescent="0.45">
      <c r="B179" s="1" t="s">
        <v>11</v>
      </c>
      <c r="C179" s="1" t="s">
        <v>1</v>
      </c>
      <c r="D179" s="4">
        <v>444</v>
      </c>
      <c r="L179" s="12"/>
      <c r="M179" s="18"/>
      <c r="N179" s="5" t="str">
        <f t="shared" si="77"/>
        <v>FK_USER_ID VARCHAR(444),</v>
      </c>
      <c r="O179" s="1" t="s">
        <v>10</v>
      </c>
      <c r="P179" t="s">
        <v>12</v>
      </c>
      <c r="Q179" t="s">
        <v>2</v>
      </c>
      <c r="W179" s="17" t="str">
        <f t="shared" si="73"/>
        <v>fkUserId</v>
      </c>
      <c r="X179" s="3" t="str">
        <f t="shared" si="74"/>
        <v>"fkUserId":"",</v>
      </c>
      <c r="Y179" s="22" t="str">
        <f t="shared" si="75"/>
        <v>public static String FK_USER_ID="fkUserId";</v>
      </c>
      <c r="Z179" s="7" t="str">
        <f t="shared" si="76"/>
        <v>private String fkUserId="";</v>
      </c>
    </row>
    <row r="180" spans="2:26" ht="17.5" x14ac:dyDescent="0.45">
      <c r="B180" s="1" t="s">
        <v>14</v>
      </c>
      <c r="C180" s="1" t="s">
        <v>1</v>
      </c>
      <c r="D180" s="4">
        <v>3000</v>
      </c>
      <c r="I180" t="str">
        <f>I154</f>
        <v>ALTER TABLE TM_TASK_PRIORITY</v>
      </c>
      <c r="J180" t="str">
        <f>CONCATENATE(LEFT(CONCATENATE(" ADD "," ",N180,";"),LEN(CONCATENATE(" ADD "," ",N180,";"))-2),";")</f>
        <v xml:space="preserve"> ADD  DESCRIPTION VARCHAR(3000);</v>
      </c>
      <c r="K180" s="21" t="str">
        <f>CONCATENATE(LEFT(CONCATENATE("  ALTER COLUMN  "," ",N180,";"),LEN(CONCATENATE("  ALTER COLUMN  "," ",N180,";"))-2),";")</f>
        <v xml:space="preserve">  ALTER COLUMN   DESCRIPTION VARCHAR(3000);</v>
      </c>
      <c r="L180" s="12"/>
      <c r="M180" s="18" t="str">
        <f>CONCATENATE(B180,",")</f>
        <v>DESCRIPTION,</v>
      </c>
      <c r="N180" s="5" t="str">
        <f t="shared" si="77"/>
        <v>DESCRIPTION VARCHAR(3000),</v>
      </c>
      <c r="O180" s="1" t="s">
        <v>14</v>
      </c>
      <c r="W180" s="17" t="str">
        <f t="shared" si="73"/>
        <v>description</v>
      </c>
      <c r="X180" s="3" t="str">
        <f t="shared" si="74"/>
        <v>"description":"",</v>
      </c>
      <c r="Y180" s="22" t="str">
        <f t="shared" si="75"/>
        <v>public static String DESCRIPTION="description";</v>
      </c>
      <c r="Z180" s="7" t="str">
        <f t="shared" si="76"/>
        <v>private String description="";</v>
      </c>
    </row>
    <row r="181" spans="2:26" ht="17.5" x14ac:dyDescent="0.45">
      <c r="C181" s="1"/>
      <c r="D181" s="8"/>
      <c r="M181" s="18"/>
      <c r="N181" s="33" t="s">
        <v>130</v>
      </c>
      <c r="O181" s="1"/>
      <c r="W181" s="17"/>
    </row>
    <row r="182" spans="2:26" ht="17.5" x14ac:dyDescent="0.45">
      <c r="C182" s="1"/>
      <c r="D182" s="8"/>
      <c r="M182" s="18"/>
      <c r="N182" s="31" t="s">
        <v>126</v>
      </c>
      <c r="O182" s="1"/>
      <c r="W182" s="17"/>
    </row>
    <row r="183" spans="2:26" ht="17.5" x14ac:dyDescent="0.45">
      <c r="C183" s="14"/>
      <c r="D183" s="9"/>
      <c r="M183" s="20"/>
      <c r="W183" s="17"/>
    </row>
    <row r="184" spans="2:26" x14ac:dyDescent="0.35">
      <c r="B184" s="2" t="s">
        <v>320</v>
      </c>
      <c r="I184" t="str">
        <f>CONCATENATE("ALTER TABLE"," ",B184)</f>
        <v>ALTER TABLE TM_TASK_REPORTER</v>
      </c>
      <c r="N184" s="5" t="str">
        <f>CONCATENATE("CREATE TABLE ",B184," ","(")</f>
        <v>CREATE TABLE TM_TASK_REPORTER (</v>
      </c>
    </row>
    <row r="185" spans="2:26" ht="17.5" x14ac:dyDescent="0.45">
      <c r="B185" s="1" t="s">
        <v>2</v>
      </c>
      <c r="C185" s="1" t="s">
        <v>1</v>
      </c>
      <c r="D185" s="4">
        <v>30</v>
      </c>
      <c r="E185" s="24" t="s">
        <v>113</v>
      </c>
      <c r="I185" t="str">
        <f>I184</f>
        <v>ALTER TABLE TM_TASK_REPORTER</v>
      </c>
      <c r="J185" t="str">
        <f>CONCATENATE(LEFT(CONCATENATE(" ADD "," ",N185,";"),LEN(CONCATENATE(" ADD "," ",N185,";"))-2),";")</f>
        <v xml:space="preserve"> ADD  ID VARCHAR(30) NOT NULL ;</v>
      </c>
      <c r="K185" s="21" t="str">
        <f>CONCATENATE(LEFT(CONCATENATE("  ALTER COLUMN  "," ",N185,";"),LEN(CONCATENATE("  ALTER COLUMN  "," ",N185,";"))-2),";")</f>
        <v xml:space="preserve">  ALTER COLUMN   ID VARCHAR(30) NOT NULL ;</v>
      </c>
      <c r="L185" s="12"/>
      <c r="M185" s="18" t="str">
        <f>CONCATENATE(B185,",")</f>
        <v>ID,</v>
      </c>
      <c r="N185" s="5" t="str">
        <f>CONCATENATE(B185," ",C185,"(",D185,") ",E185," ,")</f>
        <v>ID VARCHAR(30) NOT NULL ,</v>
      </c>
      <c r="O185" s="1" t="s">
        <v>2</v>
      </c>
      <c r="P185" s="6"/>
      <c r="Q185" s="6"/>
      <c r="R185" s="6"/>
      <c r="S185" s="6"/>
      <c r="T185" s="6"/>
      <c r="U185" s="6"/>
      <c r="V185" s="6"/>
      <c r="W185" s="17" t="str">
        <f t="shared" ref="W185:W191" si="78">CONCATENATE(,LOWER(O185),UPPER(LEFT(P185,1)),LOWER(RIGHT(P185,LEN(P185)-IF(LEN(P185)&gt;0,1,LEN(P185)))),UPPER(LEFT(Q185,1)),LOWER(RIGHT(Q185,LEN(Q185)-IF(LEN(Q185)&gt;0,1,LEN(Q185)))),UPPER(LEFT(R185,1)),LOWER(RIGHT(R185,LEN(R185)-IF(LEN(R185)&gt;0,1,LEN(R185)))),UPPER(LEFT(S185,1)),LOWER(RIGHT(S185,LEN(S185)-IF(LEN(S185)&gt;0,1,LEN(S185)))),UPPER(LEFT(T185,1)),LOWER(RIGHT(T185,LEN(T185)-IF(LEN(T185)&gt;0,1,LEN(T185)))),UPPER(LEFT(U185,1)),LOWER(RIGHT(U185,LEN(U185)-IF(LEN(U185)&gt;0,1,LEN(U185)))),UPPER(LEFT(V185,1)),LOWER(RIGHT(V185,LEN(V185)-IF(LEN(V185)&gt;0,1,LEN(V185)))))</f>
        <v>id</v>
      </c>
      <c r="X185" s="3" t="str">
        <f t="shared" ref="X185:X191" si="79">CONCATENATE("""",W185,"""",":","""","""",",")</f>
        <v>"id":"",</v>
      </c>
      <c r="Y185" s="22" t="str">
        <f t="shared" ref="Y185:Y191" si="80">CONCATENATE("public static String ",,B185,,"=","""",W185,""";")</f>
        <v>public static String ID="id";</v>
      </c>
      <c r="Z185" s="7" t="str">
        <f t="shared" ref="Z185:Z191" si="81">CONCATENATE("private String ",W185,"=","""""",";")</f>
        <v>private String id="";</v>
      </c>
    </row>
    <row r="186" spans="2:26" ht="17.5" x14ac:dyDescent="0.45">
      <c r="B186" s="1" t="s">
        <v>3</v>
      </c>
      <c r="C186" s="1" t="s">
        <v>1</v>
      </c>
      <c r="D186" s="4">
        <v>10</v>
      </c>
      <c r="I186" t="str">
        <f>I185</f>
        <v>ALTER TABLE TM_TASK_REPORTER</v>
      </c>
      <c r="J186" t="str">
        <f>CONCATENATE(LEFT(CONCATENATE(" ADD "," ",N186,";"),LEN(CONCATENATE(" ADD "," ",N186,";"))-2),";")</f>
        <v xml:space="preserve"> ADD  STATUS VARCHAR(10);</v>
      </c>
      <c r="K186" s="21" t="str">
        <f>CONCATENATE(LEFT(CONCATENATE("  ALTER COLUMN  "," ",N186,";"),LEN(CONCATENATE("  ALTER COLUMN  "," ",N186,";"))-2),";")</f>
        <v xml:space="preserve">  ALTER COLUMN   STATUS VARCHAR(10);</v>
      </c>
      <c r="L186" s="12"/>
      <c r="M186" s="18" t="str">
        <f>CONCATENATE(B186,",")</f>
        <v>STATUS,</v>
      </c>
      <c r="N186" s="5" t="str">
        <f t="shared" ref="N186:N191" si="82">CONCATENATE(B186," ",C186,"(",D186,")",",")</f>
        <v>STATUS VARCHAR(10),</v>
      </c>
      <c r="O186" s="1" t="s">
        <v>3</v>
      </c>
      <c r="W186" s="17" t="str">
        <f t="shared" si="78"/>
        <v>status</v>
      </c>
      <c r="X186" s="3" t="str">
        <f t="shared" si="79"/>
        <v>"status":"",</v>
      </c>
      <c r="Y186" s="22" t="str">
        <f t="shared" si="80"/>
        <v>public static String STATUS="status";</v>
      </c>
      <c r="Z186" s="7" t="str">
        <f t="shared" si="81"/>
        <v>private String status="";</v>
      </c>
    </row>
    <row r="187" spans="2:26" ht="17.5" x14ac:dyDescent="0.45">
      <c r="B187" s="1" t="s">
        <v>4</v>
      </c>
      <c r="C187" s="1" t="s">
        <v>1</v>
      </c>
      <c r="D187" s="4">
        <v>30</v>
      </c>
      <c r="I187" t="str">
        <f>I186</f>
        <v>ALTER TABLE TM_TASK_REPORTER</v>
      </c>
      <c r="J187" t="str">
        <f>CONCATENATE(LEFT(CONCATENATE(" ADD "," ",N187,";"),LEN(CONCATENATE(" ADD "," ",N187,";"))-2),";")</f>
        <v xml:space="preserve"> ADD  INSERT_DATE VARCHAR(30);</v>
      </c>
      <c r="K187" s="21" t="str">
        <f>CONCATENATE(LEFT(CONCATENATE("  ALTER COLUMN  "," ",N187,";"),LEN(CONCATENATE("  ALTER COLUMN  "," ",N187,";"))-2),";")</f>
        <v xml:space="preserve">  ALTER COLUMN   INSERT_DATE VARCHAR(30);</v>
      </c>
      <c r="L187" s="12"/>
      <c r="M187" s="18" t="str">
        <f>CONCATENATE(B187,",")</f>
        <v>INSERT_DATE,</v>
      </c>
      <c r="N187" s="5" t="str">
        <f t="shared" si="82"/>
        <v>INSERT_DATE VARCHAR(30),</v>
      </c>
      <c r="O187" s="1" t="s">
        <v>7</v>
      </c>
      <c r="P187" t="s">
        <v>8</v>
      </c>
      <c r="W187" s="17" t="str">
        <f t="shared" si="78"/>
        <v>insertDate</v>
      </c>
      <c r="X187" s="3" t="str">
        <f t="shared" si="79"/>
        <v>"insertDate":"",</v>
      </c>
      <c r="Y187" s="22" t="str">
        <f t="shared" si="80"/>
        <v>public static String INSERT_DATE="insertDate";</v>
      </c>
      <c r="Z187" s="7" t="str">
        <f t="shared" si="81"/>
        <v>private String insertDate="";</v>
      </c>
    </row>
    <row r="188" spans="2:26" ht="17.5" x14ac:dyDescent="0.45">
      <c r="B188" s="1" t="s">
        <v>5</v>
      </c>
      <c r="C188" s="1" t="s">
        <v>1</v>
      </c>
      <c r="D188" s="4">
        <v>30</v>
      </c>
      <c r="I188" t="str">
        <f>I187</f>
        <v>ALTER TABLE TM_TASK_REPORTER</v>
      </c>
      <c r="J188" t="str">
        <f>CONCATENATE(LEFT(CONCATENATE(" ADD "," ",N188,";"),LEN(CONCATENATE(" ADD "," ",N188,";"))-2),";")</f>
        <v xml:space="preserve"> ADD  MODIFICATION_DATE VARCHAR(30);</v>
      </c>
      <c r="K188" s="21" t="str">
        <f>CONCATENATE(LEFT(CONCATENATE("  ALTER COLUMN  "," ",N188,";"),LEN(CONCATENATE("  ALTER COLUMN  "," ",N188,";"))-2),";")</f>
        <v xml:space="preserve">  ALTER COLUMN   MODIFICATION_DATE VARCHAR(30);</v>
      </c>
      <c r="L188" s="12"/>
      <c r="M188" s="18" t="str">
        <f>CONCATENATE(B188,",")</f>
        <v>MODIFICATION_DATE,</v>
      </c>
      <c r="N188" s="5" t="str">
        <f t="shared" si="82"/>
        <v>MODIFICATION_DATE VARCHAR(30),</v>
      </c>
      <c r="O188" s="1" t="s">
        <v>9</v>
      </c>
      <c r="P188" t="s">
        <v>8</v>
      </c>
      <c r="W188" s="17" t="str">
        <f t="shared" si="78"/>
        <v>modificationDate</v>
      </c>
      <c r="X188" s="3" t="str">
        <f t="shared" si="79"/>
        <v>"modificationDate":"",</v>
      </c>
      <c r="Y188" s="22" t="str">
        <f t="shared" si="80"/>
        <v>public static String MODIFICATION_DATE="modificationDate";</v>
      </c>
      <c r="Z188" s="7" t="str">
        <f t="shared" si="81"/>
        <v>private String modificationDate="";</v>
      </c>
    </row>
    <row r="189" spans="2:26" ht="17.5" x14ac:dyDescent="0.45">
      <c r="B189" s="1" t="s">
        <v>319</v>
      </c>
      <c r="C189" s="1" t="s">
        <v>1</v>
      </c>
      <c r="D189" s="4">
        <v>222</v>
      </c>
      <c r="I189" t="str">
        <f>I151</f>
        <v>ALTER TABLE TM_TASK_PRIORITY</v>
      </c>
      <c r="J189" t="str">
        <f>CONCATENATE(LEFT(CONCATENATE(" ADD "," ",N189,";"),LEN(CONCATENATE(" ADD "," ",N189,";"))-2),";")</f>
        <v xml:space="preserve"> ADD  FK_TASK_ID VARCHAR(222);</v>
      </c>
      <c r="K189" s="21" t="str">
        <f>CONCATENATE(LEFT(CONCATENATE("  ALTER COLUMN  "," ",N189,";"),LEN(CONCATENATE("  ALTER COLUMN  "," ",N189,";"))-2),";")</f>
        <v xml:space="preserve">  ALTER COLUMN   FK_TASK_ID VARCHAR(222);</v>
      </c>
      <c r="L189" s="12"/>
      <c r="M189" s="18" t="str">
        <f>CONCATENATE(B189,",")</f>
        <v>FK_TASK_ID,</v>
      </c>
      <c r="N189" s="5" t="str">
        <f t="shared" si="82"/>
        <v>FK_TASK_ID VARCHAR(222),</v>
      </c>
      <c r="O189" s="1" t="s">
        <v>10</v>
      </c>
      <c r="P189" t="s">
        <v>312</v>
      </c>
      <c r="Q189" t="s">
        <v>2</v>
      </c>
      <c r="W189" s="17" t="str">
        <f t="shared" si="78"/>
        <v>fkTaskId</v>
      </c>
      <c r="X189" s="3" t="str">
        <f t="shared" si="79"/>
        <v>"fkTaskId":"",</v>
      </c>
      <c r="Y189" s="22" t="str">
        <f t="shared" si="80"/>
        <v>public static String FK_TASK_ID="fkTaskId";</v>
      </c>
      <c r="Z189" s="7" t="str">
        <f t="shared" si="81"/>
        <v>private String fkTaskId="";</v>
      </c>
    </row>
    <row r="190" spans="2:26" ht="17.5" x14ac:dyDescent="0.45">
      <c r="B190" s="1" t="s">
        <v>11</v>
      </c>
      <c r="C190" s="1" t="s">
        <v>1</v>
      </c>
      <c r="D190" s="4">
        <v>444</v>
      </c>
      <c r="L190" s="12"/>
      <c r="M190" s="18"/>
      <c r="N190" s="5" t="str">
        <f t="shared" si="82"/>
        <v>FK_USER_ID VARCHAR(444),</v>
      </c>
      <c r="O190" s="1" t="s">
        <v>10</v>
      </c>
      <c r="P190" t="s">
        <v>12</v>
      </c>
      <c r="Q190" t="s">
        <v>2</v>
      </c>
      <c r="W190" s="17" t="str">
        <f t="shared" si="78"/>
        <v>fkUserId</v>
      </c>
      <c r="X190" s="3" t="str">
        <f t="shared" si="79"/>
        <v>"fkUserId":"",</v>
      </c>
      <c r="Y190" s="22" t="str">
        <f t="shared" si="80"/>
        <v>public static String FK_USER_ID="fkUserId";</v>
      </c>
      <c r="Z190" s="7" t="str">
        <f t="shared" si="81"/>
        <v>private String fkUserId="";</v>
      </c>
    </row>
    <row r="191" spans="2:26" ht="17.5" x14ac:dyDescent="0.45">
      <c r="B191" s="1" t="s">
        <v>14</v>
      </c>
      <c r="C191" s="1" t="s">
        <v>1</v>
      </c>
      <c r="D191" s="4">
        <v>3000</v>
      </c>
      <c r="I191" t="str">
        <f>I165</f>
        <v>ALTER TABLE TM_TASK_CATEGORY</v>
      </c>
      <c r="J191" t="str">
        <f>CONCATENATE(LEFT(CONCATENATE(" ADD "," ",N191,";"),LEN(CONCATENATE(" ADD "," ",N191,";"))-2),";")</f>
        <v xml:space="preserve"> ADD  DESCRIPTION VARCHAR(3000);</v>
      </c>
      <c r="K191" s="21" t="str">
        <f>CONCATENATE(LEFT(CONCATENATE("  ALTER COLUMN  "," ",N191,";"),LEN(CONCATENATE("  ALTER COLUMN  "," ",N191,";"))-2),";")</f>
        <v xml:space="preserve">  ALTER COLUMN   DESCRIPTION VARCHAR(3000);</v>
      </c>
      <c r="L191" s="12"/>
      <c r="M191" s="18" t="str">
        <f>CONCATENATE(B191,",")</f>
        <v>DESCRIPTION,</v>
      </c>
      <c r="N191" s="5" t="str">
        <f t="shared" si="82"/>
        <v>DESCRIPTION VARCHAR(3000),</v>
      </c>
      <c r="O191" s="1" t="s">
        <v>14</v>
      </c>
      <c r="W191" s="17" t="str">
        <f t="shared" si="78"/>
        <v>description</v>
      </c>
      <c r="X191" s="3" t="str">
        <f t="shared" si="79"/>
        <v>"description":"",</v>
      </c>
      <c r="Y191" s="22" t="str">
        <f t="shared" si="80"/>
        <v>public static String DESCRIPTION="description";</v>
      </c>
      <c r="Z191" s="7" t="str">
        <f t="shared" si="81"/>
        <v>private String description="";</v>
      </c>
    </row>
    <row r="192" spans="2:26" ht="17.5" x14ac:dyDescent="0.45">
      <c r="C192" s="1"/>
      <c r="D192" s="8"/>
      <c r="M192" s="18"/>
      <c r="N192" s="33" t="s">
        <v>130</v>
      </c>
      <c r="O192" s="1"/>
      <c r="W192" s="17"/>
    </row>
    <row r="193" spans="2:26" ht="17.5" x14ac:dyDescent="0.45">
      <c r="C193" s="14"/>
      <c r="D193" s="9"/>
      <c r="M193" s="20"/>
      <c r="N193" s="33"/>
      <c r="O193" s="14"/>
      <c r="W193" s="17"/>
    </row>
    <row r="194" spans="2:26" x14ac:dyDescent="0.35">
      <c r="B194" s="2" t="s">
        <v>360</v>
      </c>
      <c r="I194" t="str">
        <f>CONCATENATE("ALTER TABLE"," ",B194)</f>
        <v>ALTER TABLE TM_TASK_LABEL</v>
      </c>
      <c r="N194" s="5" t="str">
        <f>CONCATENATE("CREATE TABLE ",B194," ","(")</f>
        <v>CREATE TABLE TM_TASK_LABEL (</v>
      </c>
    </row>
    <row r="195" spans="2:26" ht="17.5" x14ac:dyDescent="0.45">
      <c r="B195" s="1" t="s">
        <v>2</v>
      </c>
      <c r="C195" s="1" t="s">
        <v>1</v>
      </c>
      <c r="D195" s="4">
        <v>30</v>
      </c>
      <c r="E195" s="24" t="s">
        <v>113</v>
      </c>
      <c r="I195" t="str">
        <f>I194</f>
        <v>ALTER TABLE TM_TASK_LABEL</v>
      </c>
      <c r="J195" t="str">
        <f t="shared" ref="J195:J200" si="83">CONCATENATE(LEFT(CONCATENATE(" ADD "," ",N195,";"),LEN(CONCATENATE(" ADD "," ",N195,";"))-2),";")</f>
        <v xml:space="preserve"> ADD  ID VARCHAR(30) NOT NULL ;</v>
      </c>
      <c r="K195" s="21" t="str">
        <f t="shared" ref="K195:K200" si="84">CONCATENATE(LEFT(CONCATENATE("  ALTER COLUMN  "," ",N195,";"),LEN(CONCATENATE("  ALTER COLUMN  "," ",N195,";"))-2),";")</f>
        <v xml:space="preserve">  ALTER COLUMN   ID VARCHAR(30) NOT NULL ;</v>
      </c>
      <c r="L195" s="12"/>
      <c r="M195" s="18" t="str">
        <f t="shared" ref="M195:M200" si="85">CONCATENATE(B195,",")</f>
        <v>ID,</v>
      </c>
      <c r="N195" s="5" t="str">
        <f>CONCATENATE(B195," ",C195,"(",D195,") ",E195," ,")</f>
        <v>ID VARCHAR(30) NOT NULL ,</v>
      </c>
      <c r="O195" s="1" t="s">
        <v>2</v>
      </c>
      <c r="P195" s="6"/>
      <c r="Q195" s="6"/>
      <c r="R195" s="6"/>
      <c r="S195" s="6"/>
      <c r="T195" s="6"/>
      <c r="U195" s="6"/>
      <c r="V195" s="6"/>
      <c r="W195" s="17" t="str">
        <f t="shared" ref="W195:W200" si="86">CONCATENATE(,LOWER(O195),UPPER(LEFT(P195,1)),LOWER(RIGHT(P195,LEN(P195)-IF(LEN(P195)&gt;0,1,LEN(P195)))),UPPER(LEFT(Q195,1)),LOWER(RIGHT(Q195,LEN(Q195)-IF(LEN(Q195)&gt;0,1,LEN(Q195)))),UPPER(LEFT(R195,1)),LOWER(RIGHT(R195,LEN(R195)-IF(LEN(R195)&gt;0,1,LEN(R195)))),UPPER(LEFT(S195,1)),LOWER(RIGHT(S195,LEN(S195)-IF(LEN(S195)&gt;0,1,LEN(S195)))),UPPER(LEFT(T195,1)),LOWER(RIGHT(T195,LEN(T195)-IF(LEN(T195)&gt;0,1,LEN(T195)))),UPPER(LEFT(U195,1)),LOWER(RIGHT(U195,LEN(U195)-IF(LEN(U195)&gt;0,1,LEN(U195)))),UPPER(LEFT(V195,1)),LOWER(RIGHT(V195,LEN(V195)-IF(LEN(V195)&gt;0,1,LEN(V195)))))</f>
        <v>id</v>
      </c>
      <c r="X195" s="3" t="str">
        <f t="shared" ref="X195:X200" si="87">CONCATENATE("""",W195,"""",":","""","""",",")</f>
        <v>"id":"",</v>
      </c>
      <c r="Y195" s="22" t="str">
        <f t="shared" ref="Y195:Y200" si="88">CONCATENATE("public static String ",,B195,,"=","""",W195,""";")</f>
        <v>public static String ID="id";</v>
      </c>
      <c r="Z195" s="7" t="str">
        <f t="shared" ref="Z195:Z200" si="89">CONCATENATE("private String ",W195,"=","""""",";")</f>
        <v>private String id="";</v>
      </c>
    </row>
    <row r="196" spans="2:26" ht="17.5" x14ac:dyDescent="0.45">
      <c r="B196" s="1" t="s">
        <v>3</v>
      </c>
      <c r="C196" s="1" t="s">
        <v>1</v>
      </c>
      <c r="D196" s="4">
        <v>10</v>
      </c>
      <c r="I196" t="str">
        <f>I195</f>
        <v>ALTER TABLE TM_TASK_LABEL</v>
      </c>
      <c r="J196" t="str">
        <f t="shared" si="83"/>
        <v xml:space="preserve"> ADD  STATUS VARCHAR(10);</v>
      </c>
      <c r="K196" s="21" t="str">
        <f t="shared" si="84"/>
        <v xml:space="preserve">  ALTER COLUMN   STATUS VARCHAR(10);</v>
      </c>
      <c r="L196" s="12"/>
      <c r="M196" s="18" t="str">
        <f t="shared" si="85"/>
        <v>STATUS,</v>
      </c>
      <c r="N196" s="5" t="str">
        <f t="shared" ref="N196:N201" si="90">CONCATENATE(B196," ",C196,"(",D196,")",",")</f>
        <v>STATUS VARCHAR(10),</v>
      </c>
      <c r="O196" s="1" t="s">
        <v>3</v>
      </c>
      <c r="W196" s="17" t="str">
        <f t="shared" si="86"/>
        <v>status</v>
      </c>
      <c r="X196" s="3" t="str">
        <f t="shared" si="87"/>
        <v>"status":"",</v>
      </c>
      <c r="Y196" s="22" t="str">
        <f t="shared" si="88"/>
        <v>public static String STATUS="status";</v>
      </c>
      <c r="Z196" s="7" t="str">
        <f t="shared" si="89"/>
        <v>private String status="";</v>
      </c>
    </row>
    <row r="197" spans="2:26" ht="17.5" x14ac:dyDescent="0.45">
      <c r="B197" s="1" t="s">
        <v>4</v>
      </c>
      <c r="C197" s="1" t="s">
        <v>1</v>
      </c>
      <c r="D197" s="4">
        <v>30</v>
      </c>
      <c r="I197" t="str">
        <f>I196</f>
        <v>ALTER TABLE TM_TASK_LABEL</v>
      </c>
      <c r="J197" t="str">
        <f t="shared" si="83"/>
        <v xml:space="preserve"> ADD  INSERT_DATE VARCHAR(30);</v>
      </c>
      <c r="K197" s="21" t="str">
        <f t="shared" si="84"/>
        <v xml:space="preserve">  ALTER COLUMN   INSERT_DATE VARCHAR(30);</v>
      </c>
      <c r="L197" s="12"/>
      <c r="M197" s="18" t="str">
        <f t="shared" si="85"/>
        <v>INSERT_DATE,</v>
      </c>
      <c r="N197" s="5" t="str">
        <f t="shared" si="90"/>
        <v>INSERT_DATE VARCHAR(30),</v>
      </c>
      <c r="O197" s="1" t="s">
        <v>7</v>
      </c>
      <c r="P197" t="s">
        <v>8</v>
      </c>
      <c r="W197" s="17" t="str">
        <f t="shared" si="86"/>
        <v>insertDate</v>
      </c>
      <c r="X197" s="3" t="str">
        <f t="shared" si="87"/>
        <v>"insertDate":"",</v>
      </c>
      <c r="Y197" s="22" t="str">
        <f t="shared" si="88"/>
        <v>public static String INSERT_DATE="insertDate";</v>
      </c>
      <c r="Z197" s="7" t="str">
        <f t="shared" si="89"/>
        <v>private String insertDate="";</v>
      </c>
    </row>
    <row r="198" spans="2:26" ht="17.5" x14ac:dyDescent="0.45">
      <c r="B198" s="1" t="s">
        <v>5</v>
      </c>
      <c r="C198" s="1" t="s">
        <v>1</v>
      </c>
      <c r="D198" s="4">
        <v>30</v>
      </c>
      <c r="I198" t="str">
        <f>I197</f>
        <v>ALTER TABLE TM_TASK_LABEL</v>
      </c>
      <c r="J198" t="str">
        <f t="shared" si="83"/>
        <v xml:space="preserve"> ADD  MODIFICATION_DATE VARCHAR(30);</v>
      </c>
      <c r="K198" s="21" t="str">
        <f t="shared" si="84"/>
        <v xml:space="preserve">  ALTER COLUMN   MODIFICATION_DATE VARCHAR(30);</v>
      </c>
      <c r="L198" s="12"/>
      <c r="M198" s="18" t="str">
        <f t="shared" si="85"/>
        <v>MODIFICATION_DATE,</v>
      </c>
      <c r="N198" s="5" t="str">
        <f t="shared" si="90"/>
        <v>MODIFICATION_DATE VARCHAR(30),</v>
      </c>
      <c r="O198" s="1" t="s">
        <v>9</v>
      </c>
      <c r="P198" t="s">
        <v>8</v>
      </c>
      <c r="W198" s="17" t="str">
        <f t="shared" si="86"/>
        <v>modificationDate</v>
      </c>
      <c r="X198" s="3" t="str">
        <f t="shared" si="87"/>
        <v>"modificationDate":"",</v>
      </c>
      <c r="Y198" s="22" t="str">
        <f t="shared" si="88"/>
        <v>public static String MODIFICATION_DATE="modificationDate";</v>
      </c>
      <c r="Z198" s="7" t="str">
        <f t="shared" si="89"/>
        <v>private String modificationDate="";</v>
      </c>
    </row>
    <row r="199" spans="2:26" ht="17.5" x14ac:dyDescent="0.45">
      <c r="B199" s="1" t="s">
        <v>275</v>
      </c>
      <c r="C199" s="1" t="s">
        <v>1</v>
      </c>
      <c r="D199" s="4">
        <v>222</v>
      </c>
      <c r="I199">
        <f>I147</f>
        <v>0</v>
      </c>
      <c r="J199" t="str">
        <f t="shared" si="83"/>
        <v xml:space="preserve"> ADD  FK_PROJECT_ID VARCHAR(222);</v>
      </c>
      <c r="K199" s="21" t="str">
        <f t="shared" si="84"/>
        <v xml:space="preserve">  ALTER COLUMN   FK_PROJECT_ID VARCHAR(222);</v>
      </c>
      <c r="L199" s="12"/>
      <c r="M199" s="18" t="str">
        <f t="shared" si="85"/>
        <v>FK_PROJECT_ID,</v>
      </c>
      <c r="N199" s="5" t="str">
        <f t="shared" si="90"/>
        <v>FK_PROJECT_ID VARCHAR(222),</v>
      </c>
      <c r="O199" s="1" t="s">
        <v>0</v>
      </c>
      <c r="W199" s="17" t="str">
        <f>CONCATENATE(,LOWER(O199),UPPER(LEFT(P199,1)),LOWER(RIGHT(P199,LEN(P199)-IF(LEN(P199)&gt;0,1,LEN(P199)))),UPPER(LEFT(Q199,1)),LOWER(RIGHT(Q199,LEN(Q199)-IF(LEN(Q199)&gt;0,1,LEN(Q199)))),UPPER(LEFT(R199,1)),LOWER(RIGHT(R199,LEN(R199)-IF(LEN(R199)&gt;0,1,LEN(R199)))),UPPER(LEFT(S199,1)),LOWER(RIGHT(S199,LEN(S199)-IF(LEN(S199)&gt;0,1,LEN(S199)))),UPPER(LEFT(T199,1)),LOWER(RIGHT(T199,LEN(T199)-IF(LEN(T199)&gt;0,1,LEN(T199)))),UPPER(LEFT(U199,1)),LOWER(RIGHT(U199,LEN(U199)-IF(LEN(U199)&gt;0,1,LEN(U199)))),UPPER(LEFT(V199,1)),LOWER(RIGHT(V199,LEN(V199)-IF(LEN(V199)&gt;0,1,LEN(V199)))))</f>
        <v>name</v>
      </c>
      <c r="X199" s="3" t="str">
        <f>CONCATENATE("""",W199,"""",":","""","""",",")</f>
        <v>"name":"",</v>
      </c>
      <c r="Y199" s="22" t="str">
        <f>CONCATENATE("public static String ",,B199,,"=","""",W199,""";")</f>
        <v>public static String FK_PROJECT_ID="name";</v>
      </c>
      <c r="Z199" s="7" t="str">
        <f>CONCATENATE("private String ",W199,"=","""""",";")</f>
        <v>private String name="";</v>
      </c>
    </row>
    <row r="200" spans="2:26" ht="17.5" x14ac:dyDescent="0.45">
      <c r="B200" s="1" t="s">
        <v>0</v>
      </c>
      <c r="C200" s="1" t="s">
        <v>1</v>
      </c>
      <c r="D200" s="4">
        <v>222</v>
      </c>
      <c r="I200">
        <f>I148</f>
        <v>0</v>
      </c>
      <c r="J200" t="str">
        <f t="shared" si="83"/>
        <v xml:space="preserve"> ADD  NAME VARCHAR(222);</v>
      </c>
      <c r="K200" s="21" t="str">
        <f t="shared" si="84"/>
        <v xml:space="preserve">  ALTER COLUMN   NAME VARCHAR(222);</v>
      </c>
      <c r="L200" s="12"/>
      <c r="M200" s="18" t="str">
        <f t="shared" si="85"/>
        <v>NAME,</v>
      </c>
      <c r="N200" s="5" t="str">
        <f t="shared" si="90"/>
        <v>NAME VARCHAR(222),</v>
      </c>
      <c r="O200" s="1" t="s">
        <v>0</v>
      </c>
      <c r="W200" s="17" t="str">
        <f t="shared" si="86"/>
        <v>name</v>
      </c>
      <c r="X200" s="3" t="str">
        <f t="shared" si="87"/>
        <v>"name":"",</v>
      </c>
      <c r="Y200" s="22" t="str">
        <f t="shared" si="88"/>
        <v>public static String NAME="name";</v>
      </c>
      <c r="Z200" s="7" t="str">
        <f t="shared" si="89"/>
        <v>private String name="";</v>
      </c>
    </row>
    <row r="201" spans="2:26" ht="17.5" x14ac:dyDescent="0.45">
      <c r="B201" s="1" t="s">
        <v>361</v>
      </c>
      <c r="C201" s="1" t="s">
        <v>1</v>
      </c>
      <c r="D201" s="4">
        <v>444</v>
      </c>
      <c r="L201" s="12"/>
      <c r="M201" s="18"/>
      <c r="N201" s="5" t="str">
        <f t="shared" si="90"/>
        <v>COLOR VARCHAR(444),</v>
      </c>
      <c r="O201" s="1" t="s">
        <v>361</v>
      </c>
      <c r="W201" s="17" t="str">
        <f>CONCATENATE(,LOWER(O201),UPPER(LEFT(P201,1)),LOWER(RIGHT(P201,LEN(P201)-IF(LEN(P201)&gt;0,1,LEN(P201)))),UPPER(LEFT(Q201,1)),LOWER(RIGHT(Q201,LEN(Q201)-IF(LEN(Q201)&gt;0,1,LEN(Q201)))),UPPER(LEFT(R201,1)),LOWER(RIGHT(R201,LEN(R201)-IF(LEN(R201)&gt;0,1,LEN(R201)))),UPPER(LEFT(S201,1)),LOWER(RIGHT(S201,LEN(S201)-IF(LEN(S201)&gt;0,1,LEN(S201)))),UPPER(LEFT(T201,1)),LOWER(RIGHT(T201,LEN(T201)-IF(LEN(T201)&gt;0,1,LEN(T201)))),UPPER(LEFT(U201,1)),LOWER(RIGHT(U201,LEN(U201)-IF(LEN(U201)&gt;0,1,LEN(U201)))),UPPER(LEFT(V201,1)),LOWER(RIGHT(V201,LEN(V201)-IF(LEN(V201)&gt;0,1,LEN(V201)))))</f>
        <v>color</v>
      </c>
      <c r="X201" s="3" t="str">
        <f>CONCATENATE("""",W201,"""",":","""","""",",")</f>
        <v>"color":"",</v>
      </c>
      <c r="Y201" s="22" t="str">
        <f>CONCATENATE("public static String ",,B201,,"=","""",W201,""";")</f>
        <v>public static String COLOR="color";</v>
      </c>
      <c r="Z201" s="7" t="str">
        <f>CONCATENATE("private String ",W201,"=","""""",";")</f>
        <v>private String color="";</v>
      </c>
    </row>
    <row r="202" spans="2:26" ht="17.5" x14ac:dyDescent="0.45">
      <c r="B202" s="1"/>
      <c r="C202" s="1"/>
      <c r="D202" s="4"/>
      <c r="L202" s="12"/>
      <c r="M202" s="18"/>
      <c r="O202" s="1"/>
      <c r="W202" s="17"/>
    </row>
    <row r="203" spans="2:26" ht="17.5" x14ac:dyDescent="0.45">
      <c r="C203" s="1"/>
      <c r="D203" s="8"/>
      <c r="M203" s="18"/>
      <c r="N203" s="33" t="s">
        <v>130</v>
      </c>
      <c r="O203" s="1"/>
      <c r="W203" s="17"/>
    </row>
    <row r="204" spans="2:26" ht="17.5" x14ac:dyDescent="0.45">
      <c r="C204" s="1"/>
      <c r="D204" s="8"/>
      <c r="M204" s="18"/>
      <c r="N204" s="31" t="s">
        <v>126</v>
      </c>
      <c r="O204" s="1"/>
      <c r="W204" s="17"/>
    </row>
    <row r="205" spans="2:26" ht="17.5" x14ac:dyDescent="0.45">
      <c r="C205" s="14"/>
      <c r="D205" s="9"/>
      <c r="M205" s="20"/>
      <c r="W205" s="17"/>
    </row>
    <row r="206" spans="2:26" ht="17.5" x14ac:dyDescent="0.45">
      <c r="C206" s="1"/>
      <c r="D206" s="8"/>
      <c r="M206" s="18"/>
      <c r="N206" s="31"/>
      <c r="O206" s="1"/>
      <c r="W206" s="17"/>
    </row>
    <row r="207" spans="2:26" x14ac:dyDescent="0.35">
      <c r="B207" s="2" t="s">
        <v>362</v>
      </c>
      <c r="I207" t="str">
        <f>CONCATENATE("ALTER TABLE"," ",B207)</f>
        <v>ALTER TABLE TM_TASK_SPRINT</v>
      </c>
      <c r="N207" s="5" t="str">
        <f>CONCATENATE("CREATE TABLE ",B207," ","(")</f>
        <v>CREATE TABLE TM_TASK_SPRINT (</v>
      </c>
    </row>
    <row r="208" spans="2:26" ht="17.5" x14ac:dyDescent="0.45">
      <c r="B208" s="1" t="s">
        <v>2</v>
      </c>
      <c r="C208" s="1" t="s">
        <v>1</v>
      </c>
      <c r="D208" s="4">
        <v>30</v>
      </c>
      <c r="E208" s="24" t="s">
        <v>113</v>
      </c>
      <c r="I208" t="str">
        <f>I207</f>
        <v>ALTER TABLE TM_TASK_SPRINT</v>
      </c>
      <c r="J208" t="str">
        <f>CONCATENATE(LEFT(CONCATENATE(" ADD "," ",N208,";"),LEN(CONCATENATE(" ADD "," ",N208,";"))-2),";")</f>
        <v xml:space="preserve"> ADD  ID VARCHAR(30) NOT NULL ;</v>
      </c>
      <c r="K208" s="21" t="str">
        <f>CONCATENATE(LEFT(CONCATENATE("  ALTER COLUMN  "," ",N208,";"),LEN(CONCATENATE("  ALTER COLUMN  "," ",N208,";"))-2),";")</f>
        <v xml:space="preserve">  ALTER COLUMN   ID VARCHAR(30) NOT NULL ;</v>
      </c>
      <c r="L208" s="12"/>
      <c r="M208" s="18" t="str">
        <f>CONCATENATE(B208,",")</f>
        <v>ID,</v>
      </c>
      <c r="N208" s="5" t="str">
        <f>CONCATENATE(B208," ",C208,"(",D208,") ",E208," ,")</f>
        <v>ID VARCHAR(30) NOT NULL ,</v>
      </c>
      <c r="O208" s="1" t="s">
        <v>2</v>
      </c>
      <c r="P208" s="6"/>
      <c r="Q208" s="6"/>
      <c r="R208" s="6"/>
      <c r="S208" s="6"/>
      <c r="T208" s="6"/>
      <c r="U208" s="6"/>
      <c r="V208" s="6"/>
      <c r="W208" s="17" t="str">
        <f t="shared" ref="W208:W218" si="91">CONCATENATE(,LOWER(O208),UPPER(LEFT(P208,1)),LOWER(RIGHT(P208,LEN(P208)-IF(LEN(P208)&gt;0,1,LEN(P208)))),UPPER(LEFT(Q208,1)),LOWER(RIGHT(Q208,LEN(Q208)-IF(LEN(Q208)&gt;0,1,LEN(Q208)))),UPPER(LEFT(R208,1)),LOWER(RIGHT(R208,LEN(R208)-IF(LEN(R208)&gt;0,1,LEN(R208)))),UPPER(LEFT(S208,1)),LOWER(RIGHT(S208,LEN(S208)-IF(LEN(S208)&gt;0,1,LEN(S208)))),UPPER(LEFT(T208,1)),LOWER(RIGHT(T208,LEN(T208)-IF(LEN(T208)&gt;0,1,LEN(T208)))),UPPER(LEFT(U208,1)),LOWER(RIGHT(U208,LEN(U208)-IF(LEN(U208)&gt;0,1,LEN(U208)))),UPPER(LEFT(V208,1)),LOWER(RIGHT(V208,LEN(V208)-IF(LEN(V208)&gt;0,1,LEN(V208)))))</f>
        <v>id</v>
      </c>
      <c r="X208" s="3" t="str">
        <f t="shared" ref="X208:X218" si="92">CONCATENATE("""",W208,"""",":","""","""",",")</f>
        <v>"id":"",</v>
      </c>
      <c r="Y208" s="22" t="str">
        <f t="shared" ref="Y208:Y218" si="93">CONCATENATE("public static String ",,B208,,"=","""",W208,""";")</f>
        <v>public static String ID="id";</v>
      </c>
      <c r="Z208" s="7" t="str">
        <f t="shared" ref="Z208:Z218" si="94">CONCATENATE("private String ",W208,"=","""""",";")</f>
        <v>private String id="";</v>
      </c>
    </row>
    <row r="209" spans="2:26" ht="17.5" x14ac:dyDescent="0.45">
      <c r="B209" s="1" t="s">
        <v>3</v>
      </c>
      <c r="C209" s="1" t="s">
        <v>1</v>
      </c>
      <c r="D209" s="4">
        <v>10</v>
      </c>
      <c r="I209" t="str">
        <f>I208</f>
        <v>ALTER TABLE TM_TASK_SPRINT</v>
      </c>
      <c r="J209" t="str">
        <f>CONCATENATE(LEFT(CONCATENATE(" ADD "," ",N209,";"),LEN(CONCATENATE(" ADD "," ",N209,";"))-2),";")</f>
        <v xml:space="preserve"> ADD  STATUS VARCHAR(10);</v>
      </c>
      <c r="K209" s="21" t="str">
        <f>CONCATENATE(LEFT(CONCATENATE("  ALTER COLUMN  "," ",N209,";"),LEN(CONCATENATE("  ALTER COLUMN  "," ",N209,";"))-2),";")</f>
        <v xml:space="preserve">  ALTER COLUMN   STATUS VARCHAR(10);</v>
      </c>
      <c r="L209" s="12"/>
      <c r="M209" s="18" t="str">
        <f>CONCATENATE(B209,",")</f>
        <v>STATUS,</v>
      </c>
      <c r="N209" s="5" t="str">
        <f t="shared" ref="N209:N218" si="95">CONCATENATE(B209," ",C209,"(",D209,")",",")</f>
        <v>STATUS VARCHAR(10),</v>
      </c>
      <c r="O209" s="1" t="s">
        <v>3</v>
      </c>
      <c r="W209" s="17" t="str">
        <f t="shared" si="91"/>
        <v>status</v>
      </c>
      <c r="X209" s="3" t="str">
        <f t="shared" si="92"/>
        <v>"status":"",</v>
      </c>
      <c r="Y209" s="22" t="str">
        <f t="shared" si="93"/>
        <v>public static String STATUS="status";</v>
      </c>
      <c r="Z209" s="7" t="str">
        <f t="shared" si="94"/>
        <v>private String status="";</v>
      </c>
    </row>
    <row r="210" spans="2:26" ht="17.5" x14ac:dyDescent="0.45">
      <c r="B210" s="1" t="s">
        <v>4</v>
      </c>
      <c r="C210" s="1" t="s">
        <v>1</v>
      </c>
      <c r="D210" s="4">
        <v>30</v>
      </c>
      <c r="I210" t="str">
        <f>I209</f>
        <v>ALTER TABLE TM_TASK_SPRINT</v>
      </c>
      <c r="J210" t="str">
        <f>CONCATENATE(LEFT(CONCATENATE(" ADD "," ",N210,";"),LEN(CONCATENATE(" ADD "," ",N210,";"))-2),";")</f>
        <v xml:space="preserve"> ADD  INSERT_DATE VARCHAR(30);</v>
      </c>
      <c r="K210" s="21" t="str">
        <f>CONCATENATE(LEFT(CONCATENATE("  ALTER COLUMN  "," ",N210,";"),LEN(CONCATENATE("  ALTER COLUMN  "," ",N210,";"))-2),";")</f>
        <v xml:space="preserve">  ALTER COLUMN   INSERT_DATE VARCHAR(30);</v>
      </c>
      <c r="L210" s="12"/>
      <c r="M210" s="18" t="str">
        <f>CONCATENATE(B210,",")</f>
        <v>INSERT_DATE,</v>
      </c>
      <c r="N210" s="5" t="str">
        <f t="shared" si="95"/>
        <v>INSERT_DATE VARCHAR(30),</v>
      </c>
      <c r="O210" s="1" t="s">
        <v>7</v>
      </c>
      <c r="P210" t="s">
        <v>8</v>
      </c>
      <c r="W210" s="17" t="str">
        <f t="shared" si="91"/>
        <v>insertDate</v>
      </c>
      <c r="X210" s="3" t="str">
        <f t="shared" si="92"/>
        <v>"insertDate":"",</v>
      </c>
      <c r="Y210" s="22" t="str">
        <f t="shared" si="93"/>
        <v>public static String INSERT_DATE="insertDate";</v>
      </c>
      <c r="Z210" s="7" t="str">
        <f t="shared" si="94"/>
        <v>private String insertDate="";</v>
      </c>
    </row>
    <row r="211" spans="2:26" ht="17.5" x14ac:dyDescent="0.45">
      <c r="B211" s="1" t="s">
        <v>5</v>
      </c>
      <c r="C211" s="1" t="s">
        <v>1</v>
      </c>
      <c r="D211" s="4">
        <v>30</v>
      </c>
      <c r="I211" t="str">
        <f>I210</f>
        <v>ALTER TABLE TM_TASK_SPRINT</v>
      </c>
      <c r="J211" t="str">
        <f>CONCATENATE(LEFT(CONCATENATE(" ADD "," ",N211,";"),LEN(CONCATENATE(" ADD "," ",N211,";"))-2),";")</f>
        <v xml:space="preserve"> ADD  MODIFICATION_DATE VARCHAR(30);</v>
      </c>
      <c r="K211" s="21" t="str">
        <f>CONCATENATE(LEFT(CONCATENATE("  ALTER COLUMN  "," ",N211,";"),LEN(CONCATENATE("  ALTER COLUMN  "," ",N211,";"))-2),";")</f>
        <v xml:space="preserve">  ALTER COLUMN   MODIFICATION_DATE VARCHAR(30);</v>
      </c>
      <c r="L211" s="12"/>
      <c r="M211" s="18" t="str">
        <f>CONCATENATE(B211,",")</f>
        <v>MODIFICATION_DATE,</v>
      </c>
      <c r="N211" s="5" t="str">
        <f t="shared" si="95"/>
        <v>MODIFICATION_DATE VARCHAR(30),</v>
      </c>
      <c r="O211" s="1" t="s">
        <v>9</v>
      </c>
      <c r="P211" t="s">
        <v>8</v>
      </c>
      <c r="W211" s="17" t="str">
        <f t="shared" si="91"/>
        <v>modificationDate</v>
      </c>
      <c r="X211" s="3" t="str">
        <f t="shared" si="92"/>
        <v>"modificationDate":"",</v>
      </c>
      <c r="Y211" s="22" t="str">
        <f t="shared" si="93"/>
        <v>public static String MODIFICATION_DATE="modificationDate";</v>
      </c>
      <c r="Z211" s="7" t="str">
        <f t="shared" si="94"/>
        <v>private String modificationDate="";</v>
      </c>
    </row>
    <row r="212" spans="2:26" ht="17.5" x14ac:dyDescent="0.45">
      <c r="B212" s="1" t="s">
        <v>363</v>
      </c>
      <c r="C212" s="1" t="s">
        <v>1</v>
      </c>
      <c r="D212" s="4">
        <v>500</v>
      </c>
      <c r="I212">
        <f>I160</f>
        <v>0</v>
      </c>
      <c r="J212" t="str">
        <f>CONCATENATE(LEFT(CONCATENATE(" ADD "," ",N212,";"),LEN(CONCATENATE(" ADD "," ",N212,";"))-2),";")</f>
        <v xml:space="preserve"> ADD  SPRINT_NAME VARCHAR(500);</v>
      </c>
      <c r="K212" s="21" t="str">
        <f>CONCATENATE(LEFT(CONCATENATE("  ALTER COLUMN  "," ",N212,";"),LEN(CONCATENATE("  ALTER COLUMN  "," ",N212,";"))-2),";")</f>
        <v xml:space="preserve">  ALTER COLUMN   SPRINT_NAME VARCHAR(500);</v>
      </c>
      <c r="L212" s="12"/>
      <c r="M212" s="18" t="str">
        <f>CONCATENATE(B212,",")</f>
        <v>SPRINT_NAME,</v>
      </c>
      <c r="N212" s="5" t="str">
        <f t="shared" si="95"/>
        <v>SPRINT_NAME VARCHAR(500),</v>
      </c>
      <c r="O212" s="1" t="s">
        <v>369</v>
      </c>
      <c r="P212" t="s">
        <v>0</v>
      </c>
      <c r="W212" s="17" t="str">
        <f t="shared" si="91"/>
        <v>sprintName</v>
      </c>
      <c r="X212" s="3" t="str">
        <f t="shared" si="92"/>
        <v>"sprintName":"",</v>
      </c>
      <c r="Y212" s="22" t="str">
        <f t="shared" si="93"/>
        <v>public static String SPRINT_NAME="sprintName";</v>
      </c>
      <c r="Z212" s="7" t="str">
        <f t="shared" si="94"/>
        <v>private String sprintName="";</v>
      </c>
    </row>
    <row r="213" spans="2:26" ht="17.5" x14ac:dyDescent="0.45">
      <c r="B213" s="1" t="s">
        <v>364</v>
      </c>
      <c r="C213" s="1" t="s">
        <v>1</v>
      </c>
      <c r="D213" s="4">
        <v>32</v>
      </c>
      <c r="L213" s="12"/>
      <c r="M213" s="18"/>
      <c r="N213" s="5" t="str">
        <f t="shared" si="95"/>
        <v>SPRINT_START_DATE VARCHAR(32),</v>
      </c>
      <c r="O213" s="1" t="s">
        <v>369</v>
      </c>
      <c r="P213" t="s">
        <v>290</v>
      </c>
      <c r="Q213" t="s">
        <v>8</v>
      </c>
      <c r="W213" s="17" t="str">
        <f t="shared" si="91"/>
        <v>sprintStartDate</v>
      </c>
      <c r="X213" s="3" t="str">
        <f t="shared" si="92"/>
        <v>"sprintStartDate":"",</v>
      </c>
      <c r="Y213" s="22" t="str">
        <f t="shared" si="93"/>
        <v>public static String SPRINT_START_DATE="sprintStartDate";</v>
      </c>
      <c r="Z213" s="7" t="str">
        <f t="shared" si="94"/>
        <v>private String sprintStartDate="";</v>
      </c>
    </row>
    <row r="214" spans="2:26" ht="17.5" x14ac:dyDescent="0.45">
      <c r="B214" s="1" t="s">
        <v>365</v>
      </c>
      <c r="C214" s="1" t="s">
        <v>1</v>
      </c>
      <c r="D214" s="4">
        <v>32</v>
      </c>
      <c r="I214" t="str">
        <f>I162</f>
        <v>ALTER TABLE TM_TASK_CATEGORY</v>
      </c>
      <c r="J214" t="str">
        <f>CONCATENATE(LEFT(CONCATENATE(" ADD "," ",N214,";"),LEN(CONCATENATE(" ADD "," ",N214,";"))-2),";")</f>
        <v xml:space="preserve"> ADD  SPRINT_END_DATE VARCHAR(32);</v>
      </c>
      <c r="K214" s="21" t="str">
        <f>CONCATENATE(LEFT(CONCATENATE("  ALTER COLUMN  "," ",N214,";"),LEN(CONCATENATE("  ALTER COLUMN  "," ",N214,";"))-2),";")</f>
        <v xml:space="preserve">  ALTER COLUMN   SPRINT_END_DATE VARCHAR(32);</v>
      </c>
      <c r="L214" s="12"/>
      <c r="M214" s="18" t="str">
        <f>CONCATENATE(B214,",")</f>
        <v>SPRINT_END_DATE,</v>
      </c>
      <c r="N214" s="5" t="str">
        <f t="shared" si="95"/>
        <v>SPRINT_END_DATE VARCHAR(32),</v>
      </c>
      <c r="O214" s="1" t="s">
        <v>369</v>
      </c>
      <c r="P214" t="s">
        <v>291</v>
      </c>
      <c r="Q214" t="s">
        <v>8</v>
      </c>
      <c r="W214" s="17" t="str">
        <f t="shared" si="91"/>
        <v>sprintEndDate</v>
      </c>
      <c r="X214" s="3" t="str">
        <f t="shared" si="92"/>
        <v>"sprintEndDate":"",</v>
      </c>
      <c r="Y214" s="22" t="str">
        <f t="shared" si="93"/>
        <v>public static String SPRINT_END_DATE="sprintEndDate";</v>
      </c>
      <c r="Z214" s="7" t="str">
        <f t="shared" si="94"/>
        <v>private String sprintEndDate="";</v>
      </c>
    </row>
    <row r="215" spans="2:26" ht="17.5" x14ac:dyDescent="0.45">
      <c r="B215" s="1" t="s">
        <v>275</v>
      </c>
      <c r="C215" s="1" t="s">
        <v>1</v>
      </c>
      <c r="D215" s="4">
        <v>54</v>
      </c>
      <c r="I215" t="str">
        <f>I163</f>
        <v>ALTER TABLE TM_TASK_CATEGORY</v>
      </c>
      <c r="J215" t="str">
        <f>CONCATENATE(LEFT(CONCATENATE(" ADD "," ",N215,";"),LEN(CONCATENATE(" ADD "," ",N215,";"))-2),";")</f>
        <v xml:space="preserve"> ADD  FK_PROJECT_ID VARCHAR(54);</v>
      </c>
      <c r="L215" s="12"/>
      <c r="M215" s="18"/>
      <c r="N215" s="5" t="str">
        <f t="shared" si="95"/>
        <v>FK_PROJECT_ID VARCHAR(54),</v>
      </c>
      <c r="O215" s="1" t="s">
        <v>10</v>
      </c>
      <c r="P215" t="s">
        <v>289</v>
      </c>
      <c r="Q215" t="s">
        <v>2</v>
      </c>
      <c r="W215" s="17" t="str">
        <f t="shared" si="91"/>
        <v>fkProjectId</v>
      </c>
      <c r="X215" s="3" t="str">
        <f t="shared" si="92"/>
        <v>"fkProjectId":"",</v>
      </c>
      <c r="Y215" s="22" t="str">
        <f t="shared" si="93"/>
        <v>public static String FK_PROJECT_ID="fkProjectId";</v>
      </c>
      <c r="Z215" s="7" t="str">
        <f t="shared" si="94"/>
        <v>private String fkProjectId="";</v>
      </c>
    </row>
    <row r="216" spans="2:26" ht="17.5" x14ac:dyDescent="0.45">
      <c r="B216" s="1" t="s">
        <v>367</v>
      </c>
      <c r="C216" s="1" t="s">
        <v>1</v>
      </c>
      <c r="D216" s="4">
        <v>54</v>
      </c>
      <c r="I216" t="str">
        <f>I164</f>
        <v>ALTER TABLE TM_TASK_CATEGORY</v>
      </c>
      <c r="J216" t="str">
        <f>CONCATENATE(LEFT(CONCATENATE(" ADD "," ",N216,";"),LEN(CONCATENATE(" ADD "," ",N216,";"))-2),";")</f>
        <v xml:space="preserve"> ADD  SPRINT_STATUS VARCHAR(54);</v>
      </c>
      <c r="L216" s="12"/>
      <c r="M216" s="18"/>
      <c r="N216" s="5" t="str">
        <f t="shared" si="95"/>
        <v>SPRINT_STATUS VARCHAR(54),</v>
      </c>
      <c r="O216" s="1" t="s">
        <v>369</v>
      </c>
      <c r="P216" t="s">
        <v>3</v>
      </c>
      <c r="W216" s="17" t="str">
        <f t="shared" si="91"/>
        <v>sprintStatus</v>
      </c>
      <c r="X216" s="3" t="str">
        <f t="shared" si="92"/>
        <v>"sprintStatus":"",</v>
      </c>
      <c r="Y216" s="22" t="str">
        <f t="shared" si="93"/>
        <v>public static String SPRINT_STATUS="sprintStatus";</v>
      </c>
      <c r="Z216" s="7" t="str">
        <f t="shared" si="94"/>
        <v>private String sprintStatus="";</v>
      </c>
    </row>
    <row r="217" spans="2:26" ht="17.5" x14ac:dyDescent="0.45">
      <c r="B217" s="1" t="s">
        <v>368</v>
      </c>
      <c r="C217" s="1" t="s">
        <v>1</v>
      </c>
      <c r="D217" s="4">
        <v>54</v>
      </c>
      <c r="I217" t="str">
        <f>I165</f>
        <v>ALTER TABLE TM_TASK_CATEGORY</v>
      </c>
      <c r="J217" t="str">
        <f>CONCATENATE(LEFT(CONCATENATE(" ADD "," ",N217,";"),LEN(CONCATENATE(" ADD "," ",N217,";"))-2),";")</f>
        <v xml:space="preserve"> ADD  SPRINT_COLOR VARCHAR(54);</v>
      </c>
      <c r="L217" s="12"/>
      <c r="M217" s="18"/>
      <c r="N217" s="5" t="str">
        <f t="shared" si="95"/>
        <v>SPRINT_COLOR VARCHAR(54),</v>
      </c>
      <c r="O217" s="1" t="s">
        <v>369</v>
      </c>
      <c r="P217" t="s">
        <v>361</v>
      </c>
      <c r="W217" s="17" t="str">
        <f t="shared" si="91"/>
        <v>sprintColor</v>
      </c>
      <c r="X217" s="3" t="str">
        <f t="shared" si="92"/>
        <v>"sprintColor":"",</v>
      </c>
      <c r="Y217" s="22" t="str">
        <f t="shared" si="93"/>
        <v>public static String SPRINT_COLOR="sprintColor";</v>
      </c>
      <c r="Z217" s="7" t="str">
        <f t="shared" si="94"/>
        <v>private String sprintColor="";</v>
      </c>
    </row>
    <row r="218" spans="2:26" ht="17.5" x14ac:dyDescent="0.45">
      <c r="B218" s="1" t="s">
        <v>366</v>
      </c>
      <c r="C218" s="1" t="s">
        <v>1</v>
      </c>
      <c r="D218" s="4">
        <v>3333</v>
      </c>
      <c r="I218" t="str">
        <f>I166</f>
        <v>ALTER TABLE TM_PROGRESS</v>
      </c>
      <c r="J218" t="str">
        <f>CONCATENATE(LEFT(CONCATENATE(" ADD "," ",N218,";"),LEN(CONCATENATE(" ADD "," ",N218,";"))-2),";")</f>
        <v xml:space="preserve"> ADD  SPRINT_DESCRIPTION VARCHAR(3333);</v>
      </c>
      <c r="L218" s="12"/>
      <c r="M218" s="18"/>
      <c r="N218" s="5" t="str">
        <f t="shared" si="95"/>
        <v>SPRINT_DESCRIPTION VARCHAR(3333),</v>
      </c>
      <c r="O218" s="1" t="s">
        <v>369</v>
      </c>
      <c r="P218" t="s">
        <v>14</v>
      </c>
      <c r="W218" s="17" t="str">
        <f t="shared" si="91"/>
        <v>sprintDescription</v>
      </c>
      <c r="X218" s="3" t="str">
        <f t="shared" si="92"/>
        <v>"sprintDescription":"",</v>
      </c>
      <c r="Y218" s="22" t="str">
        <f t="shared" si="93"/>
        <v>public static String SPRINT_DESCRIPTION="sprintDescription";</v>
      </c>
      <c r="Z218" s="7" t="str">
        <f t="shared" si="94"/>
        <v>private String sprintDescription="";</v>
      </c>
    </row>
    <row r="219" spans="2:26" ht="17.5" x14ac:dyDescent="0.45">
      <c r="B219" s="1"/>
      <c r="C219" s="1"/>
      <c r="D219" s="4"/>
      <c r="L219" s="12"/>
      <c r="M219" s="18"/>
      <c r="O219" s="1"/>
      <c r="W219" s="17"/>
    </row>
    <row r="220" spans="2:26" ht="17.5" x14ac:dyDescent="0.45">
      <c r="C220" s="1"/>
      <c r="D220" s="8"/>
      <c r="M220" s="18"/>
      <c r="N220" s="33" t="s">
        <v>130</v>
      </c>
      <c r="O220" s="1"/>
      <c r="W220" s="17"/>
    </row>
    <row r="221" spans="2:26" ht="17.5" x14ac:dyDescent="0.45">
      <c r="C221" s="1"/>
      <c r="D221" s="8"/>
      <c r="M221" s="18"/>
      <c r="N221" s="31" t="s">
        <v>126</v>
      </c>
      <c r="O221" s="1"/>
      <c r="W221" s="17"/>
    </row>
    <row r="222" spans="2:26" ht="17.5" x14ac:dyDescent="0.45">
      <c r="C222" s="14"/>
      <c r="D222" s="9"/>
      <c r="M222" s="20"/>
      <c r="W222" s="17"/>
    </row>
    <row r="223" spans="2:26" ht="17.5" x14ac:dyDescent="0.45">
      <c r="C223" s="1"/>
      <c r="D223" s="8"/>
      <c r="M223" s="18"/>
      <c r="N223" s="31"/>
      <c r="O223" s="1"/>
      <c r="W223" s="17"/>
    </row>
    <row r="224" spans="2:26" ht="17.5" x14ac:dyDescent="0.45">
      <c r="C224" s="14"/>
      <c r="D224" s="9"/>
      <c r="M224" s="20"/>
      <c r="W224" s="17"/>
    </row>
    <row r="225" spans="2:26" x14ac:dyDescent="0.35">
      <c r="B225" s="2" t="s">
        <v>321</v>
      </c>
      <c r="I225" t="str">
        <f>CONCATENATE("ALTER TABLE"," ",B225)</f>
        <v>ALTER TABLE TM_TASK_FILE</v>
      </c>
      <c r="N225" s="5" t="str">
        <f>CONCATENATE("CREATE TABLE ",B225," ","(")</f>
        <v>CREATE TABLE TM_TASK_FILE (</v>
      </c>
    </row>
    <row r="226" spans="2:26" ht="17.5" x14ac:dyDescent="0.45">
      <c r="B226" s="1" t="s">
        <v>2</v>
      </c>
      <c r="C226" s="1" t="s">
        <v>1</v>
      </c>
      <c r="D226" s="4">
        <v>30</v>
      </c>
      <c r="E226" s="24" t="s">
        <v>113</v>
      </c>
      <c r="I226" t="str">
        <f>I225</f>
        <v>ALTER TABLE TM_TASK_FILE</v>
      </c>
      <c r="J226" t="str">
        <f>CONCATENATE(LEFT(CONCATENATE(" ADD "," ",N226,";"),LEN(CONCATENATE(" ADD "," ",N226,";"))-2),";")</f>
        <v xml:space="preserve"> ADD  ID VARCHAR(30) NOT NULL ;</v>
      </c>
      <c r="K226" s="21" t="str">
        <f>CONCATENATE(LEFT(CONCATENATE("  ALTER COLUMN  "," ",N226,";"),LEN(CONCATENATE("  ALTER COLUMN  "," ",N226,";"))-2),";")</f>
        <v xml:space="preserve">  ALTER COLUMN   ID VARCHAR(30) NOT NULL ;</v>
      </c>
      <c r="L226" s="12"/>
      <c r="M226" s="18" t="str">
        <f>CONCATENATE(B226,",")</f>
        <v>ID,</v>
      </c>
      <c r="N226" s="5" t="str">
        <f>CONCATENATE(B226," ",C226,"(",D226,") ",E226," ,")</f>
        <v>ID VARCHAR(30) NOT NULL ,</v>
      </c>
      <c r="O226" s="1" t="s">
        <v>2</v>
      </c>
      <c r="P226" s="6"/>
      <c r="Q226" s="6"/>
      <c r="R226" s="6"/>
      <c r="S226" s="6"/>
      <c r="T226" s="6"/>
      <c r="U226" s="6"/>
      <c r="V226" s="6"/>
      <c r="W226" s="17" t="str">
        <f t="shared" ref="W226:W233" si="96">CONCATENATE(,LOWER(O226),UPPER(LEFT(P226,1)),LOWER(RIGHT(P226,LEN(P226)-IF(LEN(P226)&gt;0,1,LEN(P226)))),UPPER(LEFT(Q226,1)),LOWER(RIGHT(Q226,LEN(Q226)-IF(LEN(Q226)&gt;0,1,LEN(Q226)))),UPPER(LEFT(R226,1)),LOWER(RIGHT(R226,LEN(R226)-IF(LEN(R226)&gt;0,1,LEN(R226)))),UPPER(LEFT(S226,1)),LOWER(RIGHT(S226,LEN(S226)-IF(LEN(S226)&gt;0,1,LEN(S226)))),UPPER(LEFT(T226,1)),LOWER(RIGHT(T226,LEN(T226)-IF(LEN(T226)&gt;0,1,LEN(T226)))),UPPER(LEFT(U226,1)),LOWER(RIGHT(U226,LEN(U226)-IF(LEN(U226)&gt;0,1,LEN(U226)))),UPPER(LEFT(V226,1)),LOWER(RIGHT(V226,LEN(V226)-IF(LEN(V226)&gt;0,1,LEN(V226)))))</f>
        <v>id</v>
      </c>
      <c r="X226" s="3" t="str">
        <f t="shared" ref="X226:X233" si="97">CONCATENATE("""",W226,"""",":","""","""",",")</f>
        <v>"id":"",</v>
      </c>
      <c r="Y226" s="22" t="str">
        <f t="shared" ref="Y226:Y233" si="98">CONCATENATE("public static String ",,B226,,"=","""",W226,""";")</f>
        <v>public static String ID="id";</v>
      </c>
      <c r="Z226" s="7" t="str">
        <f t="shared" ref="Z226:Z233" si="99">CONCATENATE("private String ",W226,"=","""""",";")</f>
        <v>private String id="";</v>
      </c>
    </row>
    <row r="227" spans="2:26" ht="17.5" x14ac:dyDescent="0.45">
      <c r="B227" s="1" t="s">
        <v>3</v>
      </c>
      <c r="C227" s="1" t="s">
        <v>1</v>
      </c>
      <c r="D227" s="4">
        <v>10</v>
      </c>
      <c r="I227" t="str">
        <f>I226</f>
        <v>ALTER TABLE TM_TASK_FILE</v>
      </c>
      <c r="J227" t="str">
        <f>CONCATENATE(LEFT(CONCATENATE(" ADD "," ",N227,";"),LEN(CONCATENATE(" ADD "," ",N227,";"))-2),";")</f>
        <v xml:space="preserve"> ADD  STATUS VARCHAR(10);</v>
      </c>
      <c r="K227" s="21" t="str">
        <f>CONCATENATE(LEFT(CONCATENATE("  ALTER COLUMN  "," ",N227,";"),LEN(CONCATENATE("  ALTER COLUMN  "," ",N227,";"))-2),";")</f>
        <v xml:space="preserve">  ALTER COLUMN   STATUS VARCHAR(10);</v>
      </c>
      <c r="L227" s="12"/>
      <c r="M227" s="18" t="str">
        <f>CONCATENATE(B227,",")</f>
        <v>STATUS,</v>
      </c>
      <c r="N227" s="5" t="str">
        <f t="shared" ref="N227:N233" si="100">CONCATENATE(B227," ",C227,"(",D227,")",",")</f>
        <v>STATUS VARCHAR(10),</v>
      </c>
      <c r="O227" s="1" t="s">
        <v>3</v>
      </c>
      <c r="W227" s="17" t="str">
        <f t="shared" si="96"/>
        <v>status</v>
      </c>
      <c r="X227" s="3" t="str">
        <f t="shared" si="97"/>
        <v>"status":"",</v>
      </c>
      <c r="Y227" s="22" t="str">
        <f t="shared" si="98"/>
        <v>public static String STATUS="status";</v>
      </c>
      <c r="Z227" s="7" t="str">
        <f t="shared" si="99"/>
        <v>private String status="";</v>
      </c>
    </row>
    <row r="228" spans="2:26" ht="17.5" x14ac:dyDescent="0.45">
      <c r="B228" s="1" t="s">
        <v>4</v>
      </c>
      <c r="C228" s="1" t="s">
        <v>1</v>
      </c>
      <c r="D228" s="4">
        <v>30</v>
      </c>
      <c r="I228" t="str">
        <f>I227</f>
        <v>ALTER TABLE TM_TASK_FILE</v>
      </c>
      <c r="J228" t="str">
        <f>CONCATENATE(LEFT(CONCATENATE(" ADD "," ",N228,";"),LEN(CONCATENATE(" ADD "," ",N228,";"))-2),";")</f>
        <v xml:space="preserve"> ADD  INSERT_DATE VARCHAR(30);</v>
      </c>
      <c r="K228" s="21" t="str">
        <f>CONCATENATE(LEFT(CONCATENATE("  ALTER COLUMN  "," ",N228,";"),LEN(CONCATENATE("  ALTER COLUMN  "," ",N228,";"))-2),";")</f>
        <v xml:space="preserve">  ALTER COLUMN   INSERT_DATE VARCHAR(30);</v>
      </c>
      <c r="L228" s="12"/>
      <c r="M228" s="18" t="str">
        <f>CONCATENATE(B228,",")</f>
        <v>INSERT_DATE,</v>
      </c>
      <c r="N228" s="5" t="str">
        <f t="shared" si="100"/>
        <v>INSERT_DATE VARCHAR(30),</v>
      </c>
      <c r="O228" s="1" t="s">
        <v>7</v>
      </c>
      <c r="P228" t="s">
        <v>8</v>
      </c>
      <c r="W228" s="17" t="str">
        <f t="shared" si="96"/>
        <v>insertDate</v>
      </c>
      <c r="X228" s="3" t="str">
        <f t="shared" si="97"/>
        <v>"insertDate":"",</v>
      </c>
      <c r="Y228" s="22" t="str">
        <f t="shared" si="98"/>
        <v>public static String INSERT_DATE="insertDate";</v>
      </c>
      <c r="Z228" s="7" t="str">
        <f t="shared" si="99"/>
        <v>private String insertDate="";</v>
      </c>
    </row>
    <row r="229" spans="2:26" ht="17.5" x14ac:dyDescent="0.45">
      <c r="B229" s="1" t="s">
        <v>5</v>
      </c>
      <c r="C229" s="1" t="s">
        <v>1</v>
      </c>
      <c r="D229" s="4">
        <v>30</v>
      </c>
      <c r="I229" t="str">
        <f>I228</f>
        <v>ALTER TABLE TM_TASK_FILE</v>
      </c>
      <c r="J229" t="str">
        <f>CONCATENATE(LEFT(CONCATENATE(" ADD "," ",N229,";"),LEN(CONCATENATE(" ADD "," ",N229,";"))-2),";")</f>
        <v xml:space="preserve"> ADD  MODIFICATION_DATE VARCHAR(30);</v>
      </c>
      <c r="K229" s="21" t="str">
        <f>CONCATENATE(LEFT(CONCATENATE("  ALTER COLUMN  "," ",N229,";"),LEN(CONCATENATE("  ALTER COLUMN  "," ",N229,";"))-2),";")</f>
        <v xml:space="preserve">  ALTER COLUMN   MODIFICATION_DATE VARCHAR(30);</v>
      </c>
      <c r="L229" s="12"/>
      <c r="M229" s="18" t="str">
        <f>CONCATENATE(B229,",")</f>
        <v>MODIFICATION_DATE,</v>
      </c>
      <c r="N229" s="5" t="str">
        <f t="shared" si="100"/>
        <v>MODIFICATION_DATE VARCHAR(30),</v>
      </c>
      <c r="O229" s="1" t="s">
        <v>9</v>
      </c>
      <c r="P229" t="s">
        <v>8</v>
      </c>
      <c r="W229" s="17" t="str">
        <f t="shared" si="96"/>
        <v>modificationDate</v>
      </c>
      <c r="X229" s="3" t="str">
        <f t="shared" si="97"/>
        <v>"modificationDate":"",</v>
      </c>
      <c r="Y229" s="22" t="str">
        <f t="shared" si="98"/>
        <v>public static String MODIFICATION_DATE="modificationDate";</v>
      </c>
      <c r="Z229" s="7" t="str">
        <f t="shared" si="99"/>
        <v>private String modificationDate="";</v>
      </c>
    </row>
    <row r="230" spans="2:26" ht="17.5" x14ac:dyDescent="0.45">
      <c r="B230" s="1" t="s">
        <v>319</v>
      </c>
      <c r="C230" s="1" t="s">
        <v>1</v>
      </c>
      <c r="D230" s="4">
        <v>222</v>
      </c>
      <c r="I230" t="str">
        <f>I162</f>
        <v>ALTER TABLE TM_TASK_CATEGORY</v>
      </c>
      <c r="J230" t="str">
        <f>CONCATENATE(LEFT(CONCATENATE(" ADD "," ",N230,";"),LEN(CONCATENATE(" ADD "," ",N230,";"))-2),";")</f>
        <v xml:space="preserve"> ADD  FK_TASK_ID VARCHAR(222);</v>
      </c>
      <c r="K230" s="21" t="str">
        <f>CONCATENATE(LEFT(CONCATENATE("  ALTER COLUMN  "," ",N230,";"),LEN(CONCATENATE("  ALTER COLUMN  "," ",N230,";"))-2),";")</f>
        <v xml:space="preserve">  ALTER COLUMN   FK_TASK_ID VARCHAR(222);</v>
      </c>
      <c r="L230" s="12"/>
      <c r="M230" s="18" t="str">
        <f>CONCATENATE(B230,",")</f>
        <v>FK_TASK_ID,</v>
      </c>
      <c r="N230" s="5" t="str">
        <f t="shared" si="100"/>
        <v>FK_TASK_ID VARCHAR(222),</v>
      </c>
      <c r="O230" s="1" t="s">
        <v>10</v>
      </c>
      <c r="P230" t="s">
        <v>312</v>
      </c>
      <c r="Q230" t="s">
        <v>2</v>
      </c>
      <c r="W230" s="17" t="str">
        <f t="shared" si="96"/>
        <v>fkTaskId</v>
      </c>
      <c r="X230" s="3" t="str">
        <f t="shared" si="97"/>
        <v>"fkTaskId":"",</v>
      </c>
      <c r="Y230" s="22" t="str">
        <f t="shared" si="98"/>
        <v>public static String FK_TASK_ID="fkTaskId";</v>
      </c>
      <c r="Z230" s="7" t="str">
        <f t="shared" si="99"/>
        <v>private String fkTaskId="";</v>
      </c>
    </row>
    <row r="231" spans="2:26" ht="17.5" x14ac:dyDescent="0.45">
      <c r="B231" s="1" t="s">
        <v>323</v>
      </c>
      <c r="C231" s="1" t="s">
        <v>1</v>
      </c>
      <c r="D231" s="4">
        <v>444</v>
      </c>
      <c r="L231" s="12"/>
      <c r="M231" s="18"/>
      <c r="N231" s="5" t="str">
        <f>CONCATENATE(B231," ",C231,"(",D231,")",",")</f>
        <v>FK_COMMENT_ID VARCHAR(444),</v>
      </c>
      <c r="O231" s="1" t="s">
        <v>10</v>
      </c>
      <c r="P231" t="s">
        <v>324</v>
      </c>
      <c r="Q231" t="s">
        <v>2</v>
      </c>
      <c r="W231" s="17" t="str">
        <f>CONCATENATE(,LOWER(O231),UPPER(LEFT(P231,1)),LOWER(RIGHT(P231,LEN(P231)-IF(LEN(P231)&gt;0,1,LEN(P231)))),UPPER(LEFT(Q231,1)),LOWER(RIGHT(Q231,LEN(Q231)-IF(LEN(Q231)&gt;0,1,LEN(Q231)))),UPPER(LEFT(R231,1)),LOWER(RIGHT(R231,LEN(R231)-IF(LEN(R231)&gt;0,1,LEN(R231)))),UPPER(LEFT(S231,1)),LOWER(RIGHT(S231,LEN(S231)-IF(LEN(S231)&gt;0,1,LEN(S231)))),UPPER(LEFT(T231,1)),LOWER(RIGHT(T231,LEN(T231)-IF(LEN(T231)&gt;0,1,LEN(T231)))),UPPER(LEFT(U231,1)),LOWER(RIGHT(U231,LEN(U231)-IF(LEN(U231)&gt;0,1,LEN(U231)))),UPPER(LEFT(V231,1)),LOWER(RIGHT(V231,LEN(V231)-IF(LEN(V231)&gt;0,1,LEN(V231)))))</f>
        <v>fkCommentId</v>
      </c>
      <c r="X231" s="3" t="str">
        <f>CONCATENATE("""",W231,"""",":","""","""",",")</f>
        <v>"fkCommentId":"",</v>
      </c>
      <c r="Y231" s="22" t="str">
        <f>CONCATENATE("public static String ",,B231,,"=","""",W231,""";")</f>
        <v>public static String FK_COMMENT_ID="fkCommentId";</v>
      </c>
      <c r="Z231" s="7" t="str">
        <f>CONCATENATE("private String ",W231,"=","""""",";")</f>
        <v>private String fkCommentId="";</v>
      </c>
    </row>
    <row r="232" spans="2:26" ht="17.5" x14ac:dyDescent="0.45">
      <c r="B232" s="1" t="s">
        <v>322</v>
      </c>
      <c r="C232" s="1" t="s">
        <v>1</v>
      </c>
      <c r="D232" s="4">
        <v>444</v>
      </c>
      <c r="L232" s="12"/>
      <c r="M232" s="18"/>
      <c r="N232" s="5" t="str">
        <f t="shared" si="100"/>
        <v>FILE_URL VARCHAR(444),</v>
      </c>
      <c r="O232" s="1" t="s">
        <v>325</v>
      </c>
      <c r="P232" t="s">
        <v>326</v>
      </c>
      <c r="W232" s="17" t="str">
        <f t="shared" si="96"/>
        <v>fileUrl</v>
      </c>
      <c r="X232" s="3" t="str">
        <f t="shared" si="97"/>
        <v>"fileUrl":"",</v>
      </c>
      <c r="Y232" s="22" t="str">
        <f t="shared" si="98"/>
        <v>public static String FILE_URL="fileUrl";</v>
      </c>
      <c r="Z232" s="7" t="str">
        <f t="shared" si="99"/>
        <v>private String fileUrl="";</v>
      </c>
    </row>
    <row r="233" spans="2:26" ht="17.5" x14ac:dyDescent="0.45">
      <c r="B233" s="1" t="s">
        <v>14</v>
      </c>
      <c r="C233" s="1" t="s">
        <v>1</v>
      </c>
      <c r="D233" s="4">
        <v>3000</v>
      </c>
      <c r="I233" t="str">
        <f>I176</f>
        <v>ALTER TABLE TM_TASK_ASSIGNEE</v>
      </c>
      <c r="J233" t="str">
        <f>CONCATENATE(LEFT(CONCATENATE(" ADD "," ",N233,";"),LEN(CONCATENATE(" ADD "," ",N233,";"))-2),";")</f>
        <v xml:space="preserve"> ADD  DESCRIPTION VARCHAR(3000);</v>
      </c>
      <c r="K233" s="21" t="str">
        <f>CONCATENATE(LEFT(CONCATENATE("  ALTER COLUMN  "," ",N233,";"),LEN(CONCATENATE("  ALTER COLUMN  "," ",N233,";"))-2),";")</f>
        <v xml:space="preserve">  ALTER COLUMN   DESCRIPTION VARCHAR(3000);</v>
      </c>
      <c r="L233" s="12"/>
      <c r="M233" s="18" t="str">
        <f>CONCATENATE(B233,",")</f>
        <v>DESCRIPTION,</v>
      </c>
      <c r="N233" s="5" t="str">
        <f t="shared" si="100"/>
        <v>DESCRIPTION VARCHAR(3000),</v>
      </c>
      <c r="O233" s="1" t="s">
        <v>14</v>
      </c>
      <c r="W233" s="17" t="str">
        <f t="shared" si="96"/>
        <v>description</v>
      </c>
      <c r="X233" s="3" t="str">
        <f t="shared" si="97"/>
        <v>"description":"",</v>
      </c>
      <c r="Y233" s="22" t="str">
        <f t="shared" si="98"/>
        <v>public static String DESCRIPTION="description";</v>
      </c>
      <c r="Z233" s="7" t="str">
        <f t="shared" si="99"/>
        <v>private String description="";</v>
      </c>
    </row>
    <row r="234" spans="2:26" ht="17.5" x14ac:dyDescent="0.45">
      <c r="C234" s="1"/>
      <c r="D234" s="8"/>
      <c r="M234" s="18"/>
      <c r="N234" s="33" t="s">
        <v>130</v>
      </c>
      <c r="O234" s="1"/>
      <c r="W234" s="17"/>
    </row>
    <row r="235" spans="2:26" ht="17.5" x14ac:dyDescent="0.45">
      <c r="C235" s="1"/>
      <c r="D235" s="8"/>
      <c r="M235" s="18"/>
      <c r="N235" s="31" t="s">
        <v>126</v>
      </c>
      <c r="O235" s="1"/>
      <c r="W235" s="17"/>
    </row>
    <row r="236" spans="2:26" ht="17.5" x14ac:dyDescent="0.45">
      <c r="C236" s="14"/>
      <c r="D236" s="9"/>
      <c r="M236" s="20"/>
      <c r="W236" s="17"/>
    </row>
    <row r="237" spans="2:26" x14ac:dyDescent="0.35">
      <c r="B237" s="2" t="s">
        <v>327</v>
      </c>
      <c r="I237" t="str">
        <f>CONCATENATE("ALTER TABLE"," ",B237)</f>
        <v>ALTER TABLE TM_TASK_COMMENT</v>
      </c>
      <c r="N237" s="5" t="str">
        <f>CONCATENATE("CREATE TABLE ",B237," ","(")</f>
        <v>CREATE TABLE TM_TASK_COMMENT (</v>
      </c>
    </row>
    <row r="238" spans="2:26" ht="17.5" x14ac:dyDescent="0.45">
      <c r="B238" s="1" t="s">
        <v>2</v>
      </c>
      <c r="C238" s="1" t="s">
        <v>1</v>
      </c>
      <c r="D238" s="4">
        <v>30</v>
      </c>
      <c r="E238" s="24" t="s">
        <v>113</v>
      </c>
      <c r="I238" t="str">
        <f>I237</f>
        <v>ALTER TABLE TM_TASK_COMMENT</v>
      </c>
      <c r="J238" t="str">
        <f>CONCATENATE(LEFT(CONCATENATE(" ADD "," ",N238,";"),LEN(CONCATENATE(" ADD "," ",N238,";"))-2),";")</f>
        <v xml:space="preserve"> ADD  ID VARCHAR(30) NOT NULL ;</v>
      </c>
      <c r="K238" s="21" t="str">
        <f>CONCATENATE(LEFT(CONCATENATE("  ALTER COLUMN  "," ",N238,";"),LEN(CONCATENATE("  ALTER COLUMN  "," ",N238,";"))-2),";")</f>
        <v xml:space="preserve">  ALTER COLUMN   ID VARCHAR(30) NOT NULL ;</v>
      </c>
      <c r="L238" s="12"/>
      <c r="M238" s="18" t="str">
        <f>CONCATENATE(B238,",")</f>
        <v>ID,</v>
      </c>
      <c r="N238" s="5" t="str">
        <f>CONCATENATE(B238," ",C238,"(",D238,") ",E238," ,")</f>
        <v>ID VARCHAR(30) NOT NULL ,</v>
      </c>
      <c r="O238" s="1" t="s">
        <v>2</v>
      </c>
      <c r="P238" s="6"/>
      <c r="Q238" s="6"/>
      <c r="R238" s="6"/>
      <c r="S238" s="6"/>
      <c r="T238" s="6"/>
      <c r="U238" s="6"/>
      <c r="V238" s="6"/>
      <c r="W238" s="17" t="str">
        <f t="shared" ref="W238:W246" si="101">CONCATENATE(,LOWER(O238),UPPER(LEFT(P238,1)),LOWER(RIGHT(P238,LEN(P238)-IF(LEN(P238)&gt;0,1,LEN(P238)))),UPPER(LEFT(Q238,1)),LOWER(RIGHT(Q238,LEN(Q238)-IF(LEN(Q238)&gt;0,1,LEN(Q238)))),UPPER(LEFT(R238,1)),LOWER(RIGHT(R238,LEN(R238)-IF(LEN(R238)&gt;0,1,LEN(R238)))),UPPER(LEFT(S238,1)),LOWER(RIGHT(S238,LEN(S238)-IF(LEN(S238)&gt;0,1,LEN(S238)))),UPPER(LEFT(T238,1)),LOWER(RIGHT(T238,LEN(T238)-IF(LEN(T238)&gt;0,1,LEN(T238)))),UPPER(LEFT(U238,1)),LOWER(RIGHT(U238,LEN(U238)-IF(LEN(U238)&gt;0,1,LEN(U238)))),UPPER(LEFT(V238,1)),LOWER(RIGHT(V238,LEN(V238)-IF(LEN(V238)&gt;0,1,LEN(V238)))))</f>
        <v>id</v>
      </c>
      <c r="X238" s="3" t="str">
        <f t="shared" ref="X238:X246" si="102">CONCATENATE("""",W238,"""",":","""","""",",")</f>
        <v>"id":"",</v>
      </c>
      <c r="Y238" s="22" t="str">
        <f t="shared" ref="Y238:Y246" si="103">CONCATENATE("public static String ",,B238,,"=","""",W238,""";")</f>
        <v>public static String ID="id";</v>
      </c>
      <c r="Z238" s="7" t="str">
        <f t="shared" ref="Z238:Z246" si="104">CONCATENATE("private String ",W238,"=","""""",";")</f>
        <v>private String id="";</v>
      </c>
    </row>
    <row r="239" spans="2:26" ht="17.5" x14ac:dyDescent="0.45">
      <c r="B239" s="1" t="s">
        <v>3</v>
      </c>
      <c r="C239" s="1" t="s">
        <v>1</v>
      </c>
      <c r="D239" s="4">
        <v>10</v>
      </c>
      <c r="I239" t="str">
        <f>I238</f>
        <v>ALTER TABLE TM_TASK_COMMENT</v>
      </c>
      <c r="J239" t="str">
        <f>CONCATENATE(LEFT(CONCATENATE(" ADD "," ",N239,";"),LEN(CONCATENATE(" ADD "," ",N239,";"))-2),";")</f>
        <v xml:space="preserve"> ADD  STATUS VARCHAR(10);</v>
      </c>
      <c r="K239" s="21" t="str">
        <f>CONCATENATE(LEFT(CONCATENATE("  ALTER COLUMN  "," ",N239,";"),LEN(CONCATENATE("  ALTER COLUMN  "," ",N239,";"))-2),";")</f>
        <v xml:space="preserve">  ALTER COLUMN   STATUS VARCHAR(10);</v>
      </c>
      <c r="L239" s="12"/>
      <c r="M239" s="18" t="str">
        <f>CONCATENATE(B239,",")</f>
        <v>STATUS,</v>
      </c>
      <c r="N239" s="5" t="str">
        <f t="shared" ref="N239:N246" si="105">CONCATENATE(B239," ",C239,"(",D239,")",",")</f>
        <v>STATUS VARCHAR(10),</v>
      </c>
      <c r="O239" s="1" t="s">
        <v>3</v>
      </c>
      <c r="W239" s="17" t="str">
        <f t="shared" si="101"/>
        <v>status</v>
      </c>
      <c r="X239" s="3" t="str">
        <f t="shared" si="102"/>
        <v>"status":"",</v>
      </c>
      <c r="Y239" s="22" t="str">
        <f t="shared" si="103"/>
        <v>public static String STATUS="status";</v>
      </c>
      <c r="Z239" s="7" t="str">
        <f t="shared" si="104"/>
        <v>private String status="";</v>
      </c>
    </row>
    <row r="240" spans="2:26" ht="17.5" x14ac:dyDescent="0.45">
      <c r="B240" s="1" t="s">
        <v>4</v>
      </c>
      <c r="C240" s="1" t="s">
        <v>1</v>
      </c>
      <c r="D240" s="4">
        <v>30</v>
      </c>
      <c r="I240" t="str">
        <f>I239</f>
        <v>ALTER TABLE TM_TASK_COMMENT</v>
      </c>
      <c r="J240" t="str">
        <f>CONCATENATE(LEFT(CONCATENATE(" ADD "," ",N240,";"),LEN(CONCATENATE(" ADD "," ",N240,";"))-2),";")</f>
        <v xml:space="preserve"> ADD  INSERT_DATE VARCHAR(30);</v>
      </c>
      <c r="K240" s="21" t="str">
        <f>CONCATENATE(LEFT(CONCATENATE("  ALTER COLUMN  "," ",N240,";"),LEN(CONCATENATE("  ALTER COLUMN  "," ",N240,";"))-2),";")</f>
        <v xml:space="preserve">  ALTER COLUMN   INSERT_DATE VARCHAR(30);</v>
      </c>
      <c r="L240" s="12"/>
      <c r="M240" s="18" t="str">
        <f>CONCATENATE(B240,",")</f>
        <v>INSERT_DATE,</v>
      </c>
      <c r="N240" s="5" t="str">
        <f t="shared" si="105"/>
        <v>INSERT_DATE VARCHAR(30),</v>
      </c>
      <c r="O240" s="1" t="s">
        <v>7</v>
      </c>
      <c r="P240" t="s">
        <v>8</v>
      </c>
      <c r="W240" s="17" t="str">
        <f t="shared" si="101"/>
        <v>insertDate</v>
      </c>
      <c r="X240" s="3" t="str">
        <f t="shared" si="102"/>
        <v>"insertDate":"",</v>
      </c>
      <c r="Y240" s="22" t="str">
        <f t="shared" si="103"/>
        <v>public static String INSERT_DATE="insertDate";</v>
      </c>
      <c r="Z240" s="7" t="str">
        <f t="shared" si="104"/>
        <v>private String insertDate="";</v>
      </c>
    </row>
    <row r="241" spans="2:26" ht="17.5" x14ac:dyDescent="0.45">
      <c r="B241" s="1" t="s">
        <v>5</v>
      </c>
      <c r="C241" s="1" t="s">
        <v>1</v>
      </c>
      <c r="D241" s="4">
        <v>30</v>
      </c>
      <c r="I241" t="str">
        <f>I240</f>
        <v>ALTER TABLE TM_TASK_COMMENT</v>
      </c>
      <c r="J241" t="str">
        <f>CONCATENATE(LEFT(CONCATENATE(" ADD "," ",N241,";"),LEN(CONCATENATE(" ADD "," ",N241,";"))-2),";")</f>
        <v xml:space="preserve"> ADD  MODIFICATION_DATE VARCHAR(30);</v>
      </c>
      <c r="K241" s="21" t="str">
        <f>CONCATENATE(LEFT(CONCATENATE("  ALTER COLUMN  "," ",N241,";"),LEN(CONCATENATE("  ALTER COLUMN  "," ",N241,";"))-2),";")</f>
        <v xml:space="preserve">  ALTER COLUMN   MODIFICATION_DATE VARCHAR(30);</v>
      </c>
      <c r="L241" s="12"/>
      <c r="M241" s="18" t="str">
        <f>CONCATENATE(B241,",")</f>
        <v>MODIFICATION_DATE,</v>
      </c>
      <c r="N241" s="5" t="str">
        <f t="shared" si="105"/>
        <v>MODIFICATION_DATE VARCHAR(30),</v>
      </c>
      <c r="O241" s="1" t="s">
        <v>9</v>
      </c>
      <c r="P241" t="s">
        <v>8</v>
      </c>
      <c r="W241" s="17" t="str">
        <f t="shared" si="101"/>
        <v>modificationDate</v>
      </c>
      <c r="X241" s="3" t="str">
        <f t="shared" si="102"/>
        <v>"modificationDate":"",</v>
      </c>
      <c r="Y241" s="22" t="str">
        <f t="shared" si="103"/>
        <v>public static String MODIFICATION_DATE="modificationDate";</v>
      </c>
      <c r="Z241" s="7" t="str">
        <f t="shared" si="104"/>
        <v>private String modificationDate="";</v>
      </c>
    </row>
    <row r="242" spans="2:26" ht="17.5" x14ac:dyDescent="0.45">
      <c r="B242" s="1" t="s">
        <v>370</v>
      </c>
      <c r="C242" s="1" t="s">
        <v>1</v>
      </c>
      <c r="D242" s="4">
        <v>222</v>
      </c>
      <c r="I242" t="str">
        <f>I174</f>
        <v>ALTER TABLE TM_TASK_ASSIGNEE</v>
      </c>
      <c r="J242" t="str">
        <f>CONCATENATE(LEFT(CONCATENATE(" ADD "," ",N242,";"),LEN(CONCATENATE(" ADD "," ",N242,";"))-2),";")</f>
        <v xml:space="preserve"> ADD  FK_BACKLOG_ID VARCHAR(222);</v>
      </c>
      <c r="K242" s="21" t="str">
        <f>CONCATENATE(LEFT(CONCATENATE("  ALTER COLUMN  "," ",N242,";"),LEN(CONCATENATE("  ALTER COLUMN  "," ",N242,";"))-2),";")</f>
        <v xml:space="preserve">  ALTER COLUMN   FK_BACKLOG_ID VARCHAR(222);</v>
      </c>
      <c r="L242" s="12"/>
      <c r="M242" s="18" t="str">
        <f>CONCATENATE(B242,",")</f>
        <v>FK_BACKLOG_ID,</v>
      </c>
      <c r="N242" s="5" t="str">
        <f t="shared" si="105"/>
        <v>FK_BACKLOG_ID VARCHAR(222),</v>
      </c>
      <c r="O242" s="1" t="s">
        <v>10</v>
      </c>
      <c r="P242" t="s">
        <v>312</v>
      </c>
      <c r="Q242" t="s">
        <v>2</v>
      </c>
      <c r="W242" s="17" t="str">
        <f t="shared" si="101"/>
        <v>fkTaskId</v>
      </c>
      <c r="X242" s="3" t="str">
        <f t="shared" si="102"/>
        <v>"fkTaskId":"",</v>
      </c>
      <c r="Y242" s="22" t="str">
        <f t="shared" si="103"/>
        <v>public static String FK_BACKLOG_ID="fkTaskId";</v>
      </c>
      <c r="Z242" s="7" t="str">
        <f t="shared" si="104"/>
        <v>private String fkTaskId="";</v>
      </c>
    </row>
    <row r="243" spans="2:26" ht="17.5" x14ac:dyDescent="0.45">
      <c r="B243" s="1" t="s">
        <v>11</v>
      </c>
      <c r="C243" s="1" t="s">
        <v>1</v>
      </c>
      <c r="D243" s="4">
        <v>444</v>
      </c>
      <c r="L243" s="12"/>
      <c r="M243" s="18"/>
      <c r="N243" s="5" t="str">
        <f t="shared" si="105"/>
        <v>FK_USER_ID VARCHAR(444),</v>
      </c>
      <c r="O243" s="1" t="s">
        <v>10</v>
      </c>
      <c r="P243" t="s">
        <v>12</v>
      </c>
      <c r="Q243" t="s">
        <v>2</v>
      </c>
      <c r="W243" s="17" t="str">
        <f t="shared" si="101"/>
        <v>fkUserId</v>
      </c>
      <c r="X243" s="3" t="str">
        <f t="shared" si="102"/>
        <v>"fkUserId":"",</v>
      </c>
      <c r="Y243" s="22" t="str">
        <f t="shared" si="103"/>
        <v>public static String FK_USER_ID="fkUserId";</v>
      </c>
      <c r="Z243" s="7" t="str">
        <f t="shared" si="104"/>
        <v>private String fkUserId="";</v>
      </c>
    </row>
    <row r="244" spans="2:26" ht="17.5" x14ac:dyDescent="0.45">
      <c r="B244" s="1" t="s">
        <v>324</v>
      </c>
      <c r="C244" s="1" t="s">
        <v>1</v>
      </c>
      <c r="D244" s="4">
        <v>3000</v>
      </c>
      <c r="L244" s="12"/>
      <c r="M244" s="18"/>
      <c r="N244" s="5" t="str">
        <f t="shared" si="105"/>
        <v>COMMENT VARCHAR(3000),</v>
      </c>
      <c r="O244" s="1" t="s">
        <v>324</v>
      </c>
      <c r="W244" s="17" t="str">
        <f t="shared" si="101"/>
        <v>comment</v>
      </c>
      <c r="X244" s="3" t="str">
        <f t="shared" si="102"/>
        <v>"comment":"",</v>
      </c>
      <c r="Y244" s="22" t="str">
        <f t="shared" si="103"/>
        <v>public static String COMMENT="comment";</v>
      </c>
      <c r="Z244" s="7" t="str">
        <f t="shared" si="104"/>
        <v>private String comment="";</v>
      </c>
    </row>
    <row r="245" spans="2:26" ht="17.5" x14ac:dyDescent="0.45">
      <c r="B245" s="1" t="s">
        <v>328</v>
      </c>
      <c r="C245" s="1" t="s">
        <v>1</v>
      </c>
      <c r="D245" s="4">
        <v>30</v>
      </c>
      <c r="I245">
        <f>I181</f>
        <v>0</v>
      </c>
      <c r="J245" t="str">
        <f>CONCATENATE(LEFT(CONCATENATE(" ADD "," ",N245,";"),LEN(CONCATENATE(" ADD "," ",N245,";"))-2),";")</f>
        <v xml:space="preserve"> ADD  COMMENT_DATE VARCHAR(30);</v>
      </c>
      <c r="K245" s="21" t="str">
        <f>CONCATENATE(LEFT(CONCATENATE("  ALTER COLUMN  "," ",N245,";"),LEN(CONCATENATE("  ALTER COLUMN  "," ",N245,";"))-2),";")</f>
        <v xml:space="preserve">  ALTER COLUMN   COMMENT_DATE VARCHAR(30);</v>
      </c>
      <c r="L245" s="12"/>
      <c r="M245" s="18" t="str">
        <f>CONCATENATE(B245,",")</f>
        <v>COMMENT_DATE,</v>
      </c>
      <c r="N245" s="5" t="str">
        <f>CONCATENATE(B245," ",C245,"(",D245,")",",")</f>
        <v>COMMENT_DATE VARCHAR(30),</v>
      </c>
      <c r="O245" s="1" t="s">
        <v>324</v>
      </c>
      <c r="P245" t="s">
        <v>8</v>
      </c>
      <c r="W245" s="17" t="str">
        <f>CONCATENATE(,LOWER(O245),UPPER(LEFT(P245,1)),LOWER(RIGHT(P245,LEN(P245)-IF(LEN(P245)&gt;0,1,LEN(P245)))),UPPER(LEFT(Q245,1)),LOWER(RIGHT(Q245,LEN(Q245)-IF(LEN(Q245)&gt;0,1,LEN(Q245)))),UPPER(LEFT(R245,1)),LOWER(RIGHT(R245,LEN(R245)-IF(LEN(R245)&gt;0,1,LEN(R245)))),UPPER(LEFT(S245,1)),LOWER(RIGHT(S245,LEN(S245)-IF(LEN(S245)&gt;0,1,LEN(S245)))),UPPER(LEFT(T245,1)),LOWER(RIGHT(T245,LEN(T245)-IF(LEN(T245)&gt;0,1,LEN(T245)))),UPPER(LEFT(U245,1)),LOWER(RIGHT(U245,LEN(U245)-IF(LEN(U245)&gt;0,1,LEN(U245)))),UPPER(LEFT(V245,1)),LOWER(RIGHT(V245,LEN(V245)-IF(LEN(V245)&gt;0,1,LEN(V245)))))</f>
        <v>commentDate</v>
      </c>
      <c r="X245" s="3" t="str">
        <f>CONCATENATE("""",W245,"""",":","""","""",",")</f>
        <v>"commentDate":"",</v>
      </c>
      <c r="Y245" s="22" t="str">
        <f>CONCATENATE("public static String ",,B245,,"=","""",W245,""";")</f>
        <v>public static String COMMENT_DATE="commentDate";</v>
      </c>
      <c r="Z245" s="7" t="str">
        <f>CONCATENATE("private String ",W245,"=","""""",";")</f>
        <v>private String commentDate="";</v>
      </c>
    </row>
    <row r="246" spans="2:26" ht="17.5" x14ac:dyDescent="0.45">
      <c r="B246" s="1" t="s">
        <v>371</v>
      </c>
      <c r="C246" s="1" t="s">
        <v>1</v>
      </c>
      <c r="D246" s="4">
        <v>30</v>
      </c>
      <c r="I246">
        <f>I182</f>
        <v>0</v>
      </c>
      <c r="J246" t="str">
        <f>CONCATENATE(LEFT(CONCATENATE(" ADD "," ",N246,";"),LEN(CONCATENATE(" ADD "," ",N246,";"))-2),";")</f>
        <v xml:space="preserve"> ADD  COMMENT_TIME VARCHAR(30);</v>
      </c>
      <c r="K246" s="21" t="str">
        <f>CONCATENATE(LEFT(CONCATENATE("  ALTER COLUMN  "," ",N246,";"),LEN(CONCATENATE("  ALTER COLUMN  "," ",N246,";"))-2),";")</f>
        <v xml:space="preserve">  ALTER COLUMN   COMMENT_TIME VARCHAR(30);</v>
      </c>
      <c r="L246" s="12"/>
      <c r="M246" s="18" t="str">
        <f>CONCATENATE(B246,",")</f>
        <v>COMMENT_TIME,</v>
      </c>
      <c r="N246" s="5" t="str">
        <f t="shared" si="105"/>
        <v>COMMENT_TIME VARCHAR(30),</v>
      </c>
      <c r="O246" s="1" t="s">
        <v>324</v>
      </c>
      <c r="P246" t="s">
        <v>133</v>
      </c>
      <c r="W246" s="17" t="str">
        <f t="shared" si="101"/>
        <v>commentTime</v>
      </c>
      <c r="X246" s="3" t="str">
        <f t="shared" si="102"/>
        <v>"commentTime":"",</v>
      </c>
      <c r="Y246" s="22" t="str">
        <f t="shared" si="103"/>
        <v>public static String COMMENT_TIME="commentTime";</v>
      </c>
      <c r="Z246" s="7" t="str">
        <f t="shared" si="104"/>
        <v>private String commentTime="";</v>
      </c>
    </row>
    <row r="247" spans="2:26" ht="17.5" x14ac:dyDescent="0.45">
      <c r="B247" s="1" t="s">
        <v>329</v>
      </c>
      <c r="C247" s="1" t="s">
        <v>1</v>
      </c>
      <c r="D247" s="4">
        <v>444</v>
      </c>
      <c r="L247" s="12"/>
      <c r="M247" s="18"/>
      <c r="N247" s="5" t="str">
        <f>CONCATENATE(B247," ",C247,"(",D247,")",",")</f>
        <v>FK_PARENT_COMMENT_ID VARCHAR(444),</v>
      </c>
      <c r="O247" s="1" t="s">
        <v>10</v>
      </c>
      <c r="P247" t="s">
        <v>131</v>
      </c>
      <c r="Q247" t="s">
        <v>324</v>
      </c>
      <c r="R247" t="s">
        <v>330</v>
      </c>
      <c r="W247" s="17" t="str">
        <f>CONCATENATE(,LOWER(O247),UPPER(LEFT(P247,1)),LOWER(RIGHT(P247,LEN(P247)-IF(LEN(P247)&gt;0,1,LEN(P247)))),UPPER(LEFT(Q247,1)),LOWER(RIGHT(Q247,LEN(Q247)-IF(LEN(Q247)&gt;0,1,LEN(Q247)))),UPPER(LEFT(R247,1)),LOWER(RIGHT(R247,LEN(R247)-IF(LEN(R247)&gt;0,1,LEN(R247)))),UPPER(LEFT(S247,1)),LOWER(RIGHT(S247,LEN(S247)-IF(LEN(S247)&gt;0,1,LEN(S247)))),UPPER(LEFT(T247,1)),LOWER(RIGHT(T247,LEN(T247)-IF(LEN(T247)&gt;0,1,LEN(T247)))),UPPER(LEFT(U247,1)),LOWER(RIGHT(U247,LEN(U247)-IF(LEN(U247)&gt;0,1,LEN(U247)))),UPPER(LEFT(V247,1)),LOWER(RIGHT(V247,LEN(V247)-IF(LEN(V247)&gt;0,1,LEN(V247)))))</f>
        <v>fkParentCommentİd</v>
      </c>
      <c r="X247" s="3" t="str">
        <f>CONCATENATE("""",W247,"""",":","""","""",",")</f>
        <v>"fkParentCommentİd":"",</v>
      </c>
      <c r="Y247" s="22" t="str">
        <f>CONCATENATE("public static String ",,B247,,"=","""",W247,""";")</f>
        <v>public static String FK_PARENT_COMMENT_ID="fkParentCommentİd";</v>
      </c>
      <c r="Z247" s="7" t="str">
        <f>CONCATENATE("private String ",W247,"=","""""",";")</f>
        <v>private String fkParentCommentİd="";</v>
      </c>
    </row>
    <row r="248" spans="2:26" ht="17.5" x14ac:dyDescent="0.45">
      <c r="C248" s="1"/>
      <c r="D248" s="8"/>
      <c r="M248" s="18"/>
      <c r="N248" s="33" t="s">
        <v>130</v>
      </c>
      <c r="O248" s="1"/>
      <c r="W248" s="17"/>
    </row>
    <row r="249" spans="2:26" ht="17.5" x14ac:dyDescent="0.45">
      <c r="C249" s="1"/>
      <c r="D249" s="8"/>
      <c r="M249" s="18"/>
      <c r="N249" s="31" t="s">
        <v>126</v>
      </c>
      <c r="O249" s="1"/>
      <c r="W249" s="17"/>
    </row>
    <row r="250" spans="2:26" ht="17.5" x14ac:dyDescent="0.45">
      <c r="C250" s="14"/>
      <c r="D250" s="9"/>
      <c r="M250" s="20"/>
      <c r="W250" s="17"/>
    </row>
    <row r="251" spans="2:26" x14ac:dyDescent="0.35">
      <c r="B251" s="2" t="s">
        <v>372</v>
      </c>
      <c r="I251" t="str">
        <f>CONCATENATE("ALTER TABLE"," ",B251)</f>
        <v>ALTER TABLE TM_TASK_COMMENT_LIST</v>
      </c>
      <c r="J251" t="s">
        <v>294</v>
      </c>
      <c r="K251" s="26" t="str">
        <f>CONCATENATE(J251," VIEW ",B251," AS SELECT")</f>
        <v>create OR REPLACE VIEW TM_TASK_COMMENT_LIST AS SELECT</v>
      </c>
      <c r="N251" s="5" t="str">
        <f>CONCATENATE("CREATE TABLE ",B251," ","(")</f>
        <v>CREATE TABLE TM_TASK_COMMENT_LIST (</v>
      </c>
    </row>
    <row r="252" spans="2:26" ht="17.5" x14ac:dyDescent="0.45">
      <c r="B252" s="1" t="s">
        <v>2</v>
      </c>
      <c r="C252" s="1" t="s">
        <v>1</v>
      </c>
      <c r="D252" s="4">
        <v>30</v>
      </c>
      <c r="E252" s="24" t="s">
        <v>113</v>
      </c>
      <c r="I252" t="str">
        <f>I251</f>
        <v>ALTER TABLE TM_TASK_COMMENT_LIST</v>
      </c>
      <c r="K252" s="25" t="str">
        <f t="shared" ref="K252:K262" si="106">CONCATENATE(B252,",")</f>
        <v>ID,</v>
      </c>
      <c r="L252" s="12"/>
      <c r="M252" s="18" t="str">
        <f>CONCATENATE(B252,",")</f>
        <v>ID,</v>
      </c>
      <c r="N252" s="5" t="str">
        <f>CONCATENATE(B252," ",C252,"(",D252,") ",E252," ,")</f>
        <v>ID VARCHAR(30) NOT NULL ,</v>
      </c>
      <c r="O252" s="1" t="s">
        <v>2</v>
      </c>
      <c r="P252" s="6"/>
      <c r="Q252" s="6"/>
      <c r="R252" s="6"/>
      <c r="S252" s="6"/>
      <c r="T252" s="6"/>
      <c r="U252" s="6"/>
      <c r="V252" s="6"/>
      <c r="W252" s="17" t="str">
        <f t="shared" ref="W252:W262" si="107">CONCATENATE(,LOWER(O252),UPPER(LEFT(P252,1)),LOWER(RIGHT(P252,LEN(P252)-IF(LEN(P252)&gt;0,1,LEN(P252)))),UPPER(LEFT(Q252,1)),LOWER(RIGHT(Q252,LEN(Q252)-IF(LEN(Q252)&gt;0,1,LEN(Q252)))),UPPER(LEFT(R252,1)),LOWER(RIGHT(R252,LEN(R252)-IF(LEN(R252)&gt;0,1,LEN(R252)))),UPPER(LEFT(S252,1)),LOWER(RIGHT(S252,LEN(S252)-IF(LEN(S252)&gt;0,1,LEN(S252)))),UPPER(LEFT(T252,1)),LOWER(RIGHT(T252,LEN(T252)-IF(LEN(T252)&gt;0,1,LEN(T252)))),UPPER(LEFT(U252,1)),LOWER(RIGHT(U252,LEN(U252)-IF(LEN(U252)&gt;0,1,LEN(U252)))),UPPER(LEFT(V252,1)),LOWER(RIGHT(V252,LEN(V252)-IF(LEN(V252)&gt;0,1,LEN(V252)))))</f>
        <v>id</v>
      </c>
      <c r="X252" s="3" t="str">
        <f t="shared" ref="X252:X262" si="108">CONCATENATE("""",W252,"""",":","""","""",",")</f>
        <v>"id":"",</v>
      </c>
      <c r="Y252" s="22" t="str">
        <f t="shared" ref="Y252:Y262" si="109">CONCATENATE("public static String ",,B252,,"=","""",W252,""";")</f>
        <v>public static String ID="id";</v>
      </c>
      <c r="Z252" s="7" t="str">
        <f t="shared" ref="Z252:Z262" si="110">CONCATENATE("private String ",W252,"=","""""",";")</f>
        <v>private String id="";</v>
      </c>
    </row>
    <row r="253" spans="2:26" ht="17.5" x14ac:dyDescent="0.45">
      <c r="B253" s="1" t="s">
        <v>3</v>
      </c>
      <c r="C253" s="1" t="s">
        <v>1</v>
      </c>
      <c r="D253" s="4">
        <v>10</v>
      </c>
      <c r="I253" t="str">
        <f>I252</f>
        <v>ALTER TABLE TM_TASK_COMMENT_LIST</v>
      </c>
      <c r="K253" s="25" t="str">
        <f t="shared" si="106"/>
        <v>STATUS,</v>
      </c>
      <c r="L253" s="12"/>
      <c r="M253" s="18" t="str">
        <f>CONCATENATE(B253,",")</f>
        <v>STATUS,</v>
      </c>
      <c r="N253" s="5" t="str">
        <f t="shared" ref="N253:N262" si="111">CONCATENATE(B253," ",C253,"(",D253,")",",")</f>
        <v>STATUS VARCHAR(10),</v>
      </c>
      <c r="O253" s="1" t="s">
        <v>3</v>
      </c>
      <c r="W253" s="17" t="str">
        <f t="shared" si="107"/>
        <v>status</v>
      </c>
      <c r="X253" s="3" t="str">
        <f t="shared" si="108"/>
        <v>"status":"",</v>
      </c>
      <c r="Y253" s="22" t="str">
        <f t="shared" si="109"/>
        <v>public static String STATUS="status";</v>
      </c>
      <c r="Z253" s="7" t="str">
        <f t="shared" si="110"/>
        <v>private String status="";</v>
      </c>
    </row>
    <row r="254" spans="2:26" ht="17.5" x14ac:dyDescent="0.45">
      <c r="B254" s="1" t="s">
        <v>4</v>
      </c>
      <c r="C254" s="1" t="s">
        <v>1</v>
      </c>
      <c r="D254" s="4">
        <v>30</v>
      </c>
      <c r="I254" t="str">
        <f>I253</f>
        <v>ALTER TABLE TM_TASK_COMMENT_LIST</v>
      </c>
      <c r="K254" s="25" t="str">
        <f t="shared" si="106"/>
        <v>INSERT_DATE,</v>
      </c>
      <c r="L254" s="12"/>
      <c r="M254" s="18" t="str">
        <f>CONCATENATE(B254,",")</f>
        <v>INSERT_DATE,</v>
      </c>
      <c r="N254" s="5" t="str">
        <f t="shared" si="111"/>
        <v>INSERT_DATE VARCHAR(30),</v>
      </c>
      <c r="O254" s="1" t="s">
        <v>7</v>
      </c>
      <c r="P254" t="s">
        <v>8</v>
      </c>
      <c r="W254" s="17" t="str">
        <f t="shared" si="107"/>
        <v>insertDate</v>
      </c>
      <c r="X254" s="3" t="str">
        <f t="shared" si="108"/>
        <v>"insertDate":"",</v>
      </c>
      <c r="Y254" s="22" t="str">
        <f t="shared" si="109"/>
        <v>public static String INSERT_DATE="insertDate";</v>
      </c>
      <c r="Z254" s="7" t="str">
        <f t="shared" si="110"/>
        <v>private String insertDate="";</v>
      </c>
    </row>
    <row r="255" spans="2:26" ht="17.5" x14ac:dyDescent="0.45">
      <c r="B255" s="1" t="s">
        <v>5</v>
      </c>
      <c r="C255" s="1" t="s">
        <v>1</v>
      </c>
      <c r="D255" s="4">
        <v>30</v>
      </c>
      <c r="I255" t="str">
        <f>I254</f>
        <v>ALTER TABLE TM_TASK_COMMENT_LIST</v>
      </c>
      <c r="K255" s="25" t="str">
        <f t="shared" si="106"/>
        <v>MODIFICATION_DATE,</v>
      </c>
      <c r="L255" s="12"/>
      <c r="M255" s="18" t="str">
        <f>CONCATENATE(B255,",")</f>
        <v>MODIFICATION_DATE,</v>
      </c>
      <c r="N255" s="5" t="str">
        <f t="shared" si="111"/>
        <v>MODIFICATION_DATE VARCHAR(30),</v>
      </c>
      <c r="O255" s="1" t="s">
        <v>9</v>
      </c>
      <c r="P255" t="s">
        <v>8</v>
      </c>
      <c r="W255" s="17" t="str">
        <f t="shared" si="107"/>
        <v>modificationDate</v>
      </c>
      <c r="X255" s="3" t="str">
        <f t="shared" si="108"/>
        <v>"modificationDate":"",</v>
      </c>
      <c r="Y255" s="22" t="str">
        <f t="shared" si="109"/>
        <v>public static String MODIFICATION_DATE="modificationDate";</v>
      </c>
      <c r="Z255" s="7" t="str">
        <f t="shared" si="110"/>
        <v>private String modificationDate="";</v>
      </c>
    </row>
    <row r="256" spans="2:26" ht="17.5" x14ac:dyDescent="0.45">
      <c r="B256" s="1" t="s">
        <v>370</v>
      </c>
      <c r="C256" s="1" t="s">
        <v>1</v>
      </c>
      <c r="D256" s="4">
        <v>222</v>
      </c>
      <c r="I256" t="str">
        <f>I188</f>
        <v>ALTER TABLE TM_TASK_REPORTER</v>
      </c>
      <c r="K256" s="25" t="str">
        <f t="shared" si="106"/>
        <v>FK_BACKLOG_ID,</v>
      </c>
      <c r="L256" s="12"/>
      <c r="M256" s="18" t="str">
        <f>CONCATENATE(B256,",")</f>
        <v>FK_BACKLOG_ID,</v>
      </c>
      <c r="N256" s="5" t="str">
        <f t="shared" si="111"/>
        <v>FK_BACKLOG_ID VARCHAR(222),</v>
      </c>
      <c r="O256" s="1" t="s">
        <v>10</v>
      </c>
      <c r="P256" t="s">
        <v>356</v>
      </c>
      <c r="Q256" t="s">
        <v>2</v>
      </c>
      <c r="W256" s="17" t="str">
        <f t="shared" si="107"/>
        <v>fkBacklogId</v>
      </c>
      <c r="X256" s="3" t="str">
        <f t="shared" si="108"/>
        <v>"fkBacklogId":"",</v>
      </c>
      <c r="Y256" s="22" t="str">
        <f t="shared" si="109"/>
        <v>public static String FK_BACKLOG_ID="fkBacklogId";</v>
      </c>
      <c r="Z256" s="7" t="str">
        <f t="shared" si="110"/>
        <v>private String fkBacklogId="";</v>
      </c>
    </row>
    <row r="257" spans="2:26" ht="17.5" x14ac:dyDescent="0.45">
      <c r="B257" s="1" t="s">
        <v>21</v>
      </c>
      <c r="C257" s="1" t="s">
        <v>1</v>
      </c>
      <c r="D257" s="4">
        <v>444</v>
      </c>
      <c r="J257" s="23"/>
      <c r="K257" s="25" t="s">
        <v>373</v>
      </c>
      <c r="L257" s="12"/>
      <c r="M257" s="18"/>
      <c r="N257" s="5" t="str">
        <f>CONCATENATE(B257," ",C257,"(",D257,")",",")</f>
        <v>USERNAME VARCHAR(444),</v>
      </c>
      <c r="O257" s="1" t="s">
        <v>21</v>
      </c>
      <c r="W257" s="17" t="str">
        <f>CONCATENATE(,LOWER(O257),UPPER(LEFT(P257,1)),LOWER(RIGHT(P257,LEN(P257)-IF(LEN(P257)&gt;0,1,LEN(P257)))),UPPER(LEFT(Q257,1)),LOWER(RIGHT(Q257,LEN(Q257)-IF(LEN(Q257)&gt;0,1,LEN(Q257)))),UPPER(LEFT(R257,1)),LOWER(RIGHT(R257,LEN(R257)-IF(LEN(R257)&gt;0,1,LEN(R257)))),UPPER(LEFT(S257,1)),LOWER(RIGHT(S257,LEN(S257)-IF(LEN(S257)&gt;0,1,LEN(S257)))),UPPER(LEFT(T257,1)),LOWER(RIGHT(T257,LEN(T257)-IF(LEN(T257)&gt;0,1,LEN(T257)))),UPPER(LEFT(U257,1)),LOWER(RIGHT(U257,LEN(U257)-IF(LEN(U257)&gt;0,1,LEN(U257)))),UPPER(LEFT(V257,1)),LOWER(RIGHT(V257,LEN(V257)-IF(LEN(V257)&gt;0,1,LEN(V257)))))</f>
        <v>username</v>
      </c>
      <c r="X257" s="3" t="str">
        <f>CONCATENATE("""",W257,"""",":","""","""",",")</f>
        <v>"username":"",</v>
      </c>
      <c r="Y257" s="22" t="str">
        <f>CONCATENATE("public static String ",,B257,,"=","""",W257,""";")</f>
        <v>public static String USERNAME="username";</v>
      </c>
      <c r="Z257" s="7" t="str">
        <f>CONCATENATE("private String ",W257,"=","""""",";")</f>
        <v>private String username="";</v>
      </c>
    </row>
    <row r="258" spans="2:26" ht="17.5" x14ac:dyDescent="0.45">
      <c r="B258" s="1" t="s">
        <v>374</v>
      </c>
      <c r="C258" s="1" t="s">
        <v>1</v>
      </c>
      <c r="D258" s="4">
        <v>444</v>
      </c>
      <c r="J258" s="23"/>
      <c r="K258" s="25" t="s">
        <v>375</v>
      </c>
      <c r="L258" s="12"/>
      <c r="M258" s="18"/>
      <c r="N258" s="5" t="str">
        <f>CONCATENATE(B258," ",C258,"(",D258,")",",")</f>
        <v>AVATAR_URL VARCHAR(444),</v>
      </c>
      <c r="O258" s="1" t="s">
        <v>376</v>
      </c>
      <c r="P258" t="s">
        <v>326</v>
      </c>
      <c r="W258" s="17" t="str">
        <f>CONCATENATE(,LOWER(O258),UPPER(LEFT(P258,1)),LOWER(RIGHT(P258,LEN(P258)-IF(LEN(P258)&gt;0,1,LEN(P258)))),UPPER(LEFT(Q258,1)),LOWER(RIGHT(Q258,LEN(Q258)-IF(LEN(Q258)&gt;0,1,LEN(Q258)))),UPPER(LEFT(R258,1)),LOWER(RIGHT(R258,LEN(R258)-IF(LEN(R258)&gt;0,1,LEN(R258)))),UPPER(LEFT(S258,1)),LOWER(RIGHT(S258,LEN(S258)-IF(LEN(S258)&gt;0,1,LEN(S258)))),UPPER(LEFT(T258,1)),LOWER(RIGHT(T258,LEN(T258)-IF(LEN(T258)&gt;0,1,LEN(T258)))),UPPER(LEFT(U258,1)),LOWER(RIGHT(U258,LEN(U258)-IF(LEN(U258)&gt;0,1,LEN(U258)))),UPPER(LEFT(V258,1)),LOWER(RIGHT(V258,LEN(V258)-IF(LEN(V258)&gt;0,1,LEN(V258)))))</f>
        <v>avatarUrl</v>
      </c>
      <c r="X258" s="3" t="str">
        <f>CONCATENATE("""",W258,"""",":","""","""",",")</f>
        <v>"avatarUrl":"",</v>
      </c>
      <c r="Y258" s="22" t="str">
        <f>CONCATENATE("public static String ",,B258,,"=","""",W258,""";")</f>
        <v>public static String AVATAR_URL="avatarUrl";</v>
      </c>
      <c r="Z258" s="7" t="str">
        <f>CONCATENATE("private String ",W258,"=","""""",";")</f>
        <v>private String avatarUrl="";</v>
      </c>
    </row>
    <row r="259" spans="2:26" ht="17.5" x14ac:dyDescent="0.45">
      <c r="B259" s="1" t="s">
        <v>11</v>
      </c>
      <c r="C259" s="1" t="s">
        <v>1</v>
      </c>
      <c r="D259" s="4">
        <v>444</v>
      </c>
      <c r="J259" s="23"/>
      <c r="K259" s="25" t="str">
        <f t="shared" si="106"/>
        <v>FK_USER_ID,</v>
      </c>
      <c r="L259" s="12"/>
      <c r="M259" s="18"/>
      <c r="N259" s="5" t="str">
        <f t="shared" si="111"/>
        <v>FK_USER_ID VARCHAR(444),</v>
      </c>
      <c r="O259" s="1" t="s">
        <v>10</v>
      </c>
      <c r="P259" t="s">
        <v>12</v>
      </c>
      <c r="Q259" t="s">
        <v>2</v>
      </c>
      <c r="W259" s="17" t="str">
        <f t="shared" si="107"/>
        <v>fkUserId</v>
      </c>
      <c r="X259" s="3" t="str">
        <f t="shared" si="108"/>
        <v>"fkUserId":"",</v>
      </c>
      <c r="Y259" s="22" t="str">
        <f t="shared" si="109"/>
        <v>public static String FK_USER_ID="fkUserId";</v>
      </c>
      <c r="Z259" s="7" t="str">
        <f t="shared" si="110"/>
        <v>private String fkUserId="";</v>
      </c>
    </row>
    <row r="260" spans="2:26" ht="17.5" x14ac:dyDescent="0.45">
      <c r="B260" s="1" t="s">
        <v>324</v>
      </c>
      <c r="C260" s="1" t="s">
        <v>1</v>
      </c>
      <c r="D260" s="4">
        <v>3000</v>
      </c>
      <c r="K260" s="25" t="str">
        <f t="shared" si="106"/>
        <v>COMMENT,</v>
      </c>
      <c r="L260" s="12"/>
      <c r="M260" s="18"/>
      <c r="N260" s="5" t="str">
        <f t="shared" si="111"/>
        <v>COMMENT VARCHAR(3000),</v>
      </c>
      <c r="O260" s="1" t="s">
        <v>324</v>
      </c>
      <c r="W260" s="17" t="str">
        <f t="shared" si="107"/>
        <v>comment</v>
      </c>
      <c r="X260" s="3" t="str">
        <f t="shared" si="108"/>
        <v>"comment":"",</v>
      </c>
      <c r="Y260" s="22" t="str">
        <f t="shared" si="109"/>
        <v>public static String COMMENT="comment";</v>
      </c>
      <c r="Z260" s="7" t="str">
        <f t="shared" si="110"/>
        <v>private String comment="";</v>
      </c>
    </row>
    <row r="261" spans="2:26" ht="17.5" x14ac:dyDescent="0.45">
      <c r="B261" s="1" t="s">
        <v>328</v>
      </c>
      <c r="C261" s="1" t="s">
        <v>1</v>
      </c>
      <c r="D261" s="4">
        <v>30</v>
      </c>
      <c r="I261" t="str">
        <f>I195</f>
        <v>ALTER TABLE TM_TASK_LABEL</v>
      </c>
      <c r="K261" s="25" t="str">
        <f t="shared" si="106"/>
        <v>COMMENT_DATE,</v>
      </c>
      <c r="L261" s="12"/>
      <c r="M261" s="18" t="str">
        <f>CONCATENATE(B261,",")</f>
        <v>COMMENT_DATE,</v>
      </c>
      <c r="N261" s="5" t="str">
        <f t="shared" si="111"/>
        <v>COMMENT_DATE VARCHAR(30),</v>
      </c>
      <c r="O261" s="1" t="s">
        <v>324</v>
      </c>
      <c r="P261" t="s">
        <v>8</v>
      </c>
      <c r="W261" s="17" t="str">
        <f t="shared" si="107"/>
        <v>commentDate</v>
      </c>
      <c r="X261" s="3" t="str">
        <f t="shared" si="108"/>
        <v>"commentDate":"",</v>
      </c>
      <c r="Y261" s="22" t="str">
        <f t="shared" si="109"/>
        <v>public static String COMMENT_DATE="commentDate";</v>
      </c>
      <c r="Z261" s="7" t="str">
        <f t="shared" si="110"/>
        <v>private String commentDate="";</v>
      </c>
    </row>
    <row r="262" spans="2:26" ht="17.5" x14ac:dyDescent="0.45">
      <c r="B262" s="1" t="s">
        <v>371</v>
      </c>
      <c r="C262" s="1" t="s">
        <v>1</v>
      </c>
      <c r="D262" s="4">
        <v>30</v>
      </c>
      <c r="I262" t="str">
        <f>I196</f>
        <v>ALTER TABLE TM_TASK_LABEL</v>
      </c>
      <c r="K262" s="25" t="str">
        <f t="shared" si="106"/>
        <v>COMMENT_TIME,</v>
      </c>
      <c r="L262" s="12"/>
      <c r="M262" s="18" t="str">
        <f>CONCATENATE(B262,",")</f>
        <v>COMMENT_TIME,</v>
      </c>
      <c r="N262" s="5" t="str">
        <f t="shared" si="111"/>
        <v>COMMENT_TIME VARCHAR(30),</v>
      </c>
      <c r="O262" s="1" t="s">
        <v>324</v>
      </c>
      <c r="P262" t="s">
        <v>133</v>
      </c>
      <c r="W262" s="17" t="str">
        <f t="shared" si="107"/>
        <v>commentTime</v>
      </c>
      <c r="X262" s="3" t="str">
        <f t="shared" si="108"/>
        <v>"commentTime":"",</v>
      </c>
      <c r="Y262" s="22" t="str">
        <f t="shared" si="109"/>
        <v>public static String COMMENT_TIME="commentTime";</v>
      </c>
      <c r="Z262" s="7" t="str">
        <f t="shared" si="110"/>
        <v>private String commentTime="";</v>
      </c>
    </row>
    <row r="263" spans="2:26" ht="17.5" x14ac:dyDescent="0.45">
      <c r="B263" s="1" t="s">
        <v>329</v>
      </c>
      <c r="C263" s="1" t="s">
        <v>1</v>
      </c>
      <c r="D263" s="4">
        <v>444</v>
      </c>
      <c r="K263" s="25" t="str">
        <f>CONCATENATE(B263,"")</f>
        <v>FK_PARENT_COMMENT_ID</v>
      </c>
      <c r="L263" s="12"/>
      <c r="M263" s="18"/>
      <c r="N263" s="5" t="str">
        <f>CONCATENATE(B263," ",C263,"(",D263,")",",")</f>
        <v>FK_PARENT_COMMENT_ID VARCHAR(444),</v>
      </c>
      <c r="O263" s="1" t="s">
        <v>10</v>
      </c>
      <c r="P263" t="s">
        <v>131</v>
      </c>
      <c r="Q263" t="s">
        <v>324</v>
      </c>
      <c r="R263" t="s">
        <v>330</v>
      </c>
      <c r="W263" s="17" t="str">
        <f>CONCATENATE(,LOWER(O263),UPPER(LEFT(P263,1)),LOWER(RIGHT(P263,LEN(P263)-IF(LEN(P263)&gt;0,1,LEN(P263)))),UPPER(LEFT(Q263,1)),LOWER(RIGHT(Q263,LEN(Q263)-IF(LEN(Q263)&gt;0,1,LEN(Q263)))),UPPER(LEFT(R263,1)),LOWER(RIGHT(R263,LEN(R263)-IF(LEN(R263)&gt;0,1,LEN(R263)))),UPPER(LEFT(S263,1)),LOWER(RIGHT(S263,LEN(S263)-IF(LEN(S263)&gt;0,1,LEN(S263)))),UPPER(LEFT(T263,1)),LOWER(RIGHT(T263,LEN(T263)-IF(LEN(T263)&gt;0,1,LEN(T263)))),UPPER(LEFT(U263,1)),LOWER(RIGHT(U263,LEN(U263)-IF(LEN(U263)&gt;0,1,LEN(U263)))),UPPER(LEFT(V263,1)),LOWER(RIGHT(V263,LEN(V263)-IF(LEN(V263)&gt;0,1,LEN(V263)))))</f>
        <v>fkParentCommentİd</v>
      </c>
      <c r="X263" s="3" t="str">
        <f>CONCATENATE("""",W263,"""",":","""","""",",")</f>
        <v>"fkParentCommentİd":"",</v>
      </c>
      <c r="Y263" s="22" t="str">
        <f>CONCATENATE("public static String ",,B263,,"=","""",W263,""";")</f>
        <v>public static String FK_PARENT_COMMENT_ID="fkParentCommentİd";</v>
      </c>
      <c r="Z263" s="7" t="str">
        <f>CONCATENATE("private String ",W263,"=","""""",";")</f>
        <v>private String fkParentCommentİd="";</v>
      </c>
    </row>
    <row r="264" spans="2:26" ht="17.5" x14ac:dyDescent="0.45">
      <c r="C264" s="1"/>
      <c r="D264" s="8"/>
      <c r="K264" s="29" t="str">
        <f>CONCATENATE(" FROM ",LEFT(B251,LEN(B251)-5)," T")</f>
        <v xml:space="preserve"> FROM TM_TASK_COMMENT T</v>
      </c>
      <c r="M264" s="18"/>
      <c r="N264" s="33" t="s">
        <v>130</v>
      </c>
      <c r="O264" s="1"/>
      <c r="W264" s="17"/>
    </row>
    <row r="265" spans="2:26" ht="17.5" x14ac:dyDescent="0.45">
      <c r="C265" s="1"/>
      <c r="D265" s="8"/>
      <c r="M265" s="18"/>
      <c r="N265" s="31" t="s">
        <v>126</v>
      </c>
      <c r="O265" s="1"/>
      <c r="W265" s="17"/>
    </row>
    <row r="266" spans="2:26" x14ac:dyDescent="0.35">
      <c r="K266" s="29"/>
    </row>
    <row r="267" spans="2:26" x14ac:dyDescent="0.35">
      <c r="K267" s="29"/>
    </row>
    <row r="268" spans="2:26" x14ac:dyDescent="0.35">
      <c r="B268" s="2" t="s">
        <v>261</v>
      </c>
      <c r="I268" t="str">
        <f>CONCATENATE("ALTER TABLE"," ",B268)</f>
        <v>ALTER TABLE TM_TASK</v>
      </c>
      <c r="N268" s="5" t="str">
        <f>CONCATENATE("CREATE TABLE ",B268," ","(")</f>
        <v>CREATE TABLE TM_TASK (</v>
      </c>
    </row>
    <row r="269" spans="2:26" ht="17.5" x14ac:dyDescent="0.45">
      <c r="B269" s="1" t="s">
        <v>2</v>
      </c>
      <c r="C269" s="1" t="s">
        <v>1</v>
      </c>
      <c r="D269" s="4">
        <v>30</v>
      </c>
      <c r="E269" s="24" t="s">
        <v>113</v>
      </c>
      <c r="I269" t="str">
        <f>I268</f>
        <v>ALTER TABLE TM_TASK</v>
      </c>
      <c r="J269" t="str">
        <f>CONCATENATE(LEFT(CONCATENATE(" ADD "," ",N269,";"),LEN(CONCATENATE(" ADD "," ",N269,";"))-2),";")</f>
        <v xml:space="preserve"> ADD  ID VARCHAR(30) NOT NULL ;</v>
      </c>
      <c r="K269" s="21" t="str">
        <f>CONCATENATE(LEFT(CONCATENATE("  ALTER COLUMN  "," ",N269,";"),LEN(CONCATENATE("  ALTER COLUMN  "," ",N269,";"))-2),";")</f>
        <v xml:space="preserve">  ALTER COLUMN   ID VARCHAR(30) NOT NULL ;</v>
      </c>
      <c r="L269" s="12"/>
      <c r="M269" s="18" t="str">
        <f>CONCATENATE(B269,",")</f>
        <v>ID,</v>
      </c>
      <c r="N269" s="5" t="str">
        <f>CONCATENATE(B269," ",C269,"(",D269,") ",E269," ,")</f>
        <v>ID VARCHAR(30) NOT NULL ,</v>
      </c>
      <c r="O269" s="1" t="s">
        <v>2</v>
      </c>
      <c r="P269" s="6"/>
      <c r="Q269" s="6"/>
      <c r="R269" s="6"/>
      <c r="S269" s="6"/>
      <c r="T269" s="6"/>
      <c r="U269" s="6"/>
      <c r="V269" s="6"/>
      <c r="W269" s="17" t="str">
        <f t="shared" ref="W269:W295" si="112">CONCATENATE(,LOWER(O269),UPPER(LEFT(P269,1)),LOWER(RIGHT(P269,LEN(P269)-IF(LEN(P269)&gt;0,1,LEN(P269)))),UPPER(LEFT(Q269,1)),LOWER(RIGHT(Q269,LEN(Q269)-IF(LEN(Q269)&gt;0,1,LEN(Q269)))),UPPER(LEFT(R269,1)),LOWER(RIGHT(R269,LEN(R269)-IF(LEN(R269)&gt;0,1,LEN(R269)))),UPPER(LEFT(S269,1)),LOWER(RIGHT(S269,LEN(S269)-IF(LEN(S269)&gt;0,1,LEN(S269)))),UPPER(LEFT(T269,1)),LOWER(RIGHT(T269,LEN(T269)-IF(LEN(T269)&gt;0,1,LEN(T269)))),UPPER(LEFT(U269,1)),LOWER(RIGHT(U269,LEN(U269)-IF(LEN(U269)&gt;0,1,LEN(U269)))),UPPER(LEFT(V269,1)),LOWER(RIGHT(V269,LEN(V269)-IF(LEN(V269)&gt;0,1,LEN(V269)))))</f>
        <v>id</v>
      </c>
      <c r="X269" s="3" t="str">
        <f>CONCATENATE("""",W269,"""",":","""","""",",")</f>
        <v>"id":"",</v>
      </c>
      <c r="Y269" s="22" t="str">
        <f>CONCATENATE("public static String ",,B269,,"=","""",W269,""";")</f>
        <v>public static String ID="id";</v>
      </c>
      <c r="Z269" s="7" t="str">
        <f>CONCATENATE("private String ",W269,"=","""""",";")</f>
        <v>private String id="";</v>
      </c>
    </row>
    <row r="270" spans="2:26" ht="17.5" x14ac:dyDescent="0.45">
      <c r="B270" s="1" t="s">
        <v>3</v>
      </c>
      <c r="C270" s="1" t="s">
        <v>1</v>
      </c>
      <c r="D270" s="4">
        <v>10</v>
      </c>
      <c r="I270" t="str">
        <f>I269</f>
        <v>ALTER TABLE TM_TASK</v>
      </c>
      <c r="J270" t="str">
        <f>CONCATENATE(LEFT(CONCATENATE(" ADD "," ",N270,";"),LEN(CONCATENATE(" ADD "," ",N270,";"))-2),";")</f>
        <v xml:space="preserve"> ADD  STATUS VARCHAR(10);</v>
      </c>
      <c r="K270" s="21" t="str">
        <f>CONCATENATE(LEFT(CONCATENATE("  ALTER COLUMN  "," ",N270,";"),LEN(CONCATENATE("  ALTER COLUMN  "," ",N270,";"))-2),";")</f>
        <v xml:space="preserve">  ALTER COLUMN   STATUS VARCHAR(10);</v>
      </c>
      <c r="L270" s="12"/>
      <c r="M270" s="18" t="str">
        <f>CONCATENATE(B270,",")</f>
        <v>STATUS,</v>
      </c>
      <c r="N270" s="5" t="str">
        <f t="shared" ref="N270:N295" si="113">CONCATENATE(B270," ",C270,"(",D270,")",",")</f>
        <v>STATUS VARCHAR(10),</v>
      </c>
      <c r="O270" s="1" t="s">
        <v>3</v>
      </c>
      <c r="W270" s="17" t="str">
        <f t="shared" si="112"/>
        <v>status</v>
      </c>
      <c r="X270" s="3" t="str">
        <f>CONCATENATE("""",W270,"""",":","""","""",",")</f>
        <v>"status":"",</v>
      </c>
      <c r="Y270" s="22" t="str">
        <f>CONCATENATE("public static String ",,B270,,"=","""",W270,""";")</f>
        <v>public static String STATUS="status";</v>
      </c>
      <c r="Z270" s="7" t="str">
        <f>CONCATENATE("private String ",W270,"=","""""",";")</f>
        <v>private String status="";</v>
      </c>
    </row>
    <row r="271" spans="2:26" ht="17.5" x14ac:dyDescent="0.45">
      <c r="B271" s="1" t="s">
        <v>4</v>
      </c>
      <c r="C271" s="1" t="s">
        <v>1</v>
      </c>
      <c r="D271" s="4">
        <v>20</v>
      </c>
      <c r="I271" t="str">
        <f>I270</f>
        <v>ALTER TABLE TM_TASK</v>
      </c>
      <c r="J271" t="str">
        <f>CONCATENATE(LEFT(CONCATENATE(" ADD "," ",N271,";"),LEN(CONCATENATE(" ADD "," ",N271,";"))-2),";")</f>
        <v xml:space="preserve"> ADD  INSERT_DATE VARCHAR(20);</v>
      </c>
      <c r="K271" s="21" t="str">
        <f>CONCATENATE(LEFT(CONCATENATE("  ALTER COLUMN  "," ",N271,";"),LEN(CONCATENATE("  ALTER COLUMN  "," ",N271,";"))-2),";")</f>
        <v xml:space="preserve">  ALTER COLUMN   INSERT_DATE VARCHAR(20);</v>
      </c>
      <c r="L271" s="12"/>
      <c r="M271" s="18" t="str">
        <f>CONCATENATE(B271,",")</f>
        <v>INSERT_DATE,</v>
      </c>
      <c r="N271" s="5" t="str">
        <f t="shared" si="113"/>
        <v>INSERT_DATE VARCHAR(20),</v>
      </c>
      <c r="O271" s="1" t="s">
        <v>7</v>
      </c>
      <c r="P271" t="s">
        <v>8</v>
      </c>
      <c r="W271" s="17" t="str">
        <f t="shared" si="112"/>
        <v>insertDate</v>
      </c>
      <c r="X271" s="3" t="str">
        <f t="shared" ref="X271:X295" si="114">CONCATENATE("""",W271,"""",":","""","""",",")</f>
        <v>"insertDate":"",</v>
      </c>
      <c r="Y271" s="22" t="str">
        <f t="shared" ref="Y271:Y295" si="115">CONCATENATE("public static String ",,B271,,"=","""",W271,""";")</f>
        <v>public static String INSERT_DATE="insertDate";</v>
      </c>
      <c r="Z271" s="7" t="str">
        <f t="shared" ref="Z271:Z295" si="116">CONCATENATE("private String ",W271,"=","""""",";")</f>
        <v>private String insertDate="";</v>
      </c>
    </row>
    <row r="272" spans="2:26" ht="17.5" x14ac:dyDescent="0.45">
      <c r="B272" s="1" t="s">
        <v>5</v>
      </c>
      <c r="C272" s="1" t="s">
        <v>1</v>
      </c>
      <c r="D272" s="4">
        <v>20</v>
      </c>
      <c r="I272" t="str">
        <f>I271</f>
        <v>ALTER TABLE TM_TASK</v>
      </c>
      <c r="J272" t="str">
        <f>CONCATENATE(LEFT(CONCATENATE(" ADD "," ",N272,";"),LEN(CONCATENATE(" ADD "," ",N272,";"))-2),";")</f>
        <v xml:space="preserve"> ADD  MODIFICATION_DATE VARCHAR(20);</v>
      </c>
      <c r="K272" s="21" t="str">
        <f>CONCATENATE(LEFT(CONCATENATE("  ALTER COLUMN  "," ",N272,";"),LEN(CONCATENATE("  ALTER COLUMN  "," ",N272,";"))-2),";")</f>
        <v xml:space="preserve">  ALTER COLUMN   MODIFICATION_DATE VARCHAR(20);</v>
      </c>
      <c r="L272" s="12"/>
      <c r="M272" s="18" t="str">
        <f>CONCATENATE(B272,",")</f>
        <v>MODIFICATION_DATE,</v>
      </c>
      <c r="N272" s="5" t="str">
        <f t="shared" si="113"/>
        <v>MODIFICATION_DATE VARCHAR(20),</v>
      </c>
      <c r="O272" s="1" t="s">
        <v>9</v>
      </c>
      <c r="P272" t="s">
        <v>8</v>
      </c>
      <c r="W272" s="17" t="str">
        <f t="shared" si="112"/>
        <v>modificationDate</v>
      </c>
      <c r="X272" s="3" t="str">
        <f t="shared" si="114"/>
        <v>"modificationDate":"",</v>
      </c>
      <c r="Y272" s="22" t="str">
        <f t="shared" si="115"/>
        <v>public static String MODIFICATION_DATE="modificationDate";</v>
      </c>
      <c r="Z272" s="7" t="str">
        <f t="shared" si="116"/>
        <v>private String modificationDate="";</v>
      </c>
    </row>
    <row r="273" spans="2:26" ht="17.5" x14ac:dyDescent="0.45">
      <c r="B273" s="1" t="s">
        <v>0</v>
      </c>
      <c r="C273" s="1" t="s">
        <v>1</v>
      </c>
      <c r="D273" s="4">
        <v>400</v>
      </c>
      <c r="I273" t="e">
        <f>#REF!</f>
        <v>#REF!</v>
      </c>
      <c r="J273" t="str">
        <f>CONCATENATE(LEFT(CONCATENATE(" ADD "," ",N273,";"),LEN(CONCATENATE(" ADD "," ",N273,";"))-2),";")</f>
        <v xml:space="preserve"> ADD  NAME VARCHAR(400);</v>
      </c>
      <c r="K273" s="21" t="str">
        <f>CONCATENATE(LEFT(CONCATENATE("  ALTER COLUMN  "," ",N273,";"),LEN(CONCATENATE("  ALTER COLUMN  "," ",N273,";"))-2),";")</f>
        <v xml:space="preserve">  ALTER COLUMN   NAME VARCHAR(400);</v>
      </c>
      <c r="L273" s="12"/>
      <c r="M273" s="18" t="str">
        <f>CONCATENATE(B273,",")</f>
        <v>NAME,</v>
      </c>
      <c r="N273" s="5" t="str">
        <f t="shared" si="113"/>
        <v>NAME VARCHAR(400),</v>
      </c>
      <c r="O273" s="1" t="s">
        <v>0</v>
      </c>
      <c r="W273" s="17" t="str">
        <f t="shared" si="112"/>
        <v>name</v>
      </c>
      <c r="X273" s="3" t="str">
        <f t="shared" si="114"/>
        <v>"name":"",</v>
      </c>
      <c r="Y273" s="22" t="str">
        <f t="shared" si="115"/>
        <v>public static String NAME="name";</v>
      </c>
      <c r="Z273" s="7" t="str">
        <f t="shared" si="116"/>
        <v>private String name="";</v>
      </c>
    </row>
    <row r="274" spans="2:26" ht="17.5" x14ac:dyDescent="0.45">
      <c r="B274" s="1" t="s">
        <v>262</v>
      </c>
      <c r="C274" s="1" t="s">
        <v>1</v>
      </c>
      <c r="D274" s="4">
        <v>40</v>
      </c>
      <c r="L274" s="12"/>
      <c r="M274" s="18"/>
      <c r="N274" s="5" t="str">
        <f t="shared" si="113"/>
        <v>FK_PARENT_TASK_ID VARCHAR(40),</v>
      </c>
      <c r="O274" s="1" t="s">
        <v>10</v>
      </c>
      <c r="P274" t="s">
        <v>131</v>
      </c>
      <c r="Q274" t="s">
        <v>312</v>
      </c>
      <c r="R274" t="s">
        <v>2</v>
      </c>
      <c r="W274" s="17" t="str">
        <f t="shared" si="112"/>
        <v>fkParentTaskId</v>
      </c>
      <c r="X274" s="3" t="str">
        <f t="shared" si="114"/>
        <v>"fkParentTaskId":"",</v>
      </c>
      <c r="Y274" s="22" t="str">
        <f t="shared" si="115"/>
        <v>public static String FK_PARENT_TASK_ID="fkParentTaskId";</v>
      </c>
      <c r="Z274" s="7" t="str">
        <f t="shared" si="116"/>
        <v>private String fkParentTaskId="";</v>
      </c>
    </row>
    <row r="275" spans="2:26" ht="17.5" x14ac:dyDescent="0.45">
      <c r="B275" s="10" t="s">
        <v>263</v>
      </c>
      <c r="C275" s="1" t="s">
        <v>1</v>
      </c>
      <c r="D275" s="4">
        <v>40</v>
      </c>
      <c r="I275" t="e">
        <f>#REF!</f>
        <v>#REF!</v>
      </c>
      <c r="J275" t="str">
        <f>CONCATENATE(LEFT(CONCATENATE(" ADD "," ",N275,";"),LEN(CONCATENATE(" ADD "," ",N275,";"))-2),";")</f>
        <v xml:space="preserve"> ADD  CREATED_BY VARCHAR(40);</v>
      </c>
      <c r="K275" s="21" t="str">
        <f>CONCATENATE(LEFT(CONCATENATE("  ALTER COLUMN  "," ",N275,";"),LEN(CONCATENATE("  ALTER COLUMN  "," ",N275,";"))-2),";")</f>
        <v xml:space="preserve">  ALTER COLUMN   CREATED_BY VARCHAR(40);</v>
      </c>
      <c r="L275" s="12"/>
      <c r="M275" s="18" t="str">
        <f>CONCATENATE(B274,",")</f>
        <v>FK_PARENT_TASK_ID,</v>
      </c>
      <c r="N275" s="5" t="str">
        <f t="shared" si="113"/>
        <v>CREATED_BY VARCHAR(40),</v>
      </c>
      <c r="O275" s="1" t="s">
        <v>283</v>
      </c>
      <c r="P275" t="s">
        <v>128</v>
      </c>
      <c r="W275" s="17" t="str">
        <f t="shared" si="112"/>
        <v>createdBy</v>
      </c>
      <c r="X275" s="3" t="str">
        <f t="shared" si="114"/>
        <v>"createdBy":"",</v>
      </c>
      <c r="Y275" s="22" t="str">
        <f t="shared" si="115"/>
        <v>public static String CREATED_BY="createdBy";</v>
      </c>
      <c r="Z275" s="7" t="str">
        <f t="shared" si="116"/>
        <v>private String createdBy="";</v>
      </c>
    </row>
    <row r="276" spans="2:26" ht="17.5" x14ac:dyDescent="0.45">
      <c r="B276" s="1" t="s">
        <v>264</v>
      </c>
      <c r="C276" s="1" t="s">
        <v>1</v>
      </c>
      <c r="D276" s="4">
        <v>40</v>
      </c>
      <c r="I276">
        <f>I17</f>
        <v>0</v>
      </c>
      <c r="J276" t="str">
        <f>CONCATENATE(LEFT(CONCATENATE(" ADD "," ",N276,";"),LEN(CONCATENATE(" ADD "," ",N276,";"))-2),";")</f>
        <v xml:space="preserve"> ADD  CREATED_DATE VARCHAR(40);</v>
      </c>
      <c r="K276" s="21" t="str">
        <f>CONCATENATE(LEFT(CONCATENATE("  ALTER COLUMN  "," ",N276,";"),LEN(CONCATENATE("  ALTER COLUMN  "," ",N276,";"))-2),";")</f>
        <v xml:space="preserve">  ALTER COLUMN   CREATED_DATE VARCHAR(40);</v>
      </c>
      <c r="L276" s="12"/>
      <c r="M276" s="18" t="str">
        <f>CONCATENATE(B276,",")</f>
        <v>CREATED_DATE,</v>
      </c>
      <c r="N276" s="5" t="str">
        <f t="shared" si="113"/>
        <v>CREATED_DATE VARCHAR(40),</v>
      </c>
      <c r="O276" s="1" t="s">
        <v>283</v>
      </c>
      <c r="P276" t="s">
        <v>8</v>
      </c>
      <c r="W276" s="17" t="str">
        <f t="shared" si="112"/>
        <v>createdDate</v>
      </c>
      <c r="X276" s="3" t="str">
        <f t="shared" si="114"/>
        <v>"createdDate":"",</v>
      </c>
      <c r="Y276" s="22" t="str">
        <f t="shared" si="115"/>
        <v>public static String CREATED_DATE="createdDate";</v>
      </c>
      <c r="Z276" s="7" t="str">
        <f t="shared" si="116"/>
        <v>private String createdDate="";</v>
      </c>
    </row>
    <row r="277" spans="2:26" ht="17.5" x14ac:dyDescent="0.45">
      <c r="B277" s="1" t="s">
        <v>265</v>
      </c>
      <c r="C277" s="1" t="s">
        <v>1</v>
      </c>
      <c r="D277" s="4">
        <v>40</v>
      </c>
      <c r="L277" s="12"/>
      <c r="M277" s="18"/>
      <c r="N277" s="5" t="str">
        <f t="shared" si="113"/>
        <v>CREATED_TIME VARCHAR(40),</v>
      </c>
      <c r="O277" s="1" t="s">
        <v>283</v>
      </c>
      <c r="P277" t="s">
        <v>133</v>
      </c>
      <c r="W277" s="17" t="str">
        <f t="shared" si="112"/>
        <v>createdTime</v>
      </c>
      <c r="X277" s="3" t="str">
        <f t="shared" si="114"/>
        <v>"createdTime":"",</v>
      </c>
      <c r="Y277" s="22" t="str">
        <f t="shared" si="115"/>
        <v>public static String CREATED_TIME="createdTime";</v>
      </c>
      <c r="Z277" s="7" t="str">
        <f t="shared" si="116"/>
        <v>private String createdTime="";</v>
      </c>
    </row>
    <row r="278" spans="2:26" ht="17.5" x14ac:dyDescent="0.45">
      <c r="B278" s="1" t="s">
        <v>266</v>
      </c>
      <c r="C278" s="1" t="s">
        <v>1</v>
      </c>
      <c r="D278" s="4">
        <v>50</v>
      </c>
      <c r="I278">
        <f>I17</f>
        <v>0</v>
      </c>
      <c r="J278" t="str">
        <f>CONCATENATE(LEFT(CONCATENATE(" ADD "," ",N278,";"),LEN(CONCATENATE(" ADD "," ",N278,";"))-2),";")</f>
        <v xml:space="preserve"> ADD  START_DATE VARCHAR(50);</v>
      </c>
      <c r="K278" s="21" t="str">
        <f>CONCATENATE(LEFT(CONCATENATE("  ALTER COLUMN  "," ",N278,";"),LEN(CONCATENATE("  ALTER COLUMN  "," ",N278,";"))-2),";")</f>
        <v xml:space="preserve">  ALTER COLUMN   START_DATE VARCHAR(50);</v>
      </c>
      <c r="L278" s="12"/>
      <c r="M278" s="18" t="str">
        <f>CONCATENATE(B278,",")</f>
        <v>START_DATE,</v>
      </c>
      <c r="N278" s="5" t="str">
        <f t="shared" si="113"/>
        <v>START_DATE VARCHAR(50),</v>
      </c>
      <c r="O278" s="1" t="s">
        <v>290</v>
      </c>
      <c r="P278" t="s">
        <v>8</v>
      </c>
      <c r="W278" s="17" t="str">
        <f t="shared" si="112"/>
        <v>startDate</v>
      </c>
      <c r="X278" s="3" t="str">
        <f t="shared" si="114"/>
        <v>"startDate":"",</v>
      </c>
      <c r="Y278" s="22" t="str">
        <f t="shared" si="115"/>
        <v>public static String START_DATE="startDate";</v>
      </c>
      <c r="Z278" s="7" t="str">
        <f t="shared" si="116"/>
        <v>private String startDate="";</v>
      </c>
    </row>
    <row r="279" spans="2:26" ht="17.5" x14ac:dyDescent="0.45">
      <c r="B279" s="1" t="s">
        <v>267</v>
      </c>
      <c r="C279" s="1" t="s">
        <v>1</v>
      </c>
      <c r="D279" s="4">
        <v>50</v>
      </c>
      <c r="I279">
        <f>I20</f>
        <v>0</v>
      </c>
      <c r="J279" t="str">
        <f>CONCATENATE(LEFT(CONCATENATE(" ADD "," ",N279,";"),LEN(CONCATENATE(" ADD "," ",N279,";"))-2),";")</f>
        <v xml:space="preserve"> ADD  START_TIME VARCHAR(50);</v>
      </c>
      <c r="K279" s="21" t="str">
        <f>CONCATENATE(LEFT(CONCATENATE("  ALTER COLUMN  "," ",N279,";"),LEN(CONCATENATE("  ALTER COLUMN  "," ",N279,";"))-2),";")</f>
        <v xml:space="preserve">  ALTER COLUMN   START_TIME VARCHAR(50);</v>
      </c>
      <c r="L279" s="12"/>
      <c r="M279" s="18" t="str">
        <f>CONCATENATE(B279,",")</f>
        <v>START_TIME,</v>
      </c>
      <c r="N279" s="5" t="str">
        <f t="shared" si="113"/>
        <v>START_TIME VARCHAR(50),</v>
      </c>
      <c r="O279" s="1" t="s">
        <v>290</v>
      </c>
      <c r="P279" t="s">
        <v>133</v>
      </c>
      <c r="W279" s="17" t="str">
        <f t="shared" si="112"/>
        <v>startTime</v>
      </c>
      <c r="X279" s="3" t="str">
        <f t="shared" si="114"/>
        <v>"startTime":"",</v>
      </c>
      <c r="Y279" s="22" t="str">
        <f t="shared" si="115"/>
        <v>public static String START_TIME="startTime";</v>
      </c>
      <c r="Z279" s="7" t="str">
        <f t="shared" si="116"/>
        <v>private String startTime="";</v>
      </c>
    </row>
    <row r="280" spans="2:26" ht="17.5" x14ac:dyDescent="0.45">
      <c r="B280" s="1" t="s">
        <v>268</v>
      </c>
      <c r="C280" s="1" t="s">
        <v>1</v>
      </c>
      <c r="D280" s="4">
        <v>40</v>
      </c>
      <c r="L280" s="12"/>
      <c r="M280" s="18"/>
      <c r="N280" s="5" t="str">
        <f t="shared" si="113"/>
        <v>END_DATE VARCHAR(40),</v>
      </c>
      <c r="O280" s="1" t="s">
        <v>291</v>
      </c>
      <c r="P280" t="s">
        <v>8</v>
      </c>
      <c r="W280" s="17" t="str">
        <f t="shared" si="112"/>
        <v>endDate</v>
      </c>
      <c r="X280" s="3" t="str">
        <f t="shared" si="114"/>
        <v>"endDate":"",</v>
      </c>
      <c r="Y280" s="22" t="str">
        <f t="shared" si="115"/>
        <v>public static String END_DATE="endDate";</v>
      </c>
      <c r="Z280" s="7" t="str">
        <f t="shared" si="116"/>
        <v>private String endDate="";</v>
      </c>
    </row>
    <row r="281" spans="2:26" ht="17.5" x14ac:dyDescent="0.45">
      <c r="B281" s="1" t="s">
        <v>269</v>
      </c>
      <c r="C281" s="1" t="s">
        <v>1</v>
      </c>
      <c r="D281" s="4">
        <v>40</v>
      </c>
      <c r="I281">
        <f>I20</f>
        <v>0</v>
      </c>
      <c r="J281" t="str">
        <f>CONCATENATE(LEFT(CONCATENATE(" ADD "," ",N281,";"),LEN(CONCATENATE(" ADD "," ",N281,";"))-2),";")</f>
        <v xml:space="preserve"> ADD  END_TIME VARCHAR(40);</v>
      </c>
      <c r="K281" s="21" t="str">
        <f>CONCATENATE(LEFT(CONCATENATE("  ALTER COLUMN  "," ",N281,";"),LEN(CONCATENATE("  ALTER COLUMN  "," ",N281,";"))-2),";")</f>
        <v xml:space="preserve">  ALTER COLUMN   END_TIME VARCHAR(40);</v>
      </c>
      <c r="L281" s="12"/>
      <c r="M281" s="18" t="str">
        <f>CONCATENATE(B281,",")</f>
        <v>END_TIME,</v>
      </c>
      <c r="N281" s="5" t="str">
        <f t="shared" si="113"/>
        <v>END_TIME VARCHAR(40),</v>
      </c>
      <c r="O281" s="1" t="s">
        <v>291</v>
      </c>
      <c r="P281" t="s">
        <v>133</v>
      </c>
      <c r="W281" s="17" t="str">
        <f t="shared" si="112"/>
        <v>endTime</v>
      </c>
      <c r="X281" s="3" t="str">
        <f t="shared" si="114"/>
        <v>"endTime":"",</v>
      </c>
      <c r="Y281" s="22" t="str">
        <f t="shared" si="115"/>
        <v>public static String END_TIME="endTime";</v>
      </c>
      <c r="Z281" s="7" t="str">
        <f t="shared" si="116"/>
        <v>private String endTime="";</v>
      </c>
    </row>
    <row r="282" spans="2:26" ht="17.5" x14ac:dyDescent="0.45">
      <c r="B282" s="1" t="s">
        <v>270</v>
      </c>
      <c r="C282" s="1" t="s">
        <v>1</v>
      </c>
      <c r="D282" s="4">
        <v>40</v>
      </c>
      <c r="I282" t="str">
        <f>I269</f>
        <v>ALTER TABLE TM_TASK</v>
      </c>
      <c r="J282" t="str">
        <f>CONCATENATE(LEFT(CONCATENATE(" ADD "," ",N282,";"),LEN(CONCATENATE(" ADD "," ",N282,";"))-2),";")</f>
        <v xml:space="preserve"> ADD  FINISH_DATE VARCHAR(40);</v>
      </c>
      <c r="K282" s="21" t="str">
        <f>CONCATENATE(LEFT(CONCATENATE("  ALTER COLUMN  "," ",N282,";"),LEN(CONCATENATE("  ALTER COLUMN  "," ",N282,";"))-2),";")</f>
        <v xml:space="preserve">  ALTER COLUMN   FINISH_DATE VARCHAR(40);</v>
      </c>
      <c r="L282" s="12"/>
      <c r="M282" s="18" t="str">
        <f>CONCATENATE(B282,",")</f>
        <v>FINISH_DATE,</v>
      </c>
      <c r="N282" s="5" t="str">
        <f t="shared" si="113"/>
        <v>FINISH_DATE VARCHAR(40),</v>
      </c>
      <c r="O282" s="1" t="s">
        <v>313</v>
      </c>
      <c r="P282" t="s">
        <v>8</v>
      </c>
      <c r="W282" s="17" t="str">
        <f t="shared" si="112"/>
        <v>finishDate</v>
      </c>
      <c r="X282" s="3" t="str">
        <f t="shared" si="114"/>
        <v>"finishDate":"",</v>
      </c>
      <c r="Y282" s="22" t="str">
        <f t="shared" si="115"/>
        <v>public static String FINISH_DATE="finishDate";</v>
      </c>
      <c r="Z282" s="7" t="str">
        <f t="shared" si="116"/>
        <v>private String finishDate="";</v>
      </c>
    </row>
    <row r="283" spans="2:26" ht="17.5" x14ac:dyDescent="0.45">
      <c r="B283" s="1" t="s">
        <v>271</v>
      </c>
      <c r="C283" s="1" t="s">
        <v>1</v>
      </c>
      <c r="D283" s="4">
        <v>40</v>
      </c>
      <c r="L283" s="12"/>
      <c r="M283" s="18" t="str">
        <f>CONCATENATE(B283,",")</f>
        <v>FINISH_TIME,</v>
      </c>
      <c r="N283" s="5" t="str">
        <f t="shared" si="113"/>
        <v>FINISH_TIME VARCHAR(40),</v>
      </c>
      <c r="O283" s="1" t="s">
        <v>313</v>
      </c>
      <c r="P283" t="s">
        <v>133</v>
      </c>
      <c r="W283" s="17" t="str">
        <f t="shared" si="112"/>
        <v>finishTime</v>
      </c>
      <c r="X283" s="3" t="str">
        <f t="shared" si="114"/>
        <v>"finishTime":"",</v>
      </c>
      <c r="Y283" s="22" t="str">
        <f t="shared" si="115"/>
        <v>public static String FINISH_TIME="finishTime";</v>
      </c>
      <c r="Z283" s="7" t="str">
        <f t="shared" si="116"/>
        <v>private String finishTime="";</v>
      </c>
    </row>
    <row r="284" spans="2:26" ht="17.5" x14ac:dyDescent="0.45">
      <c r="B284" s="1" t="s">
        <v>272</v>
      </c>
      <c r="C284" s="1" t="s">
        <v>1</v>
      </c>
      <c r="D284" s="4">
        <v>30</v>
      </c>
      <c r="I284" t="str">
        <f>I269</f>
        <v>ALTER TABLE TM_TASK</v>
      </c>
      <c r="J284" t="str">
        <f>CONCATENATE(LEFT(CONCATENATE(" ADD "," ",N284,";"),LEN(CONCATENATE(" ADD "," ",N284,";"))-2),";")</f>
        <v xml:space="preserve"> ADD  COMPLETED_DURATION VARCHAR(30);</v>
      </c>
      <c r="K284" s="21" t="str">
        <f>CONCATENATE(LEFT(CONCATENATE("  ALTER COLUMN  "," ",N284,";"),LEN(CONCATENATE("  ALTER COLUMN  "," ",N284,";"))-2),";")</f>
        <v xml:space="preserve">  ALTER COLUMN   COMPLETED_DURATION VARCHAR(30);</v>
      </c>
      <c r="L284" s="12"/>
      <c r="M284" s="18" t="str">
        <f>CONCATENATE(B284,",")</f>
        <v>COMPLETED_DURATION,</v>
      </c>
      <c r="N284" s="5" t="str">
        <f t="shared" si="113"/>
        <v>COMPLETED_DURATION VARCHAR(30),</v>
      </c>
      <c r="O284" s="1" t="s">
        <v>314</v>
      </c>
      <c r="P284" t="s">
        <v>315</v>
      </c>
      <c r="W284" s="17" t="str">
        <f t="shared" si="112"/>
        <v>completedDuration</v>
      </c>
      <c r="X284" s="3" t="str">
        <f t="shared" si="114"/>
        <v>"completedDuration":"",</v>
      </c>
      <c r="Y284" s="22" t="str">
        <f t="shared" si="115"/>
        <v>public static String COMPLETED_DURATION="completedDuration";</v>
      </c>
      <c r="Z284" s="7" t="str">
        <f t="shared" si="116"/>
        <v>private String completedDuration="";</v>
      </c>
    </row>
    <row r="285" spans="2:26" ht="17.5" x14ac:dyDescent="0.45">
      <c r="B285" s="8" t="s">
        <v>14</v>
      </c>
      <c r="C285" s="1" t="s">
        <v>1</v>
      </c>
      <c r="D285" s="4">
        <v>2000</v>
      </c>
      <c r="I285" t="str">
        <f>I271</f>
        <v>ALTER TABLE TM_TASK</v>
      </c>
      <c r="J285" t="str">
        <f>CONCATENATE(LEFT(CONCATENATE(" ADD "," ",N285,";"),LEN(CONCATENATE(" ADD "," ",N285,";"))-2),";")</f>
        <v xml:space="preserve"> ADD  DESCRIPTION VARCHAR(2000);</v>
      </c>
      <c r="K285" s="21" t="str">
        <f>CONCATENATE(LEFT(CONCATENATE("  ALTER COLUMN  "," ",N285,";"),LEN(CONCATENATE("  ALTER COLUMN  "," ",N285,";"))-2),";")</f>
        <v xml:space="preserve">  ALTER COLUMN   DESCRIPTION VARCHAR(2000);</v>
      </c>
      <c r="L285" s="14"/>
      <c r="M285" s="18" t="str">
        <f t="shared" ref="M285:M295" si="117">CONCATENATE(B285,",")</f>
        <v>DESCRIPTION,</v>
      </c>
      <c r="N285" s="5" t="str">
        <f t="shared" si="113"/>
        <v>DESCRIPTION VARCHAR(2000),</v>
      </c>
      <c r="O285" s="1" t="s">
        <v>14</v>
      </c>
      <c r="W285" s="17" t="str">
        <f t="shared" si="112"/>
        <v>description</v>
      </c>
      <c r="X285" s="3" t="str">
        <f t="shared" si="114"/>
        <v>"description":"",</v>
      </c>
      <c r="Y285" s="22" t="str">
        <f t="shared" si="115"/>
        <v>public static String DESCRIPTION="description";</v>
      </c>
      <c r="Z285" s="7" t="str">
        <f t="shared" si="116"/>
        <v>private String description="";</v>
      </c>
    </row>
    <row r="286" spans="2:26" ht="17.5" x14ac:dyDescent="0.45">
      <c r="B286" s="8" t="s">
        <v>273</v>
      </c>
      <c r="C286" s="1" t="s">
        <v>1</v>
      </c>
      <c r="D286" s="12">
        <v>40</v>
      </c>
      <c r="L286" s="14"/>
      <c r="M286" s="18" t="str">
        <f t="shared" si="117"/>
        <v>FK_TASK_TYPE_ID,</v>
      </c>
      <c r="N286" s="5" t="str">
        <f t="shared" si="113"/>
        <v>FK_TASK_TYPE_ID VARCHAR(40),</v>
      </c>
      <c r="O286" s="1" t="s">
        <v>10</v>
      </c>
      <c r="P286" t="s">
        <v>312</v>
      </c>
      <c r="Q286" t="s">
        <v>51</v>
      </c>
      <c r="R286" t="s">
        <v>2</v>
      </c>
      <c r="W286" s="17" t="str">
        <f t="shared" si="112"/>
        <v>fkTaskTypeId</v>
      </c>
      <c r="X286" s="3" t="str">
        <f t="shared" si="114"/>
        <v>"fkTaskTypeId":"",</v>
      </c>
      <c r="Y286" s="22" t="str">
        <f t="shared" si="115"/>
        <v>public static String FK_TASK_TYPE_ID="fkTaskTypeId";</v>
      </c>
      <c r="Z286" s="7" t="str">
        <f t="shared" si="116"/>
        <v>private String fkTaskTypeId="";</v>
      </c>
    </row>
    <row r="287" spans="2:26" ht="17.5" x14ac:dyDescent="0.45">
      <c r="B287" s="8" t="s">
        <v>274</v>
      </c>
      <c r="C287" s="1" t="s">
        <v>1</v>
      </c>
      <c r="D287" s="12">
        <v>40</v>
      </c>
      <c r="L287" s="14"/>
      <c r="M287" s="18" t="str">
        <f t="shared" si="117"/>
        <v>FK_TASK_STATUS_ID,</v>
      </c>
      <c r="N287" s="5" t="str">
        <f t="shared" si="113"/>
        <v>FK_TASK_STATUS_ID VARCHAR(40),</v>
      </c>
      <c r="O287" s="1" t="s">
        <v>10</v>
      </c>
      <c r="P287" t="s">
        <v>312</v>
      </c>
      <c r="Q287" t="s">
        <v>3</v>
      </c>
      <c r="R287" t="s">
        <v>2</v>
      </c>
      <c r="W287" s="17" t="str">
        <f t="shared" si="112"/>
        <v>fkTaskStatusId</v>
      </c>
      <c r="X287" s="3" t="str">
        <f t="shared" si="114"/>
        <v>"fkTaskStatusId":"",</v>
      </c>
      <c r="Y287" s="22" t="str">
        <f t="shared" si="115"/>
        <v>public static String FK_TASK_STATUS_ID="fkTaskStatusId";</v>
      </c>
      <c r="Z287" s="7" t="str">
        <f t="shared" si="116"/>
        <v>private String fkTaskStatusId="";</v>
      </c>
    </row>
    <row r="288" spans="2:26" ht="17.5" x14ac:dyDescent="0.45">
      <c r="B288" s="8" t="s">
        <v>275</v>
      </c>
      <c r="C288" s="1" t="s">
        <v>1</v>
      </c>
      <c r="D288" s="12">
        <v>40</v>
      </c>
      <c r="L288" s="14"/>
      <c r="M288" s="18" t="str">
        <f t="shared" si="117"/>
        <v>FK_PROJECT_ID,</v>
      </c>
      <c r="N288" s="5" t="str">
        <f t="shared" si="113"/>
        <v>FK_PROJECT_ID VARCHAR(40),</v>
      </c>
      <c r="O288" s="1" t="s">
        <v>10</v>
      </c>
      <c r="P288" t="s">
        <v>289</v>
      </c>
      <c r="Q288" t="s">
        <v>2</v>
      </c>
      <c r="W288" s="17" t="str">
        <f t="shared" si="112"/>
        <v>fkProjectId</v>
      </c>
      <c r="X288" s="3" t="str">
        <f t="shared" si="114"/>
        <v>"fkProjectId":"",</v>
      </c>
      <c r="Y288" s="22" t="str">
        <f t="shared" si="115"/>
        <v>public static String FK_PROJECT_ID="fkProjectId";</v>
      </c>
      <c r="Z288" s="7" t="str">
        <f t="shared" si="116"/>
        <v>private String fkProjectId="";</v>
      </c>
    </row>
    <row r="289" spans="2:26" ht="17.5" x14ac:dyDescent="0.45">
      <c r="B289" s="8" t="s">
        <v>276</v>
      </c>
      <c r="C289" s="1" t="s">
        <v>1</v>
      </c>
      <c r="D289" s="12">
        <v>40</v>
      </c>
      <c r="L289" s="14"/>
      <c r="M289" s="18" t="str">
        <f t="shared" si="117"/>
        <v>UPDATED_BY,</v>
      </c>
      <c r="N289" s="5" t="str">
        <f t="shared" si="113"/>
        <v>UPDATED_BY VARCHAR(40),</v>
      </c>
      <c r="O289" s="1" t="s">
        <v>316</v>
      </c>
      <c r="P289" t="s">
        <v>128</v>
      </c>
      <c r="W289" s="17" t="str">
        <f t="shared" si="112"/>
        <v>updatedBy</v>
      </c>
      <c r="X289" s="3" t="str">
        <f t="shared" si="114"/>
        <v>"updatedBy":"",</v>
      </c>
      <c r="Y289" s="22" t="str">
        <f t="shared" si="115"/>
        <v>public static String UPDATED_BY="updatedBy";</v>
      </c>
      <c r="Z289" s="7" t="str">
        <f t="shared" si="116"/>
        <v>private String updatedBy="";</v>
      </c>
    </row>
    <row r="290" spans="2:26" ht="17.5" x14ac:dyDescent="0.45">
      <c r="B290" s="8" t="s">
        <v>277</v>
      </c>
      <c r="C290" s="1" t="s">
        <v>1</v>
      </c>
      <c r="D290" s="12">
        <v>42</v>
      </c>
      <c r="L290" s="14"/>
      <c r="M290" s="18" t="str">
        <f t="shared" si="117"/>
        <v>LAST_UPDATED_DATE,</v>
      </c>
      <c r="N290" s="5" t="str">
        <f t="shared" si="113"/>
        <v>LAST_UPDATED_DATE VARCHAR(42),</v>
      </c>
      <c r="O290" s="1" t="s">
        <v>317</v>
      </c>
      <c r="P290" t="s">
        <v>316</v>
      </c>
      <c r="Q290" t="s">
        <v>8</v>
      </c>
      <c r="W290" s="17" t="str">
        <f t="shared" si="112"/>
        <v>lastUpdatedDate</v>
      </c>
      <c r="X290" s="3" t="str">
        <f t="shared" si="114"/>
        <v>"lastUpdatedDate":"",</v>
      </c>
      <c r="Y290" s="22" t="str">
        <f t="shared" si="115"/>
        <v>public static String LAST_UPDATED_DATE="lastUpdatedDate";</v>
      </c>
      <c r="Z290" s="7" t="str">
        <f t="shared" si="116"/>
        <v>private String lastUpdatedDate="";</v>
      </c>
    </row>
    <row r="291" spans="2:26" ht="17.5" x14ac:dyDescent="0.45">
      <c r="B291" s="8" t="s">
        <v>278</v>
      </c>
      <c r="C291" s="1" t="s">
        <v>1</v>
      </c>
      <c r="D291" s="12">
        <v>42</v>
      </c>
      <c r="L291" s="14"/>
      <c r="M291" s="18" t="str">
        <f t="shared" si="117"/>
        <v>LAST_UPDATED_TIME,</v>
      </c>
      <c r="N291" s="5" t="str">
        <f t="shared" si="113"/>
        <v>LAST_UPDATED_TIME VARCHAR(42),</v>
      </c>
      <c r="O291" s="1" t="s">
        <v>317</v>
      </c>
      <c r="P291" t="s">
        <v>316</v>
      </c>
      <c r="Q291" t="s">
        <v>133</v>
      </c>
      <c r="W291" s="17" t="str">
        <f t="shared" si="112"/>
        <v>lastUpdatedTime</v>
      </c>
      <c r="X291" s="3" t="str">
        <f t="shared" si="114"/>
        <v>"lastUpdatedTime":"",</v>
      </c>
      <c r="Y291" s="22" t="str">
        <f t="shared" si="115"/>
        <v>public static String LAST_UPDATED_TIME="lastUpdatedTime";</v>
      </c>
      <c r="Z291" s="7" t="str">
        <f t="shared" si="116"/>
        <v>private String lastUpdatedTime="";</v>
      </c>
    </row>
    <row r="292" spans="2:26" ht="17.5" x14ac:dyDescent="0.45">
      <c r="B292" s="8" t="s">
        <v>259</v>
      </c>
      <c r="C292" s="1" t="s">
        <v>1</v>
      </c>
      <c r="D292" s="12">
        <v>30</v>
      </c>
      <c r="L292" s="14"/>
      <c r="M292" s="18" t="str">
        <f t="shared" si="117"/>
        <v>ORDER_NO,</v>
      </c>
      <c r="N292" s="5" t="str">
        <f t="shared" si="113"/>
        <v>ORDER_NO VARCHAR(30),</v>
      </c>
      <c r="O292" s="1" t="s">
        <v>260</v>
      </c>
      <c r="P292" t="s">
        <v>174</v>
      </c>
      <c r="W292" s="17" t="str">
        <f t="shared" si="112"/>
        <v>orderNo</v>
      </c>
      <c r="X292" s="3" t="str">
        <f t="shared" si="114"/>
        <v>"orderNo":"",</v>
      </c>
      <c r="Y292" s="22" t="str">
        <f t="shared" si="115"/>
        <v>public static String ORDER_NO="orderNo";</v>
      </c>
      <c r="Z292" s="7" t="str">
        <f t="shared" si="116"/>
        <v>private String orderNo="";</v>
      </c>
    </row>
    <row r="293" spans="2:26" ht="17.5" x14ac:dyDescent="0.45">
      <c r="B293" s="8" t="s">
        <v>302</v>
      </c>
      <c r="C293" s="1" t="s">
        <v>1</v>
      </c>
      <c r="D293" s="8">
        <v>43</v>
      </c>
      <c r="M293" s="18" t="str">
        <f>CONCATENATE(B293,",")</f>
        <v>FK_PRIORITY_ID,</v>
      </c>
      <c r="N293" s="5" t="str">
        <f>CONCATENATE(B293," ",C293,"(",D293,")",",")</f>
        <v>FK_PRIORITY_ID VARCHAR(43),</v>
      </c>
      <c r="O293" s="1" t="s">
        <v>10</v>
      </c>
      <c r="P293" t="s">
        <v>306</v>
      </c>
      <c r="Q293" t="s">
        <v>2</v>
      </c>
      <c r="W293" s="17" t="str">
        <f t="shared" si="112"/>
        <v>fkPriorityId</v>
      </c>
      <c r="X293" s="3" t="str">
        <f t="shared" si="114"/>
        <v>"fkPriorityId":"",</v>
      </c>
      <c r="Y293" s="22" t="str">
        <f t="shared" si="115"/>
        <v>public static String FK_PRIORITY_ID="fkPriorityId";</v>
      </c>
      <c r="Z293" s="7" t="str">
        <f t="shared" si="116"/>
        <v>private String fkPriorityId="";</v>
      </c>
    </row>
    <row r="294" spans="2:26" ht="17.5" x14ac:dyDescent="0.45">
      <c r="B294" s="8" t="s">
        <v>334</v>
      </c>
      <c r="C294" s="1" t="s">
        <v>1</v>
      </c>
      <c r="D294" s="8">
        <v>43</v>
      </c>
      <c r="M294" s="18" t="str">
        <f>CONCATENATE(B294,",")</f>
        <v>FK_PROGRESS_ID,</v>
      </c>
      <c r="N294" s="5" t="str">
        <f>CONCATENATE(B294," ",C294,"(",D294,")",",")</f>
        <v>FK_PROGRESS_ID VARCHAR(43),</v>
      </c>
      <c r="O294" s="1" t="s">
        <v>10</v>
      </c>
      <c r="P294" t="s">
        <v>298</v>
      </c>
      <c r="Q294" t="s">
        <v>2</v>
      </c>
      <c r="W294" s="17" t="str">
        <f t="shared" si="112"/>
        <v>fkProgressId</v>
      </c>
      <c r="X294" s="3" t="str">
        <f t="shared" si="114"/>
        <v>"fkProgressId":"",</v>
      </c>
      <c r="Y294" s="22" t="str">
        <f t="shared" si="115"/>
        <v>public static String FK_PROGRESS_ID="fkProgressId";</v>
      </c>
      <c r="Z294" s="7" t="str">
        <f t="shared" si="116"/>
        <v>private String fkProgressId="";</v>
      </c>
    </row>
    <row r="295" spans="2:26" ht="17.5" x14ac:dyDescent="0.45">
      <c r="B295" s="8" t="s">
        <v>307</v>
      </c>
      <c r="C295" s="1" t="s">
        <v>1</v>
      </c>
      <c r="D295" s="8">
        <v>43</v>
      </c>
      <c r="M295" s="18" t="str">
        <f t="shared" si="117"/>
        <v>FK_TASK_CATEGORY_ID,</v>
      </c>
      <c r="N295" s="5" t="str">
        <f t="shared" si="113"/>
        <v>FK_TASK_CATEGORY_ID VARCHAR(43),</v>
      </c>
      <c r="O295" s="1" t="s">
        <v>10</v>
      </c>
      <c r="P295" t="s">
        <v>312</v>
      </c>
      <c r="Q295" t="s">
        <v>311</v>
      </c>
      <c r="R295" t="s">
        <v>2</v>
      </c>
      <c r="W295" s="17" t="str">
        <f t="shared" si="112"/>
        <v>fkTaskCategoryId</v>
      </c>
      <c r="X295" s="3" t="str">
        <f t="shared" si="114"/>
        <v>"fkTaskCategoryId":"",</v>
      </c>
      <c r="Y295" s="22" t="str">
        <f t="shared" si="115"/>
        <v>public static String FK_TASK_CATEGORY_ID="fkTaskCategoryId";</v>
      </c>
      <c r="Z295" s="7" t="str">
        <f t="shared" si="116"/>
        <v>private String fkTaskCategoryId="";</v>
      </c>
    </row>
    <row r="296" spans="2:26" ht="17.5" x14ac:dyDescent="0.45">
      <c r="C296" s="1"/>
      <c r="D296" s="8"/>
      <c r="M296" s="18"/>
      <c r="N296" s="33" t="s">
        <v>130</v>
      </c>
      <c r="O296" s="1"/>
      <c r="W296" s="17"/>
    </row>
    <row r="297" spans="2:26" ht="17.5" x14ac:dyDescent="0.45">
      <c r="C297" s="1"/>
      <c r="D297" s="8"/>
      <c r="M297" s="18"/>
      <c r="N297" s="31" t="s">
        <v>126</v>
      </c>
      <c r="O297" s="1"/>
      <c r="W297" s="17"/>
    </row>
    <row r="298" spans="2:26" x14ac:dyDescent="0.35">
      <c r="B298" s="2" t="s">
        <v>331</v>
      </c>
      <c r="I298" t="str">
        <f>CONCATENATE("ALTER TABLE"," ",B298)</f>
        <v>ALTER TABLE TM_TASK_LIST</v>
      </c>
      <c r="J298" t="s">
        <v>294</v>
      </c>
      <c r="K298" s="26" t="s">
        <v>351</v>
      </c>
      <c r="N298" s="5" t="str">
        <f>CONCATENATE("CREATE TABLE ",B298," ","(")</f>
        <v>CREATE TABLE TM_TASK_LIST (</v>
      </c>
    </row>
    <row r="299" spans="2:26" ht="17.5" x14ac:dyDescent="0.45">
      <c r="B299" s="1" t="s">
        <v>2</v>
      </c>
      <c r="C299" s="1" t="s">
        <v>1</v>
      </c>
      <c r="D299" s="4">
        <v>30</v>
      </c>
      <c r="E299" s="24" t="s">
        <v>113</v>
      </c>
      <c r="I299" t="str">
        <f>I298</f>
        <v>ALTER TABLE TM_TASK_LIST</v>
      </c>
      <c r="K299" s="25" t="str">
        <f>CONCATENATE(B299,",")</f>
        <v>ID,</v>
      </c>
      <c r="L299" s="12"/>
      <c r="M299" s="18" t="str">
        <f>CONCATENATE(B299,",")</f>
        <v>ID,</v>
      </c>
      <c r="N299" s="5" t="str">
        <f>CONCATENATE(B299," ",C299,"(",D299,") ",E299," ,")</f>
        <v>ID VARCHAR(30) NOT NULL 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29" si="118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29" si="119">CONCATENATE("""",W299,"""",":","""","""",",")</f>
        <v>"id":"",</v>
      </c>
      <c r="Y299" s="22" t="str">
        <f t="shared" ref="Y299:Y329" si="120">CONCATENATE("public static String ",,B299,,"=","""",W299,""";")</f>
        <v>public static String ID="id";</v>
      </c>
      <c r="Z299" s="7" t="str">
        <f t="shared" ref="Z299:Z329" si="121">CONCATENATE("private String ",W299,"=","""""",";")</f>
        <v>private String id="";</v>
      </c>
    </row>
    <row r="300" spans="2:26" ht="17.5" x14ac:dyDescent="0.45">
      <c r="B300" s="1" t="s">
        <v>3</v>
      </c>
      <c r="C300" s="1" t="s">
        <v>1</v>
      </c>
      <c r="D300" s="4">
        <v>10</v>
      </c>
      <c r="I300" t="str">
        <f>I299</f>
        <v>ALTER TABLE TM_TASK_LIST</v>
      </c>
      <c r="K300" s="25" t="str">
        <f>CONCATENATE(B300,",")</f>
        <v>STATUS,</v>
      </c>
      <c r="L300" s="12"/>
      <c r="M300" s="18" t="str">
        <f>CONCATENATE(B300,",")</f>
        <v>STATUS,</v>
      </c>
      <c r="N300" s="5" t="str">
        <f t="shared" ref="N300:N329" si="122">CONCATENATE(B300," ",C300,"(",D300,")",",")</f>
        <v>STATUS VARCHAR(10),</v>
      </c>
      <c r="O300" s="1" t="s">
        <v>3</v>
      </c>
      <c r="W300" s="17" t="str">
        <f t="shared" si="118"/>
        <v>status</v>
      </c>
      <c r="X300" s="3" t="str">
        <f t="shared" si="119"/>
        <v>"status":"",</v>
      </c>
      <c r="Y300" s="22" t="str">
        <f t="shared" si="120"/>
        <v>public static String STATUS="status";</v>
      </c>
      <c r="Z300" s="7" t="str">
        <f t="shared" si="121"/>
        <v>private String status="";</v>
      </c>
    </row>
    <row r="301" spans="2:26" ht="17.5" x14ac:dyDescent="0.45">
      <c r="B301" s="1" t="s">
        <v>4</v>
      </c>
      <c r="C301" s="1" t="s">
        <v>1</v>
      </c>
      <c r="D301" s="4">
        <v>20</v>
      </c>
      <c r="I301" t="str">
        <f>I300</f>
        <v>ALTER TABLE TM_TASK_LIST</v>
      </c>
      <c r="K301" s="25" t="str">
        <f t="shared" ref="K301:K308" si="123">CONCATENATE(B301,",")</f>
        <v>INSERT_DATE,</v>
      </c>
      <c r="L301" s="12"/>
      <c r="M301" s="18" t="str">
        <f>CONCATENATE(B301,",")</f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18"/>
        <v>insertDate</v>
      </c>
      <c r="X301" s="3" t="str">
        <f t="shared" si="119"/>
        <v>"insertDate":"",</v>
      </c>
      <c r="Y301" s="22" t="str">
        <f t="shared" si="120"/>
        <v>public static String INSERT_DATE="insertDate";</v>
      </c>
      <c r="Z301" s="7" t="str">
        <f t="shared" si="121"/>
        <v>private String insertDate="";</v>
      </c>
    </row>
    <row r="302" spans="2:26" ht="17.5" x14ac:dyDescent="0.45">
      <c r="B302" s="1" t="s">
        <v>5</v>
      </c>
      <c r="C302" s="1" t="s">
        <v>1</v>
      </c>
      <c r="D302" s="4">
        <v>20</v>
      </c>
      <c r="I302" t="str">
        <f>I301</f>
        <v>ALTER TABLE TM_TASK_LIST</v>
      </c>
      <c r="K302" s="25" t="str">
        <f t="shared" si="123"/>
        <v>MODIFICATION_DATE,</v>
      </c>
      <c r="L302" s="12"/>
      <c r="M302" s="18" t="str">
        <f>CONCATENATE(B302,",")</f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18"/>
        <v>modificationDate</v>
      </c>
      <c r="X302" s="3" t="str">
        <f t="shared" si="119"/>
        <v>"modificationDate":"",</v>
      </c>
      <c r="Y302" s="22" t="str">
        <f t="shared" si="120"/>
        <v>public static String MODIFICATION_DATE="modificationDate";</v>
      </c>
      <c r="Z302" s="7" t="str">
        <f t="shared" si="121"/>
        <v>private String modificationDate="";</v>
      </c>
    </row>
    <row r="303" spans="2:26" ht="17.5" x14ac:dyDescent="0.45">
      <c r="B303" s="1" t="s">
        <v>0</v>
      </c>
      <c r="C303" s="1" t="s">
        <v>1</v>
      </c>
      <c r="D303" s="4">
        <v>400</v>
      </c>
      <c r="I303" t="e">
        <f>I67</f>
        <v>#REF!</v>
      </c>
      <c r="K303" s="25" t="str">
        <f t="shared" si="123"/>
        <v>NAME,</v>
      </c>
      <c r="L303" s="12"/>
      <c r="M303" s="18" t="str">
        <f>CONCATENATE(B303,",")</f>
        <v>NAME,</v>
      </c>
      <c r="N303" s="5" t="str">
        <f t="shared" si="122"/>
        <v>NAME VARCHAR(400),</v>
      </c>
      <c r="O303" s="1" t="s">
        <v>0</v>
      </c>
      <c r="W303" s="17" t="str">
        <f t="shared" si="118"/>
        <v>name</v>
      </c>
      <c r="X303" s="3" t="str">
        <f t="shared" si="119"/>
        <v>"name":"",</v>
      </c>
      <c r="Y303" s="22" t="str">
        <f t="shared" si="120"/>
        <v>public static String NAME="name";</v>
      </c>
      <c r="Z303" s="7" t="str">
        <f t="shared" si="121"/>
        <v>private String name="";</v>
      </c>
    </row>
    <row r="304" spans="2:26" ht="17.5" x14ac:dyDescent="0.45">
      <c r="B304" s="1" t="s">
        <v>262</v>
      </c>
      <c r="C304" s="1" t="s">
        <v>1</v>
      </c>
      <c r="D304" s="4">
        <v>40</v>
      </c>
      <c r="J304" s="23"/>
      <c r="K304" s="25" t="str">
        <f t="shared" si="123"/>
        <v>FK_PARENT_TASK_ID,</v>
      </c>
      <c r="L304" s="12"/>
      <c r="M304" s="18"/>
      <c r="N304" s="5" t="str">
        <f t="shared" si="122"/>
        <v>FK_PARENT_TASK_ID VARCHAR(40),</v>
      </c>
      <c r="O304" s="1" t="s">
        <v>10</v>
      </c>
      <c r="P304" t="s">
        <v>131</v>
      </c>
      <c r="Q304" t="s">
        <v>312</v>
      </c>
      <c r="R304" t="s">
        <v>2</v>
      </c>
      <c r="W304" s="17" t="str">
        <f t="shared" si="118"/>
        <v>fkParentTaskId</v>
      </c>
      <c r="X304" s="3" t="str">
        <f t="shared" si="119"/>
        <v>"fkParentTaskId":"",</v>
      </c>
      <c r="Y304" s="22" t="str">
        <f t="shared" si="120"/>
        <v>public static String FK_PARENT_TASK_ID="fkParentTaskId";</v>
      </c>
      <c r="Z304" s="7" t="str">
        <f t="shared" si="121"/>
        <v>private String fkParentTaskId="";</v>
      </c>
    </row>
    <row r="305" spans="2:26" ht="17.5" x14ac:dyDescent="0.45">
      <c r="B305" s="10" t="s">
        <v>263</v>
      </c>
      <c r="C305" s="1" t="s">
        <v>1</v>
      </c>
      <c r="D305" s="4">
        <v>40</v>
      </c>
      <c r="I305">
        <f>I66</f>
        <v>0</v>
      </c>
      <c r="K305" s="25" t="str">
        <f>CONCATENATE(B305,",")</f>
        <v>CREATED_BY,</v>
      </c>
      <c r="L305" s="12"/>
      <c r="M305" s="18" t="str">
        <f>CONCATENATE(B303,",")</f>
        <v>NAME,</v>
      </c>
      <c r="N305" s="5" t="str">
        <f>CONCATENATE(B305," ",C305,"(",D305,")",",")</f>
        <v>CREATED_BY VARCHAR(40),</v>
      </c>
      <c r="O305" s="1" t="s">
        <v>283</v>
      </c>
      <c r="P305" t="s">
        <v>128</v>
      </c>
      <c r="W305" s="17" t="str">
        <f>CONCATENATE(,LOWER(O305),UPPER(LEFT(P305,1)),LOWER(RIGHT(P305,LEN(P305)-IF(LEN(P305)&gt;0,1,LEN(P305)))),UPPER(LEFT(Q305,1)),LOWER(RIGHT(Q305,LEN(Q305)-IF(LEN(Q305)&gt;0,1,LEN(Q305)))),UPPER(LEFT(R305,1)),LOWER(RIGHT(R305,LEN(R305)-IF(LEN(R305)&gt;0,1,LEN(R305)))),UPPER(LEFT(S305,1)),LOWER(RIGHT(S305,LEN(S305)-IF(LEN(S305)&gt;0,1,LEN(S305)))),UPPER(LEFT(T305,1)),LOWER(RIGHT(T305,LEN(T305)-IF(LEN(T305)&gt;0,1,LEN(T305)))),UPPER(LEFT(U305,1)),LOWER(RIGHT(U305,LEN(U305)-IF(LEN(U305)&gt;0,1,LEN(U305)))),UPPER(LEFT(V305,1)),LOWER(RIGHT(V305,LEN(V305)-IF(LEN(V305)&gt;0,1,LEN(V305)))))</f>
        <v>createdBy</v>
      </c>
      <c r="X305" s="3" t="str">
        <f>CONCATENATE("""",W305,"""",":","""","""",",")</f>
        <v>"createdBy":"",</v>
      </c>
      <c r="Y305" s="22" t="str">
        <f>CONCATENATE("public static String ",,B305,,"=","""",W305,""";")</f>
        <v>public static String CREATED_BY="createdBy";</v>
      </c>
      <c r="Z305" s="7" t="str">
        <f>CONCATENATE("private String ",W305,"=","""""",";")</f>
        <v>private String createdBy="";</v>
      </c>
    </row>
    <row r="306" spans="2:26" ht="25.5" x14ac:dyDescent="0.45">
      <c r="B306" s="10" t="s">
        <v>340</v>
      </c>
      <c r="C306" s="1" t="s">
        <v>1</v>
      </c>
      <c r="D306" s="4">
        <v>40</v>
      </c>
      <c r="K306" s="25" t="s">
        <v>341</v>
      </c>
      <c r="L306" s="12"/>
      <c r="M306" s="18" t="str">
        <f>CONCATENATE(B304,",")</f>
        <v>FK_PARENT_TASK_ID,</v>
      </c>
      <c r="N306" s="5" t="str">
        <f t="shared" si="122"/>
        <v>CREATED_BY_NAME VARCHAR(40),</v>
      </c>
      <c r="O306" s="1" t="s">
        <v>283</v>
      </c>
      <c r="P306" t="s">
        <v>128</v>
      </c>
      <c r="Q306" t="s">
        <v>0</v>
      </c>
      <c r="W306" s="17" t="str">
        <f t="shared" si="118"/>
        <v>createdByName</v>
      </c>
      <c r="X306" s="3" t="str">
        <f t="shared" si="119"/>
        <v>"createdByName":"",</v>
      </c>
      <c r="Y306" s="22" t="str">
        <f t="shared" si="120"/>
        <v>public static String CREATED_BY_NAME="createdByName";</v>
      </c>
      <c r="Z306" s="7" t="str">
        <f t="shared" si="121"/>
        <v>private String createdByName="";</v>
      </c>
    </row>
    <row r="307" spans="2:26" ht="17.5" x14ac:dyDescent="0.45">
      <c r="B307" s="1" t="s">
        <v>264</v>
      </c>
      <c r="C307" s="1" t="s">
        <v>1</v>
      </c>
      <c r="D307" s="4">
        <v>40</v>
      </c>
      <c r="I307">
        <f>I93</f>
        <v>0</v>
      </c>
      <c r="K307" s="25" t="str">
        <f t="shared" si="123"/>
        <v>CREATED_DATE,</v>
      </c>
      <c r="L307" s="12"/>
      <c r="M307" s="18" t="str">
        <f>CONCATENATE(B307,",")</f>
        <v>CREATED_DATE,</v>
      </c>
      <c r="N307" s="5" t="str">
        <f t="shared" si="122"/>
        <v>CREATED_DATE VARCHAR(40),</v>
      </c>
      <c r="O307" s="1" t="s">
        <v>283</v>
      </c>
      <c r="P307" t="s">
        <v>8</v>
      </c>
      <c r="W307" s="17" t="str">
        <f t="shared" si="118"/>
        <v>createdDate</v>
      </c>
      <c r="X307" s="3" t="str">
        <f t="shared" si="119"/>
        <v>"createdDate":"",</v>
      </c>
      <c r="Y307" s="22" t="str">
        <f t="shared" si="120"/>
        <v>public static String CREATED_DATE="createdDate";</v>
      </c>
      <c r="Z307" s="7" t="str">
        <f t="shared" si="121"/>
        <v>private String createdDate="";</v>
      </c>
    </row>
    <row r="308" spans="2:26" ht="17.5" x14ac:dyDescent="0.45">
      <c r="B308" s="1" t="s">
        <v>265</v>
      </c>
      <c r="C308" s="1" t="s">
        <v>1</v>
      </c>
      <c r="D308" s="4">
        <v>40</v>
      </c>
      <c r="K308" s="25" t="str">
        <f t="shared" si="123"/>
        <v>CREATED_TIME,</v>
      </c>
      <c r="L308" s="12"/>
      <c r="M308" s="18"/>
      <c r="N308" s="5" t="str">
        <f t="shared" si="122"/>
        <v>CREATED_TIME VARCHAR(40),</v>
      </c>
      <c r="O308" s="1" t="s">
        <v>283</v>
      </c>
      <c r="P308" t="s">
        <v>133</v>
      </c>
      <c r="W308" s="17" t="str">
        <f t="shared" si="118"/>
        <v>createdTime</v>
      </c>
      <c r="X308" s="3" t="str">
        <f t="shared" si="119"/>
        <v>"createdTime":"",</v>
      </c>
      <c r="Y308" s="22" t="str">
        <f t="shared" si="120"/>
        <v>public static String CREATED_TIME="createdTime";</v>
      </c>
      <c r="Z308" s="7" t="str">
        <f t="shared" si="121"/>
        <v>private String createdTime="";</v>
      </c>
    </row>
    <row r="309" spans="2:26" ht="17.5" x14ac:dyDescent="0.45">
      <c r="B309" s="1" t="s">
        <v>266</v>
      </c>
      <c r="C309" s="1" t="s">
        <v>1</v>
      </c>
      <c r="D309" s="4">
        <v>50</v>
      </c>
      <c r="I309">
        <f>I93</f>
        <v>0</v>
      </c>
      <c r="K309" s="25" t="str">
        <f t="shared" ref="K309:K329" si="124">CONCATENATE(B309,",")</f>
        <v>START_DATE,</v>
      </c>
      <c r="L309" s="12"/>
      <c r="M309" s="18" t="str">
        <f>CONCATENATE(B309,",")</f>
        <v>START_DATE,</v>
      </c>
      <c r="N309" s="5" t="str">
        <f t="shared" si="122"/>
        <v>START_DATE VARCHAR(50),</v>
      </c>
      <c r="O309" s="1" t="s">
        <v>290</v>
      </c>
      <c r="P309" t="s">
        <v>8</v>
      </c>
      <c r="W309" s="17" t="str">
        <f t="shared" si="118"/>
        <v>startDate</v>
      </c>
      <c r="X309" s="3" t="str">
        <f t="shared" si="119"/>
        <v>"startDate":"",</v>
      </c>
      <c r="Y309" s="22" t="str">
        <f t="shared" si="120"/>
        <v>public static String START_DATE="startDate";</v>
      </c>
      <c r="Z309" s="7" t="str">
        <f t="shared" si="121"/>
        <v>private String startDate="";</v>
      </c>
    </row>
    <row r="310" spans="2:26" ht="17.5" x14ac:dyDescent="0.45">
      <c r="B310" s="1" t="s">
        <v>267</v>
      </c>
      <c r="C310" s="1" t="s">
        <v>1</v>
      </c>
      <c r="D310" s="4">
        <v>50</v>
      </c>
      <c r="K310" s="25" t="str">
        <f t="shared" si="124"/>
        <v>START_TIME,</v>
      </c>
      <c r="L310" s="12"/>
      <c r="M310" s="18" t="str">
        <f>CONCATENATE(B310,",")</f>
        <v>START_TIME,</v>
      </c>
      <c r="N310" s="5" t="str">
        <f t="shared" si="122"/>
        <v>START_TIME VARCHAR(50),</v>
      </c>
      <c r="O310" s="1" t="s">
        <v>290</v>
      </c>
      <c r="P310" t="s">
        <v>133</v>
      </c>
      <c r="W310" s="17" t="str">
        <f t="shared" si="118"/>
        <v>startTime</v>
      </c>
      <c r="X310" s="3" t="str">
        <f t="shared" si="119"/>
        <v>"startTime":"",</v>
      </c>
      <c r="Y310" s="22" t="str">
        <f t="shared" si="120"/>
        <v>public static String START_TIME="startTime";</v>
      </c>
      <c r="Z310" s="7" t="str">
        <f t="shared" si="121"/>
        <v>private String startTime="";</v>
      </c>
    </row>
    <row r="311" spans="2:26" ht="17.5" x14ac:dyDescent="0.45">
      <c r="B311" s="1" t="s">
        <v>268</v>
      </c>
      <c r="C311" s="1" t="s">
        <v>1</v>
      </c>
      <c r="D311" s="4">
        <v>40</v>
      </c>
      <c r="K311" s="25" t="str">
        <f t="shared" si="124"/>
        <v>END_DATE,</v>
      </c>
      <c r="L311" s="12"/>
      <c r="M311" s="18"/>
      <c r="N311" s="5" t="str">
        <f t="shared" si="122"/>
        <v>END_DATE VARCHAR(40),</v>
      </c>
      <c r="O311" s="1" t="s">
        <v>291</v>
      </c>
      <c r="P311" t="s">
        <v>8</v>
      </c>
      <c r="W311" s="17" t="str">
        <f t="shared" si="118"/>
        <v>endDate</v>
      </c>
      <c r="X311" s="3" t="str">
        <f t="shared" si="119"/>
        <v>"endDate":"",</v>
      </c>
      <c r="Y311" s="22" t="str">
        <f t="shared" si="120"/>
        <v>public static String END_DATE="endDate";</v>
      </c>
      <c r="Z311" s="7" t="str">
        <f t="shared" si="121"/>
        <v>private String endDate="";</v>
      </c>
    </row>
    <row r="312" spans="2:26" ht="17.5" x14ac:dyDescent="0.45">
      <c r="B312" s="1" t="s">
        <v>269</v>
      </c>
      <c r="C312" s="1" t="s">
        <v>1</v>
      </c>
      <c r="D312" s="4">
        <v>40</v>
      </c>
      <c r="K312" s="25" t="str">
        <f t="shared" si="124"/>
        <v>END_TIME,</v>
      </c>
      <c r="L312" s="12"/>
      <c r="M312" s="18" t="str">
        <f>CONCATENATE(B312,",")</f>
        <v>END_TIME,</v>
      </c>
      <c r="N312" s="5" t="str">
        <f t="shared" si="122"/>
        <v>END_TIME VARCHAR(40),</v>
      </c>
      <c r="O312" s="1" t="s">
        <v>291</v>
      </c>
      <c r="P312" t="s">
        <v>133</v>
      </c>
      <c r="W312" s="17" t="str">
        <f t="shared" si="118"/>
        <v>endTime</v>
      </c>
      <c r="X312" s="3" t="str">
        <f t="shared" si="119"/>
        <v>"endTime":"",</v>
      </c>
      <c r="Y312" s="22" t="str">
        <f t="shared" si="120"/>
        <v>public static String END_TIME="endTime";</v>
      </c>
      <c r="Z312" s="7" t="str">
        <f t="shared" si="121"/>
        <v>private String endTime="";</v>
      </c>
    </row>
    <row r="313" spans="2:26" ht="17.5" x14ac:dyDescent="0.45">
      <c r="B313" s="1" t="s">
        <v>270</v>
      </c>
      <c r="C313" s="1" t="s">
        <v>1</v>
      </c>
      <c r="D313" s="4">
        <v>40</v>
      </c>
      <c r="K313" s="25" t="str">
        <f t="shared" si="124"/>
        <v>FINISH_DATE,</v>
      </c>
      <c r="L313" s="12"/>
      <c r="M313" s="18" t="str">
        <f>CONCATENATE(B313,",")</f>
        <v>FINISH_DATE,</v>
      </c>
      <c r="N313" s="5" t="str">
        <f t="shared" si="122"/>
        <v>FINISH_DATE VARCHAR(40),</v>
      </c>
      <c r="O313" s="1" t="s">
        <v>313</v>
      </c>
      <c r="P313" t="s">
        <v>8</v>
      </c>
      <c r="W313" s="17" t="str">
        <f t="shared" si="118"/>
        <v>finishDate</v>
      </c>
      <c r="X313" s="3" t="str">
        <f t="shared" si="119"/>
        <v>"finishDate":"",</v>
      </c>
      <c r="Y313" s="22" t="str">
        <f t="shared" si="120"/>
        <v>public static String FINISH_DATE="finishDate";</v>
      </c>
      <c r="Z313" s="7" t="str">
        <f t="shared" si="121"/>
        <v>private String finishDate="";</v>
      </c>
    </row>
    <row r="314" spans="2:26" ht="17.5" x14ac:dyDescent="0.45">
      <c r="B314" s="1" t="s">
        <v>271</v>
      </c>
      <c r="C314" s="1" t="s">
        <v>1</v>
      </c>
      <c r="D314" s="4">
        <v>40</v>
      </c>
      <c r="K314" s="25" t="str">
        <f t="shared" si="124"/>
        <v>FINISH_TIME,</v>
      </c>
      <c r="L314" s="12"/>
      <c r="M314" s="18" t="str">
        <f>CONCATENATE(B314,",")</f>
        <v>FINISH_TIME,</v>
      </c>
      <c r="N314" s="5" t="str">
        <f t="shared" si="122"/>
        <v>FINISH_TIME VARCHAR(40),</v>
      </c>
      <c r="O314" s="1" t="s">
        <v>313</v>
      </c>
      <c r="P314" t="s">
        <v>133</v>
      </c>
      <c r="W314" s="17" t="str">
        <f t="shared" si="118"/>
        <v>finishTime</v>
      </c>
      <c r="X314" s="3" t="str">
        <f t="shared" si="119"/>
        <v>"finishTime":"",</v>
      </c>
      <c r="Y314" s="22" t="str">
        <f t="shared" si="120"/>
        <v>public static String FINISH_TIME="finishTime";</v>
      </c>
      <c r="Z314" s="7" t="str">
        <f t="shared" si="121"/>
        <v>private String finishTime="";</v>
      </c>
    </row>
    <row r="315" spans="2:26" ht="17.5" x14ac:dyDescent="0.45">
      <c r="B315" s="1" t="s">
        <v>272</v>
      </c>
      <c r="C315" s="1" t="s">
        <v>1</v>
      </c>
      <c r="D315" s="4">
        <v>30</v>
      </c>
      <c r="K315" s="25" t="str">
        <f t="shared" si="124"/>
        <v>COMPLETED_DURATION,</v>
      </c>
      <c r="L315" s="12"/>
      <c r="M315" s="18" t="str">
        <f>CONCATENATE(B315,",")</f>
        <v>COMPLETED_DURATION,</v>
      </c>
      <c r="N315" s="5" t="str">
        <f t="shared" si="122"/>
        <v>COMPLETED_DURATION VARCHAR(30),</v>
      </c>
      <c r="O315" s="1" t="s">
        <v>314</v>
      </c>
      <c r="P315" t="s">
        <v>315</v>
      </c>
      <c r="W315" s="17" t="str">
        <f t="shared" si="118"/>
        <v>completedDuration</v>
      </c>
      <c r="X315" s="3" t="str">
        <f t="shared" si="119"/>
        <v>"completedDuration":"",</v>
      </c>
      <c r="Y315" s="22" t="str">
        <f t="shared" si="120"/>
        <v>public static String COMPLETED_DURATION="completedDuration";</v>
      </c>
      <c r="Z315" s="7" t="str">
        <f t="shared" si="121"/>
        <v>private String completedDuration="";</v>
      </c>
    </row>
    <row r="316" spans="2:26" ht="17.5" x14ac:dyDescent="0.45">
      <c r="B316" s="8" t="s">
        <v>14</v>
      </c>
      <c r="C316" s="1" t="s">
        <v>1</v>
      </c>
      <c r="D316" s="4">
        <v>2000</v>
      </c>
      <c r="K316" s="25" t="str">
        <f t="shared" si="124"/>
        <v>DESCRIPTION,</v>
      </c>
      <c r="L316" s="14"/>
      <c r="M316" s="18" t="str">
        <f t="shared" ref="M316:M329" si="125">CONCATENATE(B316,",")</f>
        <v>DESCRIPTION,</v>
      </c>
      <c r="N316" s="5" t="str">
        <f t="shared" si="122"/>
        <v>DESCRIPTION VARCHAR(2000),</v>
      </c>
      <c r="O316" s="1" t="s">
        <v>14</v>
      </c>
      <c r="W316" s="17" t="str">
        <f t="shared" si="118"/>
        <v>description</v>
      </c>
      <c r="X316" s="3" t="str">
        <f t="shared" si="119"/>
        <v>"description":"",</v>
      </c>
      <c r="Y316" s="22" t="str">
        <f t="shared" si="120"/>
        <v>public static String DESCRIPTION="description";</v>
      </c>
      <c r="Z316" s="7" t="str">
        <f t="shared" si="121"/>
        <v>private String description="";</v>
      </c>
    </row>
    <row r="317" spans="2:26" ht="17.5" x14ac:dyDescent="0.45">
      <c r="B317" s="8" t="s">
        <v>273</v>
      </c>
      <c r="C317" s="1" t="s">
        <v>1</v>
      </c>
      <c r="D317" s="12">
        <v>40</v>
      </c>
      <c r="K317" s="25" t="str">
        <f>CONCATENATE(B317,",")</f>
        <v>FK_TASK_TYPE_ID,</v>
      </c>
      <c r="L317" s="14"/>
      <c r="M317" s="18" t="str">
        <f>CONCATENATE(B317,",")</f>
        <v>FK_TASK_TYPE_ID,</v>
      </c>
      <c r="N317" s="5" t="str">
        <f>CONCATENATE(B317," ",C317,"(",D317,")",",")</f>
        <v>FK_TASK_TYPE_ID VARCHAR(40),</v>
      </c>
      <c r="O317" s="1" t="s">
        <v>10</v>
      </c>
      <c r="P317" t="s">
        <v>312</v>
      </c>
      <c r="Q317" t="s">
        <v>51</v>
      </c>
      <c r="R317" t="s">
        <v>2</v>
      </c>
      <c r="W317" s="17" t="str">
        <f>CONCATENATE(,LOWER(O317),UPPER(LEFT(P317,1)),LOWER(RIGHT(P317,LEN(P317)-IF(LEN(P317)&gt;0,1,LEN(P317)))),UPPER(LEFT(Q317,1)),LOWER(RIGHT(Q317,LEN(Q317)-IF(LEN(Q317)&gt;0,1,LEN(Q317)))),UPPER(LEFT(R317,1)),LOWER(RIGHT(R317,LEN(R317)-IF(LEN(R317)&gt;0,1,LEN(R317)))),UPPER(LEFT(S317,1)),LOWER(RIGHT(S317,LEN(S317)-IF(LEN(S317)&gt;0,1,LEN(S317)))),UPPER(LEFT(T317,1)),LOWER(RIGHT(T317,LEN(T317)-IF(LEN(T317)&gt;0,1,LEN(T317)))),UPPER(LEFT(U317,1)),LOWER(RIGHT(U317,LEN(U317)-IF(LEN(U317)&gt;0,1,LEN(U317)))),UPPER(LEFT(V317,1)),LOWER(RIGHT(V317,LEN(V317)-IF(LEN(V317)&gt;0,1,LEN(V317)))))</f>
        <v>fkTaskTypeId</v>
      </c>
      <c r="X317" s="3" t="str">
        <f>CONCATENATE("""",W317,"""",":","""","""",",")</f>
        <v>"fkTaskTypeId":"",</v>
      </c>
      <c r="Y317" s="22" t="str">
        <f>CONCATENATE("public static String ",,B317,,"=","""",W317,""";")</f>
        <v>public static String FK_TASK_TYPE_ID="fkTaskTypeId";</v>
      </c>
      <c r="Z317" s="7" t="str">
        <f>CONCATENATE("private String ",W317,"=","""""",";")</f>
        <v>private String fkTaskTypeId="";</v>
      </c>
    </row>
    <row r="318" spans="2:26" ht="17.5" x14ac:dyDescent="0.45">
      <c r="B318" s="8" t="s">
        <v>332</v>
      </c>
      <c r="C318" s="1" t="s">
        <v>1</v>
      </c>
      <c r="D318" s="12">
        <v>40</v>
      </c>
      <c r="K318" s="25" t="s">
        <v>339</v>
      </c>
      <c r="L318" s="14"/>
      <c r="M318" s="18" t="str">
        <f t="shared" si="125"/>
        <v>TASK_TYPE_NAME,</v>
      </c>
      <c r="N318" s="5" t="str">
        <f t="shared" si="122"/>
        <v>TASK_TYPE_NAME VARCHAR(40),</v>
      </c>
      <c r="O318" s="1" t="s">
        <v>312</v>
      </c>
      <c r="P318" t="s">
        <v>51</v>
      </c>
      <c r="Q318" t="s">
        <v>0</v>
      </c>
      <c r="W318" s="17" t="str">
        <f t="shared" si="118"/>
        <v>taskTypeName</v>
      </c>
      <c r="X318" s="3" t="str">
        <f t="shared" si="119"/>
        <v>"taskTypeName":"",</v>
      </c>
      <c r="Y318" s="22" t="str">
        <f t="shared" si="120"/>
        <v>public static String TASK_TYPE_NAME="taskTypeName";</v>
      </c>
      <c r="Z318" s="7" t="str">
        <f t="shared" si="121"/>
        <v>private String taskTypeName="";</v>
      </c>
    </row>
    <row r="319" spans="2:26" ht="17.5" x14ac:dyDescent="0.45">
      <c r="B319" s="8" t="s">
        <v>274</v>
      </c>
      <c r="C319" s="1" t="s">
        <v>1</v>
      </c>
      <c r="D319" s="12">
        <v>40</v>
      </c>
      <c r="K319" s="25" t="str">
        <f>CONCATENATE(B319,",")</f>
        <v>FK_TASK_STATUS_ID,</v>
      </c>
      <c r="L319" s="14"/>
      <c r="M319" s="18" t="str">
        <f>CONCATENATE(B319,",")</f>
        <v>FK_TASK_STATUS_ID,</v>
      </c>
      <c r="N319" s="5" t="str">
        <f>CONCATENATE(B319," ",C319,"(",D319,")",",")</f>
        <v>FK_TASK_STATUS_ID VARCHAR(40),</v>
      </c>
      <c r="O319" s="1" t="s">
        <v>10</v>
      </c>
      <c r="P319" t="s">
        <v>312</v>
      </c>
      <c r="Q319" t="s">
        <v>3</v>
      </c>
      <c r="R319" t="s">
        <v>2</v>
      </c>
      <c r="W319" s="17" t="str">
        <f>CONCATENATE(,LOWER(O319),UPPER(LEFT(P319,1)),LOWER(RIGHT(P319,LEN(P319)-IF(LEN(P319)&gt;0,1,LEN(P319)))),UPPER(LEFT(Q319,1)),LOWER(RIGHT(Q319,LEN(Q319)-IF(LEN(Q319)&gt;0,1,LEN(Q319)))),UPPER(LEFT(R319,1)),LOWER(RIGHT(R319,LEN(R319)-IF(LEN(R319)&gt;0,1,LEN(R319)))),UPPER(LEFT(S319,1)),LOWER(RIGHT(S319,LEN(S319)-IF(LEN(S319)&gt;0,1,LEN(S319)))),UPPER(LEFT(T319,1)),LOWER(RIGHT(T319,LEN(T319)-IF(LEN(T319)&gt;0,1,LEN(T319)))),UPPER(LEFT(U319,1)),LOWER(RIGHT(U319,LEN(U319)-IF(LEN(U319)&gt;0,1,LEN(U319)))),UPPER(LEFT(V319,1)),LOWER(RIGHT(V319,LEN(V319)-IF(LEN(V319)&gt;0,1,LEN(V319)))))</f>
        <v>fkTaskStatusId</v>
      </c>
      <c r="X319" s="3" t="str">
        <f>CONCATENATE("""",W319,"""",":","""","""",",")</f>
        <v>"fkTaskStatusId":"",</v>
      </c>
      <c r="Y319" s="22" t="str">
        <f>CONCATENATE("public static String ",,B319,,"=","""",W319,""";")</f>
        <v>public static String FK_TASK_STATUS_ID="fkTaskStatusId";</v>
      </c>
      <c r="Z319" s="7" t="str">
        <f>CONCATENATE("private String ",W319,"=","""""",";")</f>
        <v>private String fkTaskStatusId="";</v>
      </c>
    </row>
    <row r="320" spans="2:26" ht="17.5" x14ac:dyDescent="0.45">
      <c r="B320" s="8" t="s">
        <v>333</v>
      </c>
      <c r="C320" s="1" t="s">
        <v>1</v>
      </c>
      <c r="D320" s="12">
        <v>40</v>
      </c>
      <c r="K320" s="25" t="s">
        <v>338</v>
      </c>
      <c r="L320" s="14"/>
      <c r="M320" s="18" t="str">
        <f t="shared" si="125"/>
        <v>TASK_STATUS_NAME,</v>
      </c>
      <c r="N320" s="5" t="str">
        <f t="shared" si="122"/>
        <v>TASK_STATUS_NAME VARCHAR(40),</v>
      </c>
      <c r="O320" s="1" t="s">
        <v>312</v>
      </c>
      <c r="P320" t="s">
        <v>3</v>
      </c>
      <c r="Q320" t="s">
        <v>0</v>
      </c>
      <c r="W320" s="17" t="str">
        <f t="shared" si="118"/>
        <v>taskStatusName</v>
      </c>
      <c r="X320" s="3" t="str">
        <f t="shared" si="119"/>
        <v>"taskStatusName":"",</v>
      </c>
      <c r="Y320" s="22" t="str">
        <f t="shared" si="120"/>
        <v>public static String TASK_STATUS_NAME="taskStatusName";</v>
      </c>
      <c r="Z320" s="7" t="str">
        <f t="shared" si="121"/>
        <v>private String taskStatusName="";</v>
      </c>
    </row>
    <row r="321" spans="2:26" ht="17.5" x14ac:dyDescent="0.45">
      <c r="B321" s="8" t="s">
        <v>275</v>
      </c>
      <c r="C321" s="1" t="s">
        <v>1</v>
      </c>
      <c r="D321" s="12">
        <v>40</v>
      </c>
      <c r="K321" s="25" t="str">
        <f>CONCATENATE(B321,",")</f>
        <v>FK_PROJECT_ID,</v>
      </c>
      <c r="L321" s="14"/>
      <c r="M321" s="18" t="str">
        <f>CONCATENATE(B321,",")</f>
        <v>FK_PROJECT_ID,</v>
      </c>
      <c r="N321" s="5" t="str">
        <f>CONCATENATE(B321," ",C321,"(",D321,")",",")</f>
        <v>FK_PROJECT_ID VARCHAR(40),</v>
      </c>
      <c r="O321" s="1" t="s">
        <v>10</v>
      </c>
      <c r="P321" t="s">
        <v>289</v>
      </c>
      <c r="Q321" t="s">
        <v>2</v>
      </c>
      <c r="W321" s="17" t="str">
        <f>CONCATENATE(,LOWER(O321),UPPER(LEFT(P321,1)),LOWER(RIGHT(P321,LEN(P321)-IF(LEN(P321)&gt;0,1,LEN(P321)))),UPPER(LEFT(Q321,1)),LOWER(RIGHT(Q321,LEN(Q321)-IF(LEN(Q321)&gt;0,1,LEN(Q321)))),UPPER(LEFT(R321,1)),LOWER(RIGHT(R321,LEN(R321)-IF(LEN(R321)&gt;0,1,LEN(R321)))),UPPER(LEFT(S321,1)),LOWER(RIGHT(S321,LEN(S321)-IF(LEN(S321)&gt;0,1,LEN(S321)))),UPPER(LEFT(T321,1)),LOWER(RIGHT(T321,LEN(T321)-IF(LEN(T321)&gt;0,1,LEN(T321)))),UPPER(LEFT(U321,1)),LOWER(RIGHT(U321,LEN(U321)-IF(LEN(U321)&gt;0,1,LEN(U321)))),UPPER(LEFT(V321,1)),LOWER(RIGHT(V321,LEN(V321)-IF(LEN(V321)&gt;0,1,LEN(V321)))))</f>
        <v>fkProjectId</v>
      </c>
      <c r="X321" s="3" t="str">
        <f>CONCATENATE("""",W321,"""",":","""","""",",")</f>
        <v>"fkProjectId":"",</v>
      </c>
      <c r="Y321" s="22" t="str">
        <f>CONCATENATE("public static String ",,B321,,"=","""",W321,""";")</f>
        <v>public static String FK_PROJECT_ID="fkProjectId";</v>
      </c>
      <c r="Z321" s="7" t="str">
        <f>CONCATENATE("private String ",W321,"=","""""",";")</f>
        <v>private String fkProjectId="";</v>
      </c>
    </row>
    <row r="322" spans="2:26" ht="17.5" x14ac:dyDescent="0.45">
      <c r="B322" s="8" t="s">
        <v>288</v>
      </c>
      <c r="C322" s="1" t="s">
        <v>1</v>
      </c>
      <c r="D322" s="12">
        <v>40</v>
      </c>
      <c r="K322" s="25" t="s">
        <v>337</v>
      </c>
      <c r="L322" s="14"/>
      <c r="M322" s="18" t="str">
        <f t="shared" si="125"/>
        <v>PROJECT_NAME,</v>
      </c>
      <c r="N322" s="5" t="str">
        <f t="shared" si="122"/>
        <v>PROJECT_NAME VARCHAR(40),</v>
      </c>
      <c r="O322" s="1" t="s">
        <v>289</v>
      </c>
      <c r="P322" t="s">
        <v>0</v>
      </c>
      <c r="W322" s="17" t="str">
        <f t="shared" si="118"/>
        <v>projectName</v>
      </c>
      <c r="X322" s="3" t="str">
        <f t="shared" si="119"/>
        <v>"projectName":"",</v>
      </c>
      <c r="Y322" s="22" t="str">
        <f t="shared" si="120"/>
        <v>public static String PROJECT_NAME="projectName";</v>
      </c>
      <c r="Z322" s="7" t="str">
        <f t="shared" si="121"/>
        <v>private String projectName="";</v>
      </c>
    </row>
    <row r="323" spans="2:26" ht="17.5" x14ac:dyDescent="0.45">
      <c r="B323" s="8" t="s">
        <v>276</v>
      </c>
      <c r="C323" s="1" t="s">
        <v>1</v>
      </c>
      <c r="D323" s="12">
        <v>40</v>
      </c>
      <c r="K323" s="25" t="str">
        <f t="shared" si="124"/>
        <v>UPDATED_BY,</v>
      </c>
      <c r="L323" s="14"/>
      <c r="M323" s="18" t="str">
        <f t="shared" si="125"/>
        <v>UPDATED_BY,</v>
      </c>
      <c r="N323" s="5" t="str">
        <f t="shared" si="122"/>
        <v>UPDATED_BY VARCHAR(40),</v>
      </c>
      <c r="O323" s="1" t="s">
        <v>316</v>
      </c>
      <c r="P323" t="s">
        <v>128</v>
      </c>
      <c r="W323" s="17" t="str">
        <f t="shared" si="118"/>
        <v>updatedBy</v>
      </c>
      <c r="X323" s="3" t="str">
        <f t="shared" si="119"/>
        <v>"updatedBy":"",</v>
      </c>
      <c r="Y323" s="22" t="str">
        <f t="shared" si="120"/>
        <v>public static String UPDATED_BY="updatedBy";</v>
      </c>
      <c r="Z323" s="7" t="str">
        <f t="shared" si="121"/>
        <v>private String updatedBy="";</v>
      </c>
    </row>
    <row r="324" spans="2:26" ht="17.5" x14ac:dyDescent="0.45">
      <c r="B324" s="8" t="s">
        <v>277</v>
      </c>
      <c r="C324" s="1" t="s">
        <v>1</v>
      </c>
      <c r="D324" s="12">
        <v>42</v>
      </c>
      <c r="K324" s="25" t="str">
        <f t="shared" si="124"/>
        <v>LAST_UPDATED_DATE,</v>
      </c>
      <c r="L324" s="14"/>
      <c r="M324" s="18" t="str">
        <f t="shared" si="125"/>
        <v>LAST_UPDATED_DATE,</v>
      </c>
      <c r="N324" s="5" t="str">
        <f t="shared" si="122"/>
        <v>LAST_UPDATED_DATE VARCHAR(42),</v>
      </c>
      <c r="O324" s="1" t="s">
        <v>317</v>
      </c>
      <c r="P324" t="s">
        <v>316</v>
      </c>
      <c r="Q324" t="s">
        <v>8</v>
      </c>
      <c r="W324" s="17" t="str">
        <f t="shared" si="118"/>
        <v>lastUpdatedDate</v>
      </c>
      <c r="X324" s="3" t="str">
        <f t="shared" si="119"/>
        <v>"lastUpdatedDate":"",</v>
      </c>
      <c r="Y324" s="22" t="str">
        <f t="shared" si="120"/>
        <v>public static String LAST_UPDATED_DATE="lastUpdatedDate";</v>
      </c>
      <c r="Z324" s="7" t="str">
        <f t="shared" si="121"/>
        <v>private String lastUpdatedDate="";</v>
      </c>
    </row>
    <row r="325" spans="2:26" ht="17.5" x14ac:dyDescent="0.45">
      <c r="B325" s="8" t="s">
        <v>278</v>
      </c>
      <c r="C325" s="1" t="s">
        <v>1</v>
      </c>
      <c r="D325" s="12">
        <v>42</v>
      </c>
      <c r="K325" s="25" t="str">
        <f t="shared" si="124"/>
        <v>LAST_UPDATED_TIME,</v>
      </c>
      <c r="L325" s="14"/>
      <c r="M325" s="18" t="str">
        <f t="shared" si="125"/>
        <v>LAST_UPDATED_TIME,</v>
      </c>
      <c r="N325" s="5" t="str">
        <f t="shared" si="122"/>
        <v>LAST_UPDATED_TIME VARCHAR(42),</v>
      </c>
      <c r="O325" s="1" t="s">
        <v>317</v>
      </c>
      <c r="P325" t="s">
        <v>316</v>
      </c>
      <c r="Q325" t="s">
        <v>133</v>
      </c>
      <c r="W325" s="17" t="str">
        <f t="shared" si="118"/>
        <v>lastUpdatedTime</v>
      </c>
      <c r="X325" s="3" t="str">
        <f t="shared" si="119"/>
        <v>"lastUpdatedTime":"",</v>
      </c>
      <c r="Y325" s="22" t="str">
        <f t="shared" si="120"/>
        <v>public static String LAST_UPDATED_TIME="lastUpdatedTime";</v>
      </c>
      <c r="Z325" s="7" t="str">
        <f t="shared" si="121"/>
        <v>private String lastUpdatedTime="";</v>
      </c>
    </row>
    <row r="326" spans="2:26" ht="17.5" x14ac:dyDescent="0.45">
      <c r="B326" s="8" t="s">
        <v>259</v>
      </c>
      <c r="C326" s="1" t="s">
        <v>1</v>
      </c>
      <c r="D326" s="12">
        <v>30</v>
      </c>
      <c r="K326" s="25" t="str">
        <f t="shared" si="124"/>
        <v>ORDER_NO,</v>
      </c>
      <c r="L326" s="14"/>
      <c r="M326" s="18" t="str">
        <f t="shared" si="125"/>
        <v>ORDER_NO,</v>
      </c>
      <c r="N326" s="5" t="str">
        <f t="shared" si="122"/>
        <v>ORDER_NO VARCHAR(30),</v>
      </c>
      <c r="O326" s="1" t="s">
        <v>260</v>
      </c>
      <c r="P326" t="s">
        <v>174</v>
      </c>
      <c r="W326" s="17" t="str">
        <f t="shared" si="118"/>
        <v>orderNo</v>
      </c>
      <c r="X326" s="3" t="str">
        <f t="shared" si="119"/>
        <v>"orderNo":"",</v>
      </c>
      <c r="Y326" s="22" t="str">
        <f t="shared" si="120"/>
        <v>public static String ORDER_NO="orderNo";</v>
      </c>
      <c r="Z326" s="7" t="str">
        <f t="shared" si="121"/>
        <v>private String orderNo="";</v>
      </c>
    </row>
    <row r="327" spans="2:26" ht="17.5" x14ac:dyDescent="0.45">
      <c r="B327" s="8" t="s">
        <v>302</v>
      </c>
      <c r="C327" s="1" t="s">
        <v>1</v>
      </c>
      <c r="D327" s="8">
        <v>43</v>
      </c>
      <c r="K327" s="25" t="str">
        <f t="shared" si="124"/>
        <v>FK_PRIORITY_ID,</v>
      </c>
      <c r="M327" s="18" t="str">
        <f t="shared" si="125"/>
        <v>FK_PRIORITY_ID,</v>
      </c>
      <c r="N327" s="5" t="str">
        <f t="shared" si="122"/>
        <v>FK_PRIORITY_ID VARCHAR(43),</v>
      </c>
      <c r="O327" s="1" t="s">
        <v>10</v>
      </c>
      <c r="P327" t="s">
        <v>306</v>
      </c>
      <c r="Q327" t="s">
        <v>2</v>
      </c>
      <c r="W327" s="17" t="str">
        <f t="shared" si="118"/>
        <v>fkPriorityId</v>
      </c>
      <c r="X327" s="3" t="str">
        <f t="shared" si="119"/>
        <v>"fkPriorityId":"",</v>
      </c>
      <c r="Y327" s="22" t="str">
        <f t="shared" si="120"/>
        <v>public static String FK_PRIORITY_ID="fkPriorityId";</v>
      </c>
      <c r="Z327" s="7" t="str">
        <f t="shared" si="121"/>
        <v>private String fkPriorityId="";</v>
      </c>
    </row>
    <row r="328" spans="2:26" ht="17.5" x14ac:dyDescent="0.45">
      <c r="B328" s="8" t="s">
        <v>334</v>
      </c>
      <c r="C328" s="1" t="s">
        <v>1</v>
      </c>
      <c r="D328" s="8">
        <v>43</v>
      </c>
      <c r="K328" s="25" t="str">
        <f t="shared" si="124"/>
        <v>FK_PROGRESS_ID,</v>
      </c>
      <c r="M328" s="18" t="str">
        <f t="shared" si="125"/>
        <v>FK_PROGRESS_ID,</v>
      </c>
      <c r="N328" s="5" t="str">
        <f t="shared" si="122"/>
        <v>FK_PROGRESS_ID VARCHAR(43),</v>
      </c>
      <c r="O328" s="1" t="s">
        <v>10</v>
      </c>
      <c r="P328" t="s">
        <v>298</v>
      </c>
      <c r="Q328" t="s">
        <v>2</v>
      </c>
      <c r="W328" s="17" t="str">
        <f t="shared" si="118"/>
        <v>fkProgressId</v>
      </c>
      <c r="X328" s="3" t="str">
        <f t="shared" si="119"/>
        <v>"fkProgressId":"",</v>
      </c>
      <c r="Y328" s="22" t="str">
        <f t="shared" si="120"/>
        <v>public static String FK_PROGRESS_ID="fkProgressId";</v>
      </c>
      <c r="Z328" s="7" t="str">
        <f t="shared" si="121"/>
        <v>private String fkProgressId="";</v>
      </c>
    </row>
    <row r="329" spans="2:26" ht="17.5" x14ac:dyDescent="0.45">
      <c r="B329" s="8" t="s">
        <v>307</v>
      </c>
      <c r="C329" s="1" t="s">
        <v>1</v>
      </c>
      <c r="D329" s="8">
        <v>43</v>
      </c>
      <c r="K329" s="25" t="str">
        <f t="shared" si="124"/>
        <v>FK_TASK_CATEGORY_ID,</v>
      </c>
      <c r="M329" s="18" t="str">
        <f t="shared" si="125"/>
        <v>FK_TASK_CATEGORY_ID,</v>
      </c>
      <c r="N329" s="5" t="str">
        <f t="shared" si="122"/>
        <v>FK_TASK_CATEGORY_ID VARCHAR(43),</v>
      </c>
      <c r="O329" s="1" t="s">
        <v>10</v>
      </c>
      <c r="P329" t="s">
        <v>312</v>
      </c>
      <c r="Q329" t="s">
        <v>311</v>
      </c>
      <c r="R329" t="s">
        <v>2</v>
      </c>
      <c r="W329" s="17" t="str">
        <f t="shared" si="118"/>
        <v>fkTaskCategoryId</v>
      </c>
      <c r="X329" s="3" t="str">
        <f t="shared" si="119"/>
        <v>"fkTaskCategoryId":"",</v>
      </c>
      <c r="Y329" s="22" t="str">
        <f t="shared" si="120"/>
        <v>public static String FK_TASK_CATEGORY_ID="fkTaskCategoryId";</v>
      </c>
      <c r="Z329" s="7" t="str">
        <f t="shared" si="121"/>
        <v>private String fkTaskCategoryId="";</v>
      </c>
    </row>
    <row r="330" spans="2:26" ht="17.5" x14ac:dyDescent="0.45">
      <c r="B330" s="8" t="s">
        <v>305</v>
      </c>
      <c r="C330" s="1" t="s">
        <v>1</v>
      </c>
      <c r="D330" s="8">
        <v>43</v>
      </c>
      <c r="K330" s="25" t="s">
        <v>335</v>
      </c>
      <c r="M330" s="18" t="str">
        <f>CONCATENATE(B330,",")</f>
        <v>PRIORITY_NAME,</v>
      </c>
      <c r="N330" s="5" t="str">
        <f>CONCATENATE(B330," ",C330,"(",D330,")",",")</f>
        <v>PRIORITY_NAME VARCHAR(43),</v>
      </c>
      <c r="O330" s="1" t="s">
        <v>306</v>
      </c>
      <c r="P330" t="s">
        <v>0</v>
      </c>
      <c r="W330" s="17" t="str">
        <f>CONCATENATE(,LOWER(O330),UPPER(LEFT(P330,1)),LOWER(RIGHT(P330,LEN(P330)-IF(LEN(P330)&gt;0,1,LEN(P330)))),UPPER(LEFT(Q330,1)),LOWER(RIGHT(Q330,LEN(Q330)-IF(LEN(Q330)&gt;0,1,LEN(Q330)))),UPPER(LEFT(R330,1)),LOWER(RIGHT(R330,LEN(R330)-IF(LEN(R330)&gt;0,1,LEN(R330)))),UPPER(LEFT(S330,1)),LOWER(RIGHT(S330,LEN(S330)-IF(LEN(S330)&gt;0,1,LEN(S330)))),UPPER(LEFT(T330,1)),LOWER(RIGHT(T330,LEN(T330)-IF(LEN(T330)&gt;0,1,LEN(T330)))),UPPER(LEFT(U330,1)),LOWER(RIGHT(U330,LEN(U330)-IF(LEN(U330)&gt;0,1,LEN(U330)))),UPPER(LEFT(V330,1)),LOWER(RIGHT(V330,LEN(V330)-IF(LEN(V330)&gt;0,1,LEN(V330)))))</f>
        <v>priorityName</v>
      </c>
      <c r="X330" s="3" t="str">
        <f>CONCATENATE("""",W330,"""",":","""","""",",")</f>
        <v>"priorityName":"",</v>
      </c>
      <c r="Y330" s="22" t="str">
        <f>CONCATENATE("public static String ",,B330,,"=","""",W330,""";")</f>
        <v>public static String PRIORITY_NAME="priorityName";</v>
      </c>
      <c r="Z330" s="7" t="str">
        <f>CONCATENATE("private String ",W330,"=","""""",";")</f>
        <v>private String priorityName="";</v>
      </c>
    </row>
    <row r="331" spans="2:26" ht="17.5" x14ac:dyDescent="0.45">
      <c r="B331" s="8" t="s">
        <v>297</v>
      </c>
      <c r="C331" s="1" t="s">
        <v>1</v>
      </c>
      <c r="D331" s="8">
        <v>43</v>
      </c>
      <c r="K331" s="25" t="s">
        <v>336</v>
      </c>
      <c r="M331" s="18" t="str">
        <f>CONCATENATE(B331,",")</f>
        <v>PROGRESS_NAME,</v>
      </c>
      <c r="N331" s="5" t="str">
        <f>CONCATENATE(B331," ",C331,"(",D331,")",",")</f>
        <v>PROGRESS_NAME VARCHAR(43),</v>
      </c>
      <c r="O331" s="1" t="s">
        <v>298</v>
      </c>
      <c r="P331" t="s">
        <v>0</v>
      </c>
      <c r="W331" s="17" t="str">
        <f>CONCATENATE(,LOWER(O331),UPPER(LEFT(P331,1)),LOWER(RIGHT(P331,LEN(P331)-IF(LEN(P331)&gt;0,1,LEN(P331)))),UPPER(LEFT(Q331,1)),LOWER(RIGHT(Q331,LEN(Q331)-IF(LEN(Q331)&gt;0,1,LEN(Q331)))),UPPER(LEFT(R331,1)),LOWER(RIGHT(R331,LEN(R331)-IF(LEN(R331)&gt;0,1,LEN(R331)))),UPPER(LEFT(S331,1)),LOWER(RIGHT(S331,LEN(S331)-IF(LEN(S331)&gt;0,1,LEN(S331)))),UPPER(LEFT(T331,1)),LOWER(RIGHT(T331,LEN(T331)-IF(LEN(T331)&gt;0,1,LEN(T331)))),UPPER(LEFT(U331,1)),LOWER(RIGHT(U331,LEN(U331)-IF(LEN(U331)&gt;0,1,LEN(U331)))),UPPER(LEFT(V331,1)),LOWER(RIGHT(V331,LEN(V331)-IF(LEN(V331)&gt;0,1,LEN(V331)))))</f>
        <v>progressName</v>
      </c>
      <c r="X331" s="3" t="str">
        <f>CONCATENATE("""",W331,"""",":","""","""",",")</f>
        <v>"progressName":"",</v>
      </c>
      <c r="Y331" s="22" t="str">
        <f>CONCATENATE("public static String ",,B331,,"=","""",W331,""";")</f>
        <v>public static String PROGRESS_NAME="progressName";</v>
      </c>
      <c r="Z331" s="7" t="str">
        <f>CONCATENATE("private String ",W331,"=","""""",";")</f>
        <v>private String progressName="";</v>
      </c>
    </row>
    <row r="332" spans="2:26" ht="17.5" x14ac:dyDescent="0.45">
      <c r="B332" s="8" t="s">
        <v>310</v>
      </c>
      <c r="C332" s="1" t="s">
        <v>1</v>
      </c>
      <c r="D332" s="8">
        <v>43</v>
      </c>
      <c r="K332" s="25" t="s">
        <v>344</v>
      </c>
      <c r="M332" s="18" t="str">
        <f>CONCATENATE(B332,",")</f>
        <v>CATEGORY_NAME,</v>
      </c>
      <c r="N332" s="5" t="str">
        <f>CONCATENATE(B332," ",C332,"(",D332,")",",")</f>
        <v>CATEGORY_NAME VARCHAR(43),</v>
      </c>
      <c r="O332" s="1" t="s">
        <v>311</v>
      </c>
      <c r="P332" t="s">
        <v>0</v>
      </c>
      <c r="W332" s="17" t="str">
        <f>CONCATENATE(,LOWER(O332),UPPER(LEFT(P332,1)),LOWER(RIGHT(P332,LEN(P332)-IF(LEN(P332)&gt;0,1,LEN(P332)))),UPPER(LEFT(Q332,1)),LOWER(RIGHT(Q332,LEN(Q332)-IF(LEN(Q332)&gt;0,1,LEN(Q332)))),UPPER(LEFT(R332,1)),LOWER(RIGHT(R332,LEN(R332)-IF(LEN(R332)&gt;0,1,LEN(R332)))),UPPER(LEFT(S332,1)),LOWER(RIGHT(S332,LEN(S332)-IF(LEN(S332)&gt;0,1,LEN(S332)))),UPPER(LEFT(T332,1)),LOWER(RIGHT(T332,LEN(T332)-IF(LEN(T332)&gt;0,1,LEN(T332)))),UPPER(LEFT(U332,1)),LOWER(RIGHT(U332,LEN(U332)-IF(LEN(U332)&gt;0,1,LEN(U332)))),UPPER(LEFT(V332,1)),LOWER(RIGHT(V332,LEN(V332)-IF(LEN(V332)&gt;0,1,LEN(V332)))))</f>
        <v>categoryName</v>
      </c>
      <c r="X332" s="3" t="str">
        <f>CONCATENATE("""",W332,"""",":","""","""",",")</f>
        <v>"categoryName":"",</v>
      </c>
      <c r="Y332" s="22" t="str">
        <f>CONCATENATE("public static String ",,B332,,"=","""",W332,""";")</f>
        <v>public static String CATEGORY_NAME="categoryName";</v>
      </c>
      <c r="Z332" s="7" t="str">
        <f>CONCATENATE("private String ",W332,"=","""""",";")</f>
        <v>private String categoryName="";</v>
      </c>
    </row>
    <row r="333" spans="2:26" ht="17.5" x14ac:dyDescent="0.45">
      <c r="B333" s="8" t="s">
        <v>322</v>
      </c>
      <c r="C333" s="1" t="s">
        <v>1</v>
      </c>
      <c r="D333" s="8">
        <v>43</v>
      </c>
      <c r="K333" s="25" t="s">
        <v>346</v>
      </c>
      <c r="M333" s="18" t="str">
        <f>CONCATENATE(B333,",")</f>
        <v>FILE_URL,</v>
      </c>
      <c r="N333" s="5" t="str">
        <f>CONCATENATE(B333," ",C333,"(",D333,")",",")</f>
        <v>FILE_URL VARCHAR(43),</v>
      </c>
      <c r="O333" s="1" t="s">
        <v>325</v>
      </c>
      <c r="P333" t="s">
        <v>326</v>
      </c>
      <c r="W333" s="17" t="str">
        <f>CONCATENATE(,LOWER(O333),UPPER(LEFT(P333,1)),LOWER(RIGHT(P333,LEN(P333)-IF(LEN(P333)&gt;0,1,LEN(P333)))),UPPER(LEFT(Q333,1)),LOWER(RIGHT(Q333,LEN(Q333)-IF(LEN(Q333)&gt;0,1,LEN(Q333)))),UPPER(LEFT(R333,1)),LOWER(RIGHT(R333,LEN(R333)-IF(LEN(R333)&gt;0,1,LEN(R333)))),UPPER(LEFT(S333,1)),LOWER(RIGHT(S333,LEN(S333)-IF(LEN(S333)&gt;0,1,LEN(S333)))),UPPER(LEFT(T333,1)),LOWER(RIGHT(T333,LEN(T333)-IF(LEN(T333)&gt;0,1,LEN(T333)))),UPPER(LEFT(U333,1)),LOWER(RIGHT(U333,LEN(U333)-IF(LEN(U333)&gt;0,1,LEN(U333)))),UPPER(LEFT(V333,1)),LOWER(RIGHT(V333,LEN(V333)-IF(LEN(V333)&gt;0,1,LEN(V333)))))</f>
        <v>fileUrl</v>
      </c>
      <c r="X333" s="3" t="str">
        <f>CONCATENATE("""",W333,"""",":","""","""",",")</f>
        <v>"fileUrl":"",</v>
      </c>
      <c r="Y333" s="22" t="str">
        <f>CONCATENATE("public static String ",,B333,,"=","""",W333,""";")</f>
        <v>public static String FILE_URL="fileUrl";</v>
      </c>
      <c r="Z333" s="7" t="str">
        <f>CONCATENATE("private String ",W333,"=","""""",";")</f>
        <v>private String fileUrl="";</v>
      </c>
    </row>
    <row r="334" spans="2:26" ht="25.5" x14ac:dyDescent="0.45">
      <c r="B334" s="8" t="s">
        <v>342</v>
      </c>
      <c r="C334" s="1" t="s">
        <v>1</v>
      </c>
      <c r="D334" s="8">
        <v>43</v>
      </c>
      <c r="K334" s="25" t="s">
        <v>343</v>
      </c>
      <c r="M334" s="18" t="str">
        <f>CONCATENATE(B334,",")</f>
        <v>ASSIGNEE_NAME,</v>
      </c>
      <c r="N334" s="5" t="str">
        <f>CONCATENATE(B334," ",C334,"(",D334,")",",")</f>
        <v>ASSIGNEE_NAME VARCHAR(43),</v>
      </c>
      <c r="O334" s="1" t="s">
        <v>345</v>
      </c>
      <c r="P334" t="s">
        <v>0</v>
      </c>
      <c r="W334" s="17" t="str">
        <f>CONCATENATE(,LOWER(O334),UPPER(LEFT(P334,1)),LOWER(RIGHT(P334,LEN(P334)-IF(LEN(P334)&gt;0,1,LEN(P334)))),UPPER(LEFT(Q334,1)),LOWER(RIGHT(Q334,LEN(Q334)-IF(LEN(Q334)&gt;0,1,LEN(Q334)))),UPPER(LEFT(R334,1)),LOWER(RIGHT(R334,LEN(R334)-IF(LEN(R334)&gt;0,1,LEN(R334)))),UPPER(LEFT(S334,1)),LOWER(RIGHT(S334,LEN(S334)-IF(LEN(S334)&gt;0,1,LEN(S334)))),UPPER(LEFT(T334,1)),LOWER(RIGHT(T334,LEN(T334)-IF(LEN(T334)&gt;0,1,LEN(T334)))),UPPER(LEFT(U334,1)),LOWER(RIGHT(U334,LEN(U334)-IF(LEN(U334)&gt;0,1,LEN(U334)))),UPPER(LEFT(V334,1)),LOWER(RIGHT(V334,LEN(V334)-IF(LEN(V334)&gt;0,1,LEN(V334)))))</f>
        <v>assigneeName</v>
      </c>
      <c r="X334" s="3" t="str">
        <f>CONCATENATE("""",W334,"""",":","""","""",",")</f>
        <v>"assigneeName":"",</v>
      </c>
      <c r="Y334" s="22" t="str">
        <f>CONCATENATE("public static String ",,B334,,"=","""",W334,""";")</f>
        <v>public static String ASSIGNEE_NAME="assigneeName";</v>
      </c>
      <c r="Z334" s="7" t="str">
        <f>CONCATENATE("private String ",W334,"=","""""",";")</f>
        <v>private String assigneeName="";</v>
      </c>
    </row>
    <row r="335" spans="2:26" ht="17.5" x14ac:dyDescent="0.45">
      <c r="C335" s="1"/>
      <c r="D335" s="8"/>
      <c r="K335" s="29" t="str">
        <f>CONCATENATE(" FROM ",LEFT(B298,LEN(B298)-5)," T")</f>
        <v xml:space="preserve"> FROM TM_TASK T</v>
      </c>
      <c r="M335" s="18"/>
      <c r="N335" s="33" t="s">
        <v>130</v>
      </c>
      <c r="O335" s="1"/>
      <c r="W335" s="17"/>
    </row>
    <row r="336" spans="2:26" ht="17.5" x14ac:dyDescent="0.45">
      <c r="C336" s="14"/>
      <c r="D336" s="9"/>
      <c r="K336" s="29"/>
      <c r="M336" s="20"/>
      <c r="N336" s="33"/>
      <c r="O336" s="14"/>
      <c r="W336" s="17"/>
    </row>
    <row r="337" spans="2:26" x14ac:dyDescent="0.35">
      <c r="B337" s="2" t="s">
        <v>377</v>
      </c>
      <c r="I337" t="str">
        <f>CONCATENATE("ALTER TABLE"," ",B337)</f>
        <v>ALTER TABLE TM_COMMENT_FILE</v>
      </c>
      <c r="N337" s="5" t="str">
        <f>CONCATENATE("CREATE TABLE ",B337," ","(")</f>
        <v>CREATE TABLE TM_COMMENT_FILE (</v>
      </c>
    </row>
    <row r="338" spans="2:26" ht="17.5" x14ac:dyDescent="0.45">
      <c r="B338" s="1" t="s">
        <v>2</v>
      </c>
      <c r="C338" s="1" t="s">
        <v>1</v>
      </c>
      <c r="D338" s="4">
        <v>30</v>
      </c>
      <c r="E338" s="24" t="s">
        <v>113</v>
      </c>
      <c r="I338" t="str">
        <f>I337</f>
        <v>ALTER TABLE TM_COMMENT_FILE</v>
      </c>
      <c r="J338" t="str">
        <f>CONCATENATE(LEFT(CONCATENATE(" ADD "," ",N338,";"),LEN(CONCATENATE(" ADD "," ",N338,";"))-2),";")</f>
        <v xml:space="preserve"> ADD  ID VARCHAR(30) NOT NULL ;</v>
      </c>
      <c r="K338" s="21" t="str">
        <f>CONCATENATE(LEFT(CONCATENATE("  ALTER COLUMN  "," ",N338,";"),LEN(CONCATENATE("  ALTER COLUMN  "," ",N338,";"))-2),";")</f>
        <v xml:space="preserve">  ALTER COLUMN   ID VARCHAR(30) NOT NULL ;</v>
      </c>
      <c r="L338" s="12"/>
      <c r="M338" s="18" t="str">
        <f>CONCATENATE(B338,",")</f>
        <v>ID,</v>
      </c>
      <c r="N338" s="5" t="str">
        <f>CONCATENATE(B338," ",C338,"(",D338,") ",E338," ,")</f>
        <v>ID VARCHAR(30) NOT NULL ,</v>
      </c>
      <c r="O338" s="1" t="s">
        <v>2</v>
      </c>
      <c r="P338" s="6"/>
      <c r="Q338" s="6"/>
      <c r="R338" s="6"/>
      <c r="S338" s="6"/>
      <c r="T338" s="6"/>
      <c r="U338" s="6"/>
      <c r="V338" s="6"/>
      <c r="W338" s="17" t="str">
        <f t="shared" ref="W338:W344" si="126">CONCATENATE(,LOWER(O338),UPPER(LEFT(P338,1)),LOWER(RIGHT(P338,LEN(P338)-IF(LEN(P338)&gt;0,1,LEN(P338)))),UPPER(LEFT(Q338,1)),LOWER(RIGHT(Q338,LEN(Q338)-IF(LEN(Q338)&gt;0,1,LEN(Q338)))),UPPER(LEFT(R338,1)),LOWER(RIGHT(R338,LEN(R338)-IF(LEN(R338)&gt;0,1,LEN(R338)))),UPPER(LEFT(S338,1)),LOWER(RIGHT(S338,LEN(S338)-IF(LEN(S338)&gt;0,1,LEN(S338)))),UPPER(LEFT(T338,1)),LOWER(RIGHT(T338,LEN(T338)-IF(LEN(T338)&gt;0,1,LEN(T338)))),UPPER(LEFT(U338,1)),LOWER(RIGHT(U338,LEN(U338)-IF(LEN(U338)&gt;0,1,LEN(U338)))),UPPER(LEFT(V338,1)),LOWER(RIGHT(V338,LEN(V338)-IF(LEN(V338)&gt;0,1,LEN(V338)))))</f>
        <v>id</v>
      </c>
      <c r="X338" s="3" t="str">
        <f t="shared" ref="X338:X344" si="127">CONCATENATE("""",W338,"""",":","""","""",",")</f>
        <v>"id":"",</v>
      </c>
      <c r="Y338" s="22" t="str">
        <f t="shared" ref="Y338:Y344" si="128">CONCATENATE("public static String ",,B338,,"=","""",W338,""";")</f>
        <v>public static String ID="id";</v>
      </c>
      <c r="Z338" s="7" t="str">
        <f t="shared" ref="Z338:Z344" si="129">CONCATENATE("private String ",W338,"=","""""",";")</f>
        <v>private String id="";</v>
      </c>
    </row>
    <row r="339" spans="2:26" ht="17.5" x14ac:dyDescent="0.45">
      <c r="B339" s="1" t="s">
        <v>3</v>
      </c>
      <c r="C339" s="1" t="s">
        <v>1</v>
      </c>
      <c r="D339" s="4">
        <v>10</v>
      </c>
      <c r="I339" t="str">
        <f>I338</f>
        <v>ALTER TABLE TM_COMMENT_FILE</v>
      </c>
      <c r="J339" t="str">
        <f>CONCATENATE(LEFT(CONCATENATE(" ADD "," ",N339,";"),LEN(CONCATENATE(" ADD "," ",N339,";"))-2),";")</f>
        <v xml:space="preserve"> ADD  STATUS VARCHAR(10);</v>
      </c>
      <c r="K339" s="21" t="str">
        <f>CONCATENATE(LEFT(CONCATENATE("  ALTER COLUMN  "," ",N339,";"),LEN(CONCATENATE("  ALTER COLUMN  "," ",N339,";"))-2),";")</f>
        <v xml:space="preserve">  ALTER COLUMN   STATUS VARCHAR(10);</v>
      </c>
      <c r="L339" s="12"/>
      <c r="M339" s="18" t="str">
        <f>CONCATENATE(B339,",")</f>
        <v>STATUS,</v>
      </c>
      <c r="N339" s="5" t="str">
        <f t="shared" ref="N339:N344" si="130">CONCATENATE(B339," ",C339,"(",D339,")",",")</f>
        <v>STATUS VARCHAR(10),</v>
      </c>
      <c r="O339" s="1" t="s">
        <v>3</v>
      </c>
      <c r="W339" s="17" t="str">
        <f t="shared" si="126"/>
        <v>status</v>
      </c>
      <c r="X339" s="3" t="str">
        <f t="shared" si="127"/>
        <v>"status":"",</v>
      </c>
      <c r="Y339" s="22" t="str">
        <f t="shared" si="128"/>
        <v>public static String STATUS="status";</v>
      </c>
      <c r="Z339" s="7" t="str">
        <f t="shared" si="129"/>
        <v>private String status="";</v>
      </c>
    </row>
    <row r="340" spans="2:26" ht="17.5" x14ac:dyDescent="0.45">
      <c r="B340" s="1" t="s">
        <v>4</v>
      </c>
      <c r="C340" s="1" t="s">
        <v>1</v>
      </c>
      <c r="D340" s="4">
        <v>30</v>
      </c>
      <c r="I340" t="str">
        <f>I339</f>
        <v>ALTER TABLE TM_COMMENT_FILE</v>
      </c>
      <c r="J340" t="str">
        <f>CONCATENATE(LEFT(CONCATENATE(" ADD "," ",N340,";"),LEN(CONCATENATE(" ADD "," ",N340,";"))-2),";")</f>
        <v xml:space="preserve"> ADD  INSERT_DATE VARCHAR(30);</v>
      </c>
      <c r="K340" s="21" t="str">
        <f>CONCATENATE(LEFT(CONCATENATE("  ALTER COLUMN  "," ",N340,";"),LEN(CONCATENATE("  ALTER COLUMN  "," ",N340,";"))-2),";")</f>
        <v xml:space="preserve">  ALTER COLUMN   INSERT_DATE VARCHAR(30);</v>
      </c>
      <c r="L340" s="12"/>
      <c r="M340" s="18" t="str">
        <f>CONCATENATE(B340,",")</f>
        <v>INSERT_DATE,</v>
      </c>
      <c r="N340" s="5" t="str">
        <f t="shared" si="130"/>
        <v>INSERT_DATE VARCHAR(30),</v>
      </c>
      <c r="O340" s="1" t="s">
        <v>7</v>
      </c>
      <c r="P340" t="s">
        <v>8</v>
      </c>
      <c r="W340" s="17" t="str">
        <f t="shared" si="126"/>
        <v>insertDate</v>
      </c>
      <c r="X340" s="3" t="str">
        <f t="shared" si="127"/>
        <v>"insertDate":"",</v>
      </c>
      <c r="Y340" s="22" t="str">
        <f t="shared" si="128"/>
        <v>public static String INSERT_DATE="insertDate";</v>
      </c>
      <c r="Z340" s="7" t="str">
        <f t="shared" si="129"/>
        <v>private String insertDate="";</v>
      </c>
    </row>
    <row r="341" spans="2:26" ht="17.5" x14ac:dyDescent="0.45">
      <c r="B341" s="1" t="s">
        <v>5</v>
      </c>
      <c r="C341" s="1" t="s">
        <v>1</v>
      </c>
      <c r="D341" s="4">
        <v>30</v>
      </c>
      <c r="I341" t="str">
        <f>I340</f>
        <v>ALTER TABLE TM_COMMENT_FILE</v>
      </c>
      <c r="J341" t="str">
        <f>CONCATENATE(LEFT(CONCATENATE(" ADD "," ",N341,";"),LEN(CONCATENATE(" ADD "," ",N341,";"))-2),";")</f>
        <v xml:space="preserve"> ADD  MODIFICATION_DATE VARCHAR(30);</v>
      </c>
      <c r="K341" s="21" t="str">
        <f>CONCATENATE(LEFT(CONCATENATE("  ALTER COLUMN  "," ",N341,";"),LEN(CONCATENATE("  ALTER COLUMN  "," ",N341,";"))-2),";")</f>
        <v xml:space="preserve">  ALTER COLUMN   MODIFICATION_DATE VARCHAR(30);</v>
      </c>
      <c r="L341" s="12"/>
      <c r="M341" s="18" t="str">
        <f>CONCATENATE(B341,",")</f>
        <v>MODIFICATION_DATE,</v>
      </c>
      <c r="N341" s="5" t="str">
        <f t="shared" si="130"/>
        <v>MODIFICATION_DATE VARCHAR(30),</v>
      </c>
      <c r="O341" s="1" t="s">
        <v>9</v>
      </c>
      <c r="P341" t="s">
        <v>8</v>
      </c>
      <c r="W341" s="17" t="str">
        <f t="shared" si="126"/>
        <v>modificationDate</v>
      </c>
      <c r="X341" s="3" t="str">
        <f t="shared" si="127"/>
        <v>"modificationDate":"",</v>
      </c>
      <c r="Y341" s="22" t="str">
        <f t="shared" si="128"/>
        <v>public static String MODIFICATION_DATE="modificationDate";</v>
      </c>
      <c r="Z341" s="7" t="str">
        <f t="shared" si="129"/>
        <v>private String modificationDate="";</v>
      </c>
    </row>
    <row r="342" spans="2:26" ht="17.5" x14ac:dyDescent="0.45">
      <c r="B342" s="1" t="s">
        <v>323</v>
      </c>
      <c r="C342" s="1" t="s">
        <v>1</v>
      </c>
      <c r="D342" s="4">
        <v>43</v>
      </c>
      <c r="I342" t="e">
        <f>I273</f>
        <v>#REF!</v>
      </c>
      <c r="J342" t="str">
        <f>CONCATENATE(LEFT(CONCATENATE(" ADD "," ",N342,";"),LEN(CONCATENATE(" ADD "," ",N342,";"))-2),";")</f>
        <v xml:space="preserve"> ADD  FK_COMMENT_ID VARCHAR(43);</v>
      </c>
      <c r="K342" s="21" t="str">
        <f>CONCATENATE(LEFT(CONCATENATE("  ALTER COLUMN  "," ",N342,";"),LEN(CONCATENATE("  ALTER COLUMN  "," ",N342,";"))-2),";")</f>
        <v xml:space="preserve">  ALTER COLUMN   FK_COMMENT_ID VARCHAR(43);</v>
      </c>
      <c r="L342" s="12"/>
      <c r="M342" s="18" t="str">
        <f>CONCATENATE(B342,",")</f>
        <v>FK_COMMENT_ID,</v>
      </c>
      <c r="N342" s="5" t="str">
        <f t="shared" si="130"/>
        <v>FK_COMMENT_ID VARCHAR(43),</v>
      </c>
      <c r="O342" s="1" t="s">
        <v>10</v>
      </c>
      <c r="P342" t="s">
        <v>324</v>
      </c>
      <c r="Q342" t="s">
        <v>2</v>
      </c>
      <c r="W342" s="17" t="str">
        <f t="shared" si="126"/>
        <v>fkCommentId</v>
      </c>
      <c r="X342" s="3" t="str">
        <f t="shared" si="127"/>
        <v>"fkCommentId":"",</v>
      </c>
      <c r="Y342" s="22" t="str">
        <f t="shared" si="128"/>
        <v>public static String FK_COMMENT_ID="fkCommentId";</v>
      </c>
      <c r="Z342" s="7" t="str">
        <f t="shared" si="129"/>
        <v>private String fkCommentId="";</v>
      </c>
    </row>
    <row r="343" spans="2:26" ht="17.5" x14ac:dyDescent="0.45">
      <c r="B343" s="1" t="s">
        <v>378</v>
      </c>
      <c r="C343" s="1" t="s">
        <v>1</v>
      </c>
      <c r="D343" s="4">
        <v>444</v>
      </c>
      <c r="L343" s="12"/>
      <c r="M343" s="18"/>
      <c r="N343" s="5" t="str">
        <f t="shared" si="130"/>
        <v>FILE_NAME VARCHAR(444),</v>
      </c>
      <c r="O343" s="1" t="s">
        <v>325</v>
      </c>
      <c r="P343" t="s">
        <v>0</v>
      </c>
      <c r="W343" s="17" t="str">
        <f t="shared" si="126"/>
        <v>fileName</v>
      </c>
      <c r="X343" s="3" t="str">
        <f t="shared" si="127"/>
        <v>"fileName":"",</v>
      </c>
      <c r="Y343" s="22" t="str">
        <f t="shared" si="128"/>
        <v>public static String FILE_NAME="fileName";</v>
      </c>
      <c r="Z343" s="7" t="str">
        <f t="shared" si="129"/>
        <v>private String fileName="";</v>
      </c>
    </row>
    <row r="344" spans="2:26" ht="17.5" x14ac:dyDescent="0.45">
      <c r="B344" s="1" t="s">
        <v>379</v>
      </c>
      <c r="C344" s="1" t="s">
        <v>1</v>
      </c>
      <c r="D344" s="4">
        <v>33</v>
      </c>
      <c r="L344" s="12"/>
      <c r="M344" s="18"/>
      <c r="N344" s="5" t="str">
        <f t="shared" si="130"/>
        <v>UPLOAD_DATE VARCHAR(33),</v>
      </c>
      <c r="O344" s="1" t="s">
        <v>383</v>
      </c>
      <c r="P344" t="s">
        <v>8</v>
      </c>
      <c r="W344" s="17" t="str">
        <f t="shared" si="126"/>
        <v>uploadDate</v>
      </c>
      <c r="X344" s="3" t="str">
        <f t="shared" si="127"/>
        <v>"uploadDate":"",</v>
      </c>
      <c r="Y344" s="22" t="str">
        <f t="shared" si="128"/>
        <v>public static String UPLOAD_DATE="uploadDate";</v>
      </c>
      <c r="Z344" s="7" t="str">
        <f t="shared" si="129"/>
        <v>private String uploadDate="";</v>
      </c>
    </row>
    <row r="345" spans="2:26" ht="17.5" x14ac:dyDescent="0.45">
      <c r="B345" s="1" t="s">
        <v>380</v>
      </c>
      <c r="C345" s="1" t="s">
        <v>1</v>
      </c>
      <c r="D345" s="4">
        <v>43</v>
      </c>
      <c r="I345">
        <f>I280</f>
        <v>0</v>
      </c>
      <c r="J345" t="str">
        <f>CONCATENATE(LEFT(CONCATENATE(" ADD "," ",N345,";"),LEN(CONCATENATE(" ADD "," ",N345,";"))-2),";")</f>
        <v xml:space="preserve"> ADD  UPLOAD_TIME VARCHAR(43);</v>
      </c>
      <c r="K345" s="21" t="str">
        <f>CONCATENATE(LEFT(CONCATENATE("  ALTER COLUMN  "," ",N345,";"),LEN(CONCATENATE("  ALTER COLUMN  "," ",N345,";"))-2),";")</f>
        <v xml:space="preserve">  ALTER COLUMN   UPLOAD_TIME VARCHAR(43);</v>
      </c>
      <c r="L345" s="12"/>
      <c r="M345" s="18" t="str">
        <f>CONCATENATE(B345,",")</f>
        <v>UPLOAD_TIME,</v>
      </c>
      <c r="N345" s="5" t="str">
        <f>CONCATENATE(B345," ",C345,"(",D345,")",",")</f>
        <v>UPLOAD_TIME VARCHAR(43),</v>
      </c>
      <c r="O345" s="1" t="s">
        <v>383</v>
      </c>
      <c r="P345" t="s">
        <v>133</v>
      </c>
      <c r="W345" s="17" t="str">
        <f>CONCATENATE(,LOWER(O345),UPPER(LEFT(P345,1)),LOWER(RIGHT(P345,LEN(P345)-IF(LEN(P345)&gt;0,1,LEN(P345)))),UPPER(LEFT(Q345,1)),LOWER(RIGHT(Q345,LEN(Q345)-IF(LEN(Q345)&gt;0,1,LEN(Q345)))),UPPER(LEFT(R345,1)),LOWER(RIGHT(R345,LEN(R345)-IF(LEN(R345)&gt;0,1,LEN(R345)))),UPPER(LEFT(S345,1)),LOWER(RIGHT(S345,LEN(S345)-IF(LEN(S345)&gt;0,1,LEN(S345)))),UPPER(LEFT(T345,1)),LOWER(RIGHT(T345,LEN(T345)-IF(LEN(T345)&gt;0,1,LEN(T345)))),UPPER(LEFT(U345,1)),LOWER(RIGHT(U345,LEN(U345)-IF(LEN(U345)&gt;0,1,LEN(U345)))),UPPER(LEFT(V345,1)),LOWER(RIGHT(V345,LEN(V345)-IF(LEN(V345)&gt;0,1,LEN(V345)))))</f>
        <v>uploadTime</v>
      </c>
      <c r="X345" s="3" t="str">
        <f>CONCATENATE("""",W345,"""",":","""","""",",")</f>
        <v>"uploadTime":"",</v>
      </c>
      <c r="Y345" s="22" t="str">
        <f>CONCATENATE("public static String ",,B345,,"=","""",W345,""";")</f>
        <v>public static String UPLOAD_TIME="uploadTime";</v>
      </c>
      <c r="Z345" s="7" t="str">
        <f>CONCATENATE("private String ",W345,"=","""""",";")</f>
        <v>private String uploadTime="";</v>
      </c>
    </row>
    <row r="346" spans="2:26" ht="17.5" x14ac:dyDescent="0.45">
      <c r="B346" s="1" t="s">
        <v>381</v>
      </c>
      <c r="C346" s="1" t="s">
        <v>1</v>
      </c>
      <c r="D346" s="4">
        <v>333</v>
      </c>
      <c r="I346">
        <f>I281</f>
        <v>0</v>
      </c>
      <c r="J346" t="str">
        <f>CONCATENATE(LEFT(CONCATENATE(" ADD "," ",N346,";"),LEN(CONCATENATE(" ADD "," ",N346,";"))-2),";")</f>
        <v xml:space="preserve"> ADD  FILE_TITLE VARCHAR(333);</v>
      </c>
      <c r="K346" s="21" t="str">
        <f>CONCATENATE(LEFT(CONCATENATE("  ALTER COLUMN  "," ",N346,";"),LEN(CONCATENATE("  ALTER COLUMN  "," ",N346,";"))-2),";")</f>
        <v xml:space="preserve">  ALTER COLUMN   FILE_TITLE VARCHAR(333);</v>
      </c>
      <c r="L346" s="12"/>
      <c r="M346" s="18" t="str">
        <f>CONCATENATE(B346,",")</f>
        <v>FILE_TITLE,</v>
      </c>
      <c r="N346" s="5" t="str">
        <f t="shared" ref="N346" si="131">CONCATENATE(B346," ",C346,"(",D346,")",",")</f>
        <v>FILE_TITLE VARCHAR(333),</v>
      </c>
      <c r="O346" s="1" t="s">
        <v>325</v>
      </c>
      <c r="P346" t="s">
        <v>384</v>
      </c>
      <c r="W346" s="17" t="str">
        <f t="shared" ref="W346" si="132">CONCATENATE(,LOWER(O346),UPPER(LEFT(P346,1)),LOWER(RIGHT(P346,LEN(P346)-IF(LEN(P346)&gt;0,1,LEN(P346)))),UPPER(LEFT(Q346,1)),LOWER(RIGHT(Q346,LEN(Q346)-IF(LEN(Q346)&gt;0,1,LEN(Q346)))),UPPER(LEFT(R346,1)),LOWER(RIGHT(R346,LEN(R346)-IF(LEN(R346)&gt;0,1,LEN(R346)))),UPPER(LEFT(S346,1)),LOWER(RIGHT(S346,LEN(S346)-IF(LEN(S346)&gt;0,1,LEN(S346)))),UPPER(LEFT(T346,1)),LOWER(RIGHT(T346,LEN(T346)-IF(LEN(T346)&gt;0,1,LEN(T346)))),UPPER(LEFT(U346,1)),LOWER(RIGHT(U346,LEN(U346)-IF(LEN(U346)&gt;0,1,LEN(U346)))),UPPER(LEFT(V346,1)),LOWER(RIGHT(V346,LEN(V346)-IF(LEN(V346)&gt;0,1,LEN(V346)))))</f>
        <v>fileTitle</v>
      </c>
      <c r="X346" s="3" t="str">
        <f t="shared" ref="X346" si="133">CONCATENATE("""",W346,"""",":","""","""",",")</f>
        <v>"fileTitle":"",</v>
      </c>
      <c r="Y346" s="22" t="str">
        <f t="shared" ref="Y346" si="134">CONCATENATE("public static String ",,B346,,"=","""",W346,""";")</f>
        <v>public static String FILE_TITLE="fileTitle";</v>
      </c>
      <c r="Z346" s="7" t="str">
        <f t="shared" ref="Z346" si="135">CONCATENATE("private String ",W346,"=","""""",";")</f>
        <v>private String fileTitle="";</v>
      </c>
    </row>
    <row r="347" spans="2:26" ht="17.5" x14ac:dyDescent="0.45">
      <c r="B347" s="1" t="s">
        <v>382</v>
      </c>
      <c r="C347" s="1" t="s">
        <v>1</v>
      </c>
      <c r="D347" s="4">
        <v>444</v>
      </c>
      <c r="L347" s="12"/>
      <c r="M347" s="18"/>
      <c r="N347" s="5" t="str">
        <f>CONCATENATE(B347," ",C347,"(",D347,")",",")</f>
        <v>FILE_DESCRIPTION VARCHAR(444),</v>
      </c>
      <c r="O347" s="1" t="s">
        <v>325</v>
      </c>
      <c r="P347" t="s">
        <v>14</v>
      </c>
      <c r="W347" s="17" t="str">
        <f>CONCATENATE(,LOWER(O347),UPPER(LEFT(P347,1)),LOWER(RIGHT(P347,LEN(P347)-IF(LEN(P347)&gt;0,1,LEN(P347)))),UPPER(LEFT(Q347,1)),LOWER(RIGHT(Q347,LEN(Q347)-IF(LEN(Q347)&gt;0,1,LEN(Q347)))),UPPER(LEFT(R347,1)),LOWER(RIGHT(R347,LEN(R347)-IF(LEN(R347)&gt;0,1,LEN(R347)))),UPPER(LEFT(S347,1)),LOWER(RIGHT(S347,LEN(S347)-IF(LEN(S347)&gt;0,1,LEN(S347)))),UPPER(LEFT(T347,1)),LOWER(RIGHT(T347,LEN(T347)-IF(LEN(T347)&gt;0,1,LEN(T347)))),UPPER(LEFT(U347,1)),LOWER(RIGHT(U347,LEN(U347)-IF(LEN(U347)&gt;0,1,LEN(U347)))),UPPER(LEFT(V347,1)),LOWER(RIGHT(V347,LEN(V347)-IF(LEN(V347)&gt;0,1,LEN(V347)))))</f>
        <v>fileDescription</v>
      </c>
      <c r="X347" s="3" t="str">
        <f>CONCATENATE("""",W347,"""",":","""","""",",")</f>
        <v>"fileDescription":"",</v>
      </c>
      <c r="Y347" s="22" t="str">
        <f>CONCATENATE("public static String ",,B347,,"=","""",W347,""";")</f>
        <v>public static String FILE_DESCRIPTION="fileDescription";</v>
      </c>
      <c r="Z347" s="7" t="str">
        <f>CONCATENATE("private String ",W347,"=","""""",";")</f>
        <v>private String fileDescription="";</v>
      </c>
    </row>
    <row r="348" spans="2:26" ht="17.5" x14ac:dyDescent="0.45">
      <c r="C348" s="1"/>
      <c r="D348" s="8"/>
      <c r="M348" s="18"/>
      <c r="N348" s="33" t="s">
        <v>130</v>
      </c>
      <c r="O348" s="1"/>
      <c r="W348" s="17"/>
    </row>
    <row r="349" spans="2:26" ht="17.5" x14ac:dyDescent="0.45">
      <c r="C349" s="1"/>
      <c r="D349" s="8"/>
      <c r="M349" s="18"/>
      <c r="N349" s="31" t="s">
        <v>126</v>
      </c>
      <c r="O349" s="1"/>
      <c r="W349" s="17"/>
    </row>
    <row r="350" spans="2:26" ht="17.5" x14ac:dyDescent="0.45">
      <c r="C350" s="1"/>
      <c r="D350" s="8"/>
      <c r="M350" s="18"/>
      <c r="N350" s="31"/>
      <c r="O350" s="1"/>
      <c r="W350" s="17"/>
    </row>
    <row r="351" spans="2:26" x14ac:dyDescent="0.35">
      <c r="B351" s="2" t="s">
        <v>388</v>
      </c>
      <c r="I351" t="str">
        <f>CONCATENATE("ALTER TABLE"," ",B351)</f>
        <v>ALTER TABLE TM_INPUT</v>
      </c>
      <c r="N351" s="5" t="str">
        <f>CONCATENATE("CREATE TABLE ",B351," ","(")</f>
        <v>CREATE TABLE TM_INPUT (</v>
      </c>
    </row>
    <row r="352" spans="2:26" ht="17.5" x14ac:dyDescent="0.45">
      <c r="B352" s="1" t="s">
        <v>2</v>
      </c>
      <c r="C352" s="1" t="s">
        <v>1</v>
      </c>
      <c r="D352" s="4">
        <v>30</v>
      </c>
      <c r="E352" s="24" t="s">
        <v>113</v>
      </c>
      <c r="I352" t="str">
        <f>I351</f>
        <v>ALTER TABLE TM_INPUT</v>
      </c>
      <c r="J352" t="str">
        <f t="shared" ref="J352:J357" si="136">CONCATENATE(LEFT(CONCATENATE(" ADD "," ",N352,";"),LEN(CONCATENATE(" ADD "," ",N352,";"))-2),";")</f>
        <v xml:space="preserve"> ADD  ID VARCHAR(30) NOT NULL ;</v>
      </c>
      <c r="K352" s="21" t="str">
        <f t="shared" ref="K352:K357" si="137">CONCATENATE(LEFT(CONCATENATE("  ALTER COLUMN  "," ",N352,";"),LEN(CONCATENATE("  ALTER COLUMN  "," ",N352,";"))-2),";")</f>
        <v xml:space="preserve">  ALTER COLUMN   ID VARCHAR(30) NOT NULL ;</v>
      </c>
      <c r="L352" s="12"/>
      <c r="M352" s="18" t="str">
        <f t="shared" ref="M352:M357" si="138">CONCATENATE(B352,",")</f>
        <v>ID,</v>
      </c>
      <c r="N352" s="5" t="str">
        <f>CONCATENATE(B352," ",C352,"(",D352,") ",E352," ,")</f>
        <v>ID VARCHAR(30) NOT NULL ,</v>
      </c>
      <c r="O352" s="1" t="s">
        <v>2</v>
      </c>
      <c r="P352" s="6"/>
      <c r="Q352" s="6"/>
      <c r="R352" s="6"/>
      <c r="S352" s="6"/>
      <c r="T352" s="6"/>
      <c r="U352" s="6"/>
      <c r="V352" s="6"/>
      <c r="W352" s="17" t="str">
        <f t="shared" ref="W352:W360" si="139">CONCATENATE(,LOWER(O352),UPPER(LEFT(P352,1)),LOWER(RIGHT(P352,LEN(P352)-IF(LEN(P352)&gt;0,1,LEN(P352)))),UPPER(LEFT(Q352,1)),LOWER(RIGHT(Q352,LEN(Q352)-IF(LEN(Q352)&gt;0,1,LEN(Q352)))),UPPER(LEFT(R352,1)),LOWER(RIGHT(R352,LEN(R352)-IF(LEN(R352)&gt;0,1,LEN(R352)))),UPPER(LEFT(S352,1)),LOWER(RIGHT(S352,LEN(S352)-IF(LEN(S352)&gt;0,1,LEN(S352)))),UPPER(LEFT(T352,1)),LOWER(RIGHT(T352,LEN(T352)-IF(LEN(T352)&gt;0,1,LEN(T352)))),UPPER(LEFT(U352,1)),LOWER(RIGHT(U352,LEN(U352)-IF(LEN(U352)&gt;0,1,LEN(U352)))),UPPER(LEFT(V352,1)),LOWER(RIGHT(V352,LEN(V352)-IF(LEN(V352)&gt;0,1,LEN(V352)))))</f>
        <v>id</v>
      </c>
      <c r="X352" s="3" t="str">
        <f t="shared" ref="X352:X360" si="140">CONCATENATE("""",W352,"""",":","""","""",",")</f>
        <v>"id":"",</v>
      </c>
      <c r="Y352" s="22" t="str">
        <f t="shared" ref="Y352:Y360" si="141">CONCATENATE("public static String ",,B352,,"=","""",W352,""";")</f>
        <v>public static String ID="id";</v>
      </c>
      <c r="Z352" s="7" t="str">
        <f t="shared" ref="Z352:Z360" si="142">CONCATENATE("private String ",W352,"=","""""",";")</f>
        <v>private String id="";</v>
      </c>
    </row>
    <row r="353" spans="2:26" ht="17.5" x14ac:dyDescent="0.45">
      <c r="B353" s="1" t="s">
        <v>3</v>
      </c>
      <c r="C353" s="1" t="s">
        <v>1</v>
      </c>
      <c r="D353" s="4">
        <v>10</v>
      </c>
      <c r="I353" t="str">
        <f>I352</f>
        <v>ALTER TABLE TM_INPUT</v>
      </c>
      <c r="J353" t="str">
        <f t="shared" si="136"/>
        <v xml:space="preserve"> ADD  STATUS VARCHAR(10);</v>
      </c>
      <c r="K353" s="21" t="str">
        <f t="shared" si="137"/>
        <v xml:space="preserve">  ALTER COLUMN   STATUS VARCHAR(10);</v>
      </c>
      <c r="L353" s="12"/>
      <c r="M353" s="18" t="str">
        <f t="shared" si="138"/>
        <v>STATUS,</v>
      </c>
      <c r="N353" s="5" t="str">
        <f t="shared" ref="N353:N360" si="143">CONCATENATE(B353," ",C353,"(",D353,")",",")</f>
        <v>STATUS VARCHAR(10),</v>
      </c>
      <c r="O353" s="1" t="s">
        <v>3</v>
      </c>
      <c r="W353" s="17" t="str">
        <f t="shared" si="139"/>
        <v>status</v>
      </c>
      <c r="X353" s="3" t="str">
        <f t="shared" si="140"/>
        <v>"status":"",</v>
      </c>
      <c r="Y353" s="22" t="str">
        <f t="shared" si="141"/>
        <v>public static String STATUS="status";</v>
      </c>
      <c r="Z353" s="7" t="str">
        <f t="shared" si="142"/>
        <v>private String status="";</v>
      </c>
    </row>
    <row r="354" spans="2:26" ht="17.5" x14ac:dyDescent="0.45">
      <c r="B354" s="1" t="s">
        <v>4</v>
      </c>
      <c r="C354" s="1" t="s">
        <v>1</v>
      </c>
      <c r="D354" s="4">
        <v>30</v>
      </c>
      <c r="I354" t="str">
        <f>I353</f>
        <v>ALTER TABLE TM_INPUT</v>
      </c>
      <c r="J354" t="str">
        <f t="shared" si="136"/>
        <v xml:space="preserve"> ADD  INSERT_DATE VARCHAR(30);</v>
      </c>
      <c r="K354" s="21" t="str">
        <f t="shared" si="137"/>
        <v xml:space="preserve">  ALTER COLUMN   INSERT_DATE VARCHAR(30);</v>
      </c>
      <c r="L354" s="12"/>
      <c r="M354" s="18" t="str">
        <f t="shared" si="138"/>
        <v>INSERT_DATE,</v>
      </c>
      <c r="N354" s="5" t="str">
        <f t="shared" si="143"/>
        <v>INSERT_DATE VARCHAR(30),</v>
      </c>
      <c r="O354" s="1" t="s">
        <v>7</v>
      </c>
      <c r="P354" t="s">
        <v>8</v>
      </c>
      <c r="W354" s="17" t="str">
        <f t="shared" si="139"/>
        <v>insertDate</v>
      </c>
      <c r="X354" s="3" t="str">
        <f t="shared" si="140"/>
        <v>"insertDate":"",</v>
      </c>
      <c r="Y354" s="22" t="str">
        <f t="shared" si="141"/>
        <v>public static String INSERT_DATE="insertDate";</v>
      </c>
      <c r="Z354" s="7" t="str">
        <f t="shared" si="142"/>
        <v>private String insertDate="";</v>
      </c>
    </row>
    <row r="355" spans="2:26" ht="17.5" x14ac:dyDescent="0.45">
      <c r="B355" s="1" t="s">
        <v>5</v>
      </c>
      <c r="C355" s="1" t="s">
        <v>1</v>
      </c>
      <c r="D355" s="4">
        <v>30</v>
      </c>
      <c r="I355" t="str">
        <f>I354</f>
        <v>ALTER TABLE TM_INPUT</v>
      </c>
      <c r="J355" t="str">
        <f t="shared" si="136"/>
        <v xml:space="preserve"> ADD  MODIFICATION_DATE VARCHAR(30);</v>
      </c>
      <c r="K355" s="21" t="str">
        <f t="shared" si="137"/>
        <v xml:space="preserve">  ALTER COLUMN   MODIFICATION_DATE VARCHAR(30);</v>
      </c>
      <c r="L355" s="12"/>
      <c r="M355" s="18" t="str">
        <f t="shared" si="138"/>
        <v>MODIFICATION_DATE,</v>
      </c>
      <c r="N355" s="5" t="str">
        <f t="shared" si="143"/>
        <v>MODIFICATION_DATE VARCHAR(30),</v>
      </c>
      <c r="O355" s="1" t="s">
        <v>9</v>
      </c>
      <c r="P355" t="s">
        <v>8</v>
      </c>
      <c r="W355" s="17" t="str">
        <f t="shared" si="139"/>
        <v>modificationDate</v>
      </c>
      <c r="X355" s="3" t="str">
        <f t="shared" si="140"/>
        <v>"modificationDate":"",</v>
      </c>
      <c r="Y355" s="22" t="str">
        <f t="shared" si="141"/>
        <v>public static String MODIFICATION_DATE="modificationDate";</v>
      </c>
      <c r="Z355" s="7" t="str">
        <f t="shared" si="142"/>
        <v>private String modificationDate="";</v>
      </c>
    </row>
    <row r="356" spans="2:26" ht="17.5" x14ac:dyDescent="0.45">
      <c r="B356" s="1" t="s">
        <v>389</v>
      </c>
      <c r="C356" s="1" t="s">
        <v>1</v>
      </c>
      <c r="D356" s="4">
        <v>444</v>
      </c>
      <c r="I356" t="str">
        <f>I354</f>
        <v>ALTER TABLE TM_INPUT</v>
      </c>
      <c r="J356" t="str">
        <f t="shared" si="136"/>
        <v xml:space="preserve"> ADD  INPUT_NAME VARCHAR(444);</v>
      </c>
      <c r="K356" s="21" t="str">
        <f t="shared" si="137"/>
        <v xml:space="preserve">  ALTER COLUMN   INPUT_NAME VARCHAR(444);</v>
      </c>
      <c r="L356" s="12"/>
      <c r="M356" s="18" t="str">
        <f t="shared" si="138"/>
        <v>INPUT_NAME,</v>
      </c>
      <c r="N356" s="5" t="str">
        <f t="shared" si="143"/>
        <v>INPUT_NAME VARCHAR(444),</v>
      </c>
      <c r="O356" s="1" t="s">
        <v>392</v>
      </c>
      <c r="P356" t="s">
        <v>0</v>
      </c>
      <c r="W356" s="17" t="str">
        <f t="shared" si="139"/>
        <v>inputName</v>
      </c>
      <c r="X356" s="3" t="str">
        <f t="shared" si="140"/>
        <v>"inputName":"",</v>
      </c>
      <c r="Y356" s="22" t="str">
        <f t="shared" si="141"/>
        <v>public static String INPUT_NAME="inputName";</v>
      </c>
      <c r="Z356" s="7" t="str">
        <f t="shared" si="142"/>
        <v>private String inputName="";</v>
      </c>
    </row>
    <row r="357" spans="2:26" ht="17.5" x14ac:dyDescent="0.45">
      <c r="B357" s="1" t="s">
        <v>370</v>
      </c>
      <c r="C357" s="1" t="s">
        <v>1</v>
      </c>
      <c r="D357" s="4">
        <v>43</v>
      </c>
      <c r="I357">
        <f>I287</f>
        <v>0</v>
      </c>
      <c r="J357" t="str">
        <f t="shared" si="136"/>
        <v xml:space="preserve"> ADD  FK_BACKLOG_ID VARCHAR(43);</v>
      </c>
      <c r="K357" s="21" t="str">
        <f t="shared" si="137"/>
        <v xml:space="preserve">  ALTER COLUMN   FK_BACKLOG_ID VARCHAR(43);</v>
      </c>
      <c r="L357" s="12"/>
      <c r="M357" s="18" t="str">
        <f t="shared" si="138"/>
        <v>FK_BACKLOG_ID,</v>
      </c>
      <c r="N357" s="5" t="str">
        <f t="shared" si="143"/>
        <v>FK_BACKLOG_ID VARCHAR(43),</v>
      </c>
      <c r="O357" s="1" t="s">
        <v>10</v>
      </c>
      <c r="P357" t="s">
        <v>356</v>
      </c>
      <c r="Q357" t="s">
        <v>2</v>
      </c>
      <c r="W357" s="17" t="str">
        <f t="shared" si="139"/>
        <v>fkBacklogId</v>
      </c>
      <c r="X357" s="3" t="str">
        <f t="shared" si="140"/>
        <v>"fkBacklogId":"",</v>
      </c>
      <c r="Y357" s="22" t="str">
        <f t="shared" si="141"/>
        <v>public static String FK_BACKLOG_ID="fkBacklogId";</v>
      </c>
      <c r="Z357" s="7" t="str">
        <f t="shared" si="142"/>
        <v>private String fkBacklogId="";</v>
      </c>
    </row>
    <row r="358" spans="2:26" ht="17.5" x14ac:dyDescent="0.45">
      <c r="B358" s="1" t="s">
        <v>390</v>
      </c>
      <c r="C358" s="1" t="s">
        <v>1</v>
      </c>
      <c r="D358" s="4">
        <v>44</v>
      </c>
      <c r="L358" s="12"/>
      <c r="M358" s="18"/>
      <c r="N358" s="5" t="str">
        <f t="shared" ref="N358" si="144">CONCATENATE(B358," ",C358,"(",D358,")",",")</f>
        <v>FK_DEPENDENT_BACKLOG_ID VARCHAR(44),</v>
      </c>
      <c r="O358" s="1" t="s">
        <v>10</v>
      </c>
      <c r="P358" t="s">
        <v>393</v>
      </c>
      <c r="Q358" t="s">
        <v>356</v>
      </c>
      <c r="R358" t="s">
        <v>330</v>
      </c>
      <c r="W358" s="17" t="str">
        <f t="shared" ref="W358" si="145">CONCATENATE(,LOWER(O358),UPPER(LEFT(P358,1)),LOWER(RIGHT(P358,LEN(P358)-IF(LEN(P358)&gt;0,1,LEN(P358)))),UPPER(LEFT(Q358,1)),LOWER(RIGHT(Q358,LEN(Q358)-IF(LEN(Q358)&gt;0,1,LEN(Q358)))),UPPER(LEFT(R358,1)),LOWER(RIGHT(R358,LEN(R358)-IF(LEN(R358)&gt;0,1,LEN(R358)))),UPPER(LEFT(S358,1)),LOWER(RIGHT(S358,LEN(S358)-IF(LEN(S358)&gt;0,1,LEN(S358)))),UPPER(LEFT(T358,1)),LOWER(RIGHT(T358,LEN(T358)-IF(LEN(T358)&gt;0,1,LEN(T358)))),UPPER(LEFT(U358,1)),LOWER(RIGHT(U358,LEN(U358)-IF(LEN(U358)&gt;0,1,LEN(U358)))),UPPER(LEFT(V358,1)),LOWER(RIGHT(V358,LEN(V358)-IF(LEN(V358)&gt;0,1,LEN(V358)))))</f>
        <v>fkDependentBacklogİd</v>
      </c>
      <c r="X358" s="3" t="str">
        <f t="shared" ref="X358" si="146">CONCATENATE("""",W358,"""",":","""","""",",")</f>
        <v>"fkDependentBacklogİd":"",</v>
      </c>
      <c r="Y358" s="22" t="str">
        <f t="shared" ref="Y358" si="147">CONCATENATE("public static String ",,B358,,"=","""",W358,""";")</f>
        <v>public static String FK_DEPENDENT_BACKLOG_ID="fkDependentBacklogİd";</v>
      </c>
      <c r="Z358" s="7" t="str">
        <f t="shared" ref="Z358" si="148">CONCATENATE("private String ",W358,"=","""""",";")</f>
        <v>private String fkDependentBacklogİd="";</v>
      </c>
    </row>
    <row r="359" spans="2:26" ht="17.5" x14ac:dyDescent="0.45">
      <c r="B359" s="1" t="s">
        <v>391</v>
      </c>
      <c r="C359" s="1" t="s">
        <v>1</v>
      </c>
      <c r="D359" s="4">
        <v>44</v>
      </c>
      <c r="L359" s="12"/>
      <c r="M359" s="18"/>
      <c r="N359" s="5" t="str">
        <f t="shared" si="143"/>
        <v>FK_DEPENDENT_OUTPUT_ID VARCHAR(44),</v>
      </c>
      <c r="O359" s="1" t="s">
        <v>10</v>
      </c>
      <c r="P359" t="s">
        <v>393</v>
      </c>
      <c r="Q359" t="s">
        <v>394</v>
      </c>
      <c r="R359" t="s">
        <v>330</v>
      </c>
      <c r="W359" s="17" t="str">
        <f t="shared" si="139"/>
        <v>fkDependentOutputİd</v>
      </c>
      <c r="X359" s="3" t="str">
        <f t="shared" si="140"/>
        <v>"fkDependentOutputİd":"",</v>
      </c>
      <c r="Y359" s="22" t="str">
        <f t="shared" si="141"/>
        <v>public static String FK_DEPENDENT_OUTPUT_ID="fkDependentOutputİd";</v>
      </c>
      <c r="Z359" s="7" t="str">
        <f t="shared" si="142"/>
        <v>private String fkDependentOutputİd="";</v>
      </c>
    </row>
    <row r="360" spans="2:26" ht="17.5" x14ac:dyDescent="0.45">
      <c r="B360" s="1" t="s">
        <v>216</v>
      </c>
      <c r="C360" s="1" t="s">
        <v>1</v>
      </c>
      <c r="D360" s="4">
        <v>444</v>
      </c>
      <c r="L360" s="12"/>
      <c r="M360" s="18"/>
      <c r="N360" s="5" t="str">
        <f t="shared" si="143"/>
        <v>TABLE_NAME VARCHAR(444),</v>
      </c>
      <c r="O360" s="1" t="s">
        <v>221</v>
      </c>
      <c r="P360" t="s">
        <v>0</v>
      </c>
      <c r="W360" s="17" t="str">
        <f t="shared" si="139"/>
        <v>tableName</v>
      </c>
      <c r="X360" s="3" t="str">
        <f t="shared" si="140"/>
        <v>"tableName":"",</v>
      </c>
      <c r="Y360" s="22" t="str">
        <f t="shared" si="141"/>
        <v>public static String TABLE_NAME="tableName";</v>
      </c>
      <c r="Z360" s="7" t="str">
        <f t="shared" si="142"/>
        <v>private String tableName="";</v>
      </c>
    </row>
    <row r="361" spans="2:26" ht="17.5" x14ac:dyDescent="0.45">
      <c r="B361" s="1" t="s">
        <v>395</v>
      </c>
      <c r="C361" s="1" t="s">
        <v>1</v>
      </c>
      <c r="D361" s="4">
        <v>44</v>
      </c>
      <c r="I361">
        <f>I293</f>
        <v>0</v>
      </c>
      <c r="J361" t="str">
        <f>CONCATENATE(LEFT(CONCATENATE(" ADD "," ",N361,";"),LEN(CONCATENATE(" ADD "," ",N361,";"))-2),";")</f>
        <v xml:space="preserve"> ADD  INPUT_TYPE VARCHAR(44);</v>
      </c>
      <c r="K361" s="21" t="str">
        <f>CONCATENATE(LEFT(CONCATENATE("  ALTER COLUMN  "," ",N361,";"),LEN(CONCATENATE("  ALTER COLUMN  "," ",N361,";"))-2),";")</f>
        <v xml:space="preserve">  ALTER COLUMN   INPUT_TYPE VARCHAR(44);</v>
      </c>
      <c r="L361" s="12"/>
      <c r="M361" s="18" t="str">
        <f>CONCATENATE(B361,",")</f>
        <v>INPUT_TYPE,</v>
      </c>
      <c r="N361" s="5" t="str">
        <f>CONCATENATE(B361," ",C361,"(",D361,")",",")</f>
        <v>INPUT_TYPE VARCHAR(44),</v>
      </c>
      <c r="O361" s="1" t="s">
        <v>13</v>
      </c>
      <c r="P361" t="s">
        <v>51</v>
      </c>
      <c r="W361" s="17" t="str">
        <f>CONCATENATE(,LOWER(O361),UPPER(LEFT(P361,1)),LOWER(RIGHT(P361,LEN(P361)-IF(LEN(P361)&gt;0,1,LEN(P361)))),UPPER(LEFT(Q361,1)),LOWER(RIGHT(Q361,LEN(Q361)-IF(LEN(Q361)&gt;0,1,LEN(Q361)))),UPPER(LEFT(R361,1)),LOWER(RIGHT(R361,LEN(R361)-IF(LEN(R361)&gt;0,1,LEN(R361)))),UPPER(LEFT(S361,1)),LOWER(RIGHT(S361,LEN(S361)-IF(LEN(S361)&gt;0,1,LEN(S361)))),UPPER(LEFT(T361,1)),LOWER(RIGHT(T361,LEN(T361)-IF(LEN(T361)&gt;0,1,LEN(T361)))),UPPER(LEFT(U361,1)),LOWER(RIGHT(U361,LEN(U361)-IF(LEN(U361)&gt;0,1,LEN(U361)))),UPPER(LEFT(V361,1)),LOWER(RIGHT(V361,LEN(V361)-IF(LEN(V361)&gt;0,1,LEN(V361)))))</f>
        <v>inputType</v>
      </c>
      <c r="X361" s="3" t="str">
        <f>CONCATENATE("""",W361,"""",":","""","""",",")</f>
        <v>"inputType":"",</v>
      </c>
      <c r="Y361" s="22" t="str">
        <f>CONCATENATE("public static String ",,B361,,"=","""",W361,""";")</f>
        <v>public static String INPUT_TYPE="inputType";</v>
      </c>
      <c r="Z361" s="7" t="str">
        <f>CONCATENATE("private String ",W361,"=","""""",";")</f>
        <v>private String inputType="";</v>
      </c>
    </row>
    <row r="362" spans="2:26" ht="17.5" x14ac:dyDescent="0.45">
      <c r="B362" s="1" t="s">
        <v>46</v>
      </c>
      <c r="C362" s="1" t="s">
        <v>1</v>
      </c>
      <c r="D362" s="4">
        <v>44</v>
      </c>
      <c r="I362">
        <f>I294</f>
        <v>0</v>
      </c>
      <c r="J362" t="str">
        <f>CONCATENATE(LEFT(CONCATENATE(" ADD "," ",N362,";"),LEN(CONCATENATE(" ADD "," ",N362,";"))-2),";")</f>
        <v xml:space="preserve"> ADD  COMPONENT_TYPE VARCHAR(44);</v>
      </c>
      <c r="K362" s="21" t="str">
        <f>CONCATENATE(LEFT(CONCATENATE("  ALTER COLUMN  "," ",N362,";"),LEN(CONCATENATE("  ALTER COLUMN  "," ",N362,";"))-2),";")</f>
        <v xml:space="preserve">  ALTER COLUMN   COMPONENT_TYPE VARCHAR(44);</v>
      </c>
      <c r="L362" s="12"/>
      <c r="M362" s="18" t="str">
        <f>CONCATENATE(B362,",")</f>
        <v>COMPONENT_TYPE,</v>
      </c>
      <c r="N362" s="5" t="str">
        <f>CONCATENATE(B362," ",C362,"(",D362,")",",")</f>
        <v>COMPONENT_TYPE VARCHAR(44),</v>
      </c>
      <c r="O362" s="1" t="s">
        <v>49</v>
      </c>
      <c r="P362" t="s">
        <v>51</v>
      </c>
      <c r="W362" s="17" t="str">
        <f>CONCATENATE(,LOWER(O362),UPPER(LEFT(P362,1)),LOWER(RIGHT(P362,LEN(P362)-IF(LEN(P362)&gt;0,1,LEN(P362)))),UPPER(LEFT(Q362,1)),LOWER(RIGHT(Q362,LEN(Q362)-IF(LEN(Q362)&gt;0,1,LEN(Q362)))),UPPER(LEFT(R362,1)),LOWER(RIGHT(R362,LEN(R362)-IF(LEN(R362)&gt;0,1,LEN(R362)))),UPPER(LEFT(S362,1)),LOWER(RIGHT(S362,LEN(S362)-IF(LEN(S362)&gt;0,1,LEN(S362)))),UPPER(LEFT(T362,1)),LOWER(RIGHT(T362,LEN(T362)-IF(LEN(T362)&gt;0,1,LEN(T362)))),UPPER(LEFT(U362,1)),LOWER(RIGHT(U362,LEN(U362)-IF(LEN(U362)&gt;0,1,LEN(U362)))),UPPER(LEFT(V362,1)),LOWER(RIGHT(V362,LEN(V362)-IF(LEN(V362)&gt;0,1,LEN(V362)))))</f>
        <v>componentType</v>
      </c>
      <c r="X362" s="3" t="str">
        <f>CONCATENATE("""",W362,"""",":","""","""",",")</f>
        <v>"componentType":"",</v>
      </c>
      <c r="Y362" s="22" t="str">
        <f>CONCATENATE("public static String ",,B362,,"=","""",W362,""";")</f>
        <v>public static String COMPONENT_TYPE="componentType";</v>
      </c>
      <c r="Z362" s="7" t="str">
        <f>CONCATENATE("private String ",W362,"=","""""",";")</f>
        <v>private String componentType="";</v>
      </c>
    </row>
    <row r="363" spans="2:26" ht="17.5" x14ac:dyDescent="0.45">
      <c r="C363" s="1"/>
      <c r="D363" s="8"/>
      <c r="M363" s="18"/>
      <c r="N363" s="33" t="s">
        <v>130</v>
      </c>
      <c r="O363" s="1"/>
      <c r="W363" s="17"/>
    </row>
    <row r="364" spans="2:26" ht="17.5" x14ac:dyDescent="0.45">
      <c r="C364" s="1"/>
      <c r="D364" s="8"/>
      <c r="M364" s="18"/>
      <c r="N364" s="31" t="s">
        <v>126</v>
      </c>
      <c r="O364" s="1"/>
      <c r="W364" s="17"/>
    </row>
    <row r="365" spans="2:26" ht="17.5" x14ac:dyDescent="0.45">
      <c r="C365" s="1"/>
      <c r="D365" s="8"/>
      <c r="M365" s="18"/>
      <c r="N365" s="31"/>
      <c r="O365" s="1"/>
      <c r="W365" s="17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4"/>
  <sheetViews>
    <sheetView topLeftCell="A433" workbookViewId="0">
      <selection activeCell="K73" sqref="K73"/>
    </sheetView>
  </sheetViews>
  <sheetFormatPr defaultRowHeight="14.5" x14ac:dyDescent="0.35"/>
  <cols>
    <col min="2" max="2" width="36.26953125" bestFit="1" customWidth="1"/>
    <col min="11" max="11" width="30" customWidth="1"/>
  </cols>
  <sheetData>
    <row r="1" spans="2:26" x14ac:dyDescent="0.35">
      <c r="B1" s="2" t="s">
        <v>213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7.5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7.5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7.5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7.5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7.5" x14ac:dyDescent="0.45">
      <c r="B9" s="1" t="s">
        <v>21</v>
      </c>
      <c r="C9" s="1" t="s">
        <v>1</v>
      </c>
      <c r="D9" s="4">
        <v>300</v>
      </c>
      <c r="E9" s="24"/>
      <c r="F9" s="24" t="s">
        <v>165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4.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4.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4.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4.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4.5" x14ac:dyDescent="0.45">
      <c r="B17" t="s">
        <v>166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4.5" x14ac:dyDescent="0.45">
      <c r="B19" t="s">
        <v>160</v>
      </c>
      <c r="C19" s="1" t="s">
        <v>1</v>
      </c>
      <c r="D19" s="8">
        <v>20</v>
      </c>
      <c r="E19" s="24"/>
      <c r="F19" s="24" t="s">
        <v>165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7.5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7.5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5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5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5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5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5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5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7.5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7.5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7.5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7.5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7.5" x14ac:dyDescent="0.45">
      <c r="B43" s="1" t="s">
        <v>21</v>
      </c>
      <c r="C43" s="1" t="s">
        <v>1</v>
      </c>
      <c r="D43" s="4">
        <v>300</v>
      </c>
      <c r="E43" s="24"/>
      <c r="F43" s="24" t="s">
        <v>165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7.5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4.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4.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4.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4.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4.5" x14ac:dyDescent="0.45">
      <c r="B51" t="s">
        <v>166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4.5" x14ac:dyDescent="0.45">
      <c r="B52" t="s">
        <v>160</v>
      </c>
      <c r="C52" s="1" t="s">
        <v>1</v>
      </c>
      <c r="D52" s="8">
        <v>20</v>
      </c>
      <c r="E52" s="24"/>
      <c r="F52" s="24" t="s">
        <v>165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7.5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7.5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5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5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5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9" x14ac:dyDescent="0.35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7.5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4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4" si="26">CONCATENATE("""",W67,"""",":","""","""",",")</f>
        <v>"id":"",</v>
      </c>
      <c r="Y67" s="22" t="str">
        <f t="shared" ref="Y67:Y94" si="27">CONCATENATE("public static String ",,B67,,"=","""",W67,""";")</f>
        <v>public static String ID="id";</v>
      </c>
      <c r="Z67" s="7" t="str">
        <f t="shared" ref="Z67:Z94" si="28">CONCATENATE("private String ",W67,"=","""""",";")</f>
        <v>private String id="";</v>
      </c>
    </row>
    <row r="68" spans="2:26" ht="17.5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7.5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7.5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7.5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7.5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3.5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167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7.5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7.5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7.5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7.5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7.5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7.5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7.5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7.5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7.5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7.5" x14ac:dyDescent="0.45">
      <c r="B83" t="s">
        <v>166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7.5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7.5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7.5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183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7.5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3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7.5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7.5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7.5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7.5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7.5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7.5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7.5" x14ac:dyDescent="0.45">
      <c r="B94" s="1" t="s">
        <v>23</v>
      </c>
      <c r="C94" s="1" t="s">
        <v>1</v>
      </c>
      <c r="D94" s="4">
        <v>100</v>
      </c>
      <c r="E94" s="24"/>
      <c r="F94" s="24"/>
      <c r="G94" s="24"/>
      <c r="K94" s="27" t="str">
        <f>CONCATENATE("T.",B94," ")</f>
        <v xml:space="preserve">T.EXPIRE_DATE </v>
      </c>
      <c r="L94" s="12"/>
      <c r="M94" s="18"/>
      <c r="N94" s="5" t="str">
        <f>CONCATENATE(B94," ",C94,"(",D94,")","")</f>
        <v>EXPIRE_DATE VARCHAR(100)</v>
      </c>
      <c r="O94" s="13" t="s">
        <v>24</v>
      </c>
      <c r="P94" s="8" t="s">
        <v>8</v>
      </c>
      <c r="W94" s="17" t="str">
        <f t="shared" si="25"/>
        <v>expireDate</v>
      </c>
      <c r="X94" s="3" t="str">
        <f t="shared" si="26"/>
        <v>"expireDate":"",</v>
      </c>
      <c r="Y94" s="22" t="str">
        <f t="shared" si="27"/>
        <v>public static String EXPIRE_DATE="expireDate";</v>
      </c>
      <c r="Z94" s="7" t="str">
        <f t="shared" si="28"/>
        <v>private String expireDate="";</v>
      </c>
    </row>
    <row r="95" spans="2:26" x14ac:dyDescent="0.35">
      <c r="E95" s="24"/>
      <c r="F95" s="24"/>
      <c r="G95" s="24"/>
      <c r="K95" s="26" t="str">
        <f>CONCATENATE(" FROM ",LEFT(B66,LEN(B66)-5)," T")</f>
        <v xml:space="preserve"> FROM CR_USER T</v>
      </c>
      <c r="M95" s="19"/>
      <c r="N95" s="5"/>
      <c r="W95" s="16"/>
      <c r="X95" s="3"/>
      <c r="Y95" s="22"/>
      <c r="Z95" s="7"/>
    </row>
    <row r="96" spans="2:26" x14ac:dyDescent="0.35">
      <c r="E96" s="24"/>
      <c r="F96" s="24"/>
      <c r="G96" s="24"/>
      <c r="K96" s="21"/>
      <c r="M96" s="19"/>
      <c r="N96" s="5"/>
      <c r="W96" s="16"/>
      <c r="X96" s="3"/>
      <c r="Y96" s="22"/>
      <c r="Z96" s="7"/>
    </row>
    <row r="97" spans="2:26" x14ac:dyDescent="0.35">
      <c r="B97" s="2" t="s">
        <v>220</v>
      </c>
      <c r="E97" s="24"/>
      <c r="F97" s="24"/>
      <c r="G97" s="24"/>
      <c r="I97" t="str">
        <f>CONCATENATE("ALTER TABLE"," ",B97)</f>
        <v>ALTER TABLE CR_USER_TABLE</v>
      </c>
      <c r="J97" t="str">
        <f t="shared" ref="J97:J105" si="33">LEFT(CONCATENATE(" ADD "," ",N97,";"),LEN(CONCATENATE(" ADD "," ",N97,";"))-2)</f>
        <v xml:space="preserve"> ADD  CREATE TABLE CR_USER_TABLE </v>
      </c>
      <c r="K97" s="21" t="str">
        <f t="shared" ref="K97:K105" si="34">LEFT(CONCATENATE(" ALTER COLUMN  "," ",B97,";"),LEN(CONCATENATE(" ALTER COLUMN "," ",B97,";")))</f>
        <v xml:space="preserve"> ALTER COLUMN   CR_USER_TABLE</v>
      </c>
      <c r="M97" s="19"/>
      <c r="N97" s="5" t="str">
        <f>CONCATENATE("CREATE TABLE ",B97," ","(")</f>
        <v>CREATE TABLE CR_USER_TABLE (</v>
      </c>
      <c r="W97" s="16"/>
      <c r="X97" s="3" t="s">
        <v>32</v>
      </c>
      <c r="Y97" s="22"/>
      <c r="Z97" s="7"/>
    </row>
    <row r="98" spans="2:26" ht="17.5" x14ac:dyDescent="0.45">
      <c r="B98" s="1" t="s">
        <v>2</v>
      </c>
      <c r="C98" s="1" t="s">
        <v>1</v>
      </c>
      <c r="D98" s="4">
        <v>20</v>
      </c>
      <c r="E98" s="24" t="s">
        <v>163</v>
      </c>
      <c r="F98" s="24"/>
      <c r="G98" s="24"/>
      <c r="I98" t="str">
        <f>I97</f>
        <v>ALTER TABLE CR_USER_TABLE</v>
      </c>
      <c r="J98" t="str">
        <f t="shared" si="33"/>
        <v xml:space="preserve"> ADD  ID VARCHAR(20) NOT NULL </v>
      </c>
      <c r="K98" s="21" t="str">
        <f t="shared" si="34"/>
        <v xml:space="preserve"> ALTER COLUMN   ID</v>
      </c>
      <c r="L98" s="12"/>
      <c r="M98" s="18"/>
      <c r="N98" s="5" t="str">
        <f t="shared" ref="N98:N105" si="35">CONCATENATE(B98," ",C98,"(",D98,")",E98,F98,G98,",")</f>
        <v>ID VARCHAR(20) NOT NULL ,</v>
      </c>
      <c r="O98" s="6" t="s">
        <v>2</v>
      </c>
      <c r="P98" s="6"/>
      <c r="Q98" s="6"/>
      <c r="R98" s="6"/>
      <c r="S98" s="6"/>
      <c r="T98" s="6"/>
      <c r="U98" s="6"/>
      <c r="V98" s="6"/>
      <c r="W98" s="17" t="str">
        <f t="shared" ref="W98:W105" si="36">CONCATENATE(,LOWER(O98),UPPER(LEFT(P98,1)),LOWER(RIGHT(P98,LEN(P98)-IF(LEN(P98)&gt;0,1,LEN(P98)))),UPPER(LEFT(Q98,1)),LOWER(RIGHT(Q98,LEN(Q98)-IF(LEN(Q98)&gt;0,1,LEN(Q98)))),UPPER(LEFT(R98,1)),LOWER(RIGHT(R98,LEN(R98)-IF(LEN(R98)&gt;0,1,LEN(R98)))),UPPER(LEFT(S98,1)),LOWER(RIGHT(S98,LEN(S98)-IF(LEN(S98)&gt;0,1,LEN(S98)))),UPPER(LEFT(T98,1)),LOWER(RIGHT(T98,LEN(T98)-IF(LEN(T98)&gt;0,1,LEN(T98)))),UPPER(LEFT(U98,1)),LOWER(RIGHT(U98,LEN(U98)-IF(LEN(U98)&gt;0,1,LEN(U98)))),UPPER(LEFT(V98,1)),LOWER(RIGHT(V98,LEN(V98)-IF(LEN(V98)&gt;0,1,LEN(V98)))))</f>
        <v>id</v>
      </c>
      <c r="X98" s="3" t="str">
        <f t="shared" ref="X98:X105" si="37">CONCATENATE("""",W98,"""",":","""","""",",")</f>
        <v>"id":"",</v>
      </c>
      <c r="Y98" s="22" t="str">
        <f t="shared" ref="Y98:Y105" si="38">CONCATENATE("public static String ",,B98,,"=","""",W98,""";")</f>
        <v>public static String ID="id";</v>
      </c>
      <c r="Z98" s="7" t="str">
        <f t="shared" ref="Z98:Z105" si="39">CONCATENATE("private String ",W98,"=","""""",";")</f>
        <v>private String id="";</v>
      </c>
    </row>
    <row r="99" spans="2:26" ht="17.5" x14ac:dyDescent="0.45">
      <c r="B99" s="1" t="s">
        <v>3</v>
      </c>
      <c r="C99" s="1" t="s">
        <v>1</v>
      </c>
      <c r="D99" s="4">
        <v>10</v>
      </c>
      <c r="E99" s="24"/>
      <c r="F99" s="24"/>
      <c r="G99" s="24"/>
      <c r="I99" t="str">
        <f>I98</f>
        <v>ALTER TABLE CR_USER_TABLE</v>
      </c>
      <c r="J99" t="str">
        <f t="shared" si="33"/>
        <v xml:space="preserve"> ADD  STATUS VARCHAR(10)</v>
      </c>
      <c r="K99" s="21" t="str">
        <f t="shared" si="34"/>
        <v xml:space="preserve"> ALTER COLUMN   STATUS</v>
      </c>
      <c r="L99" s="12"/>
      <c r="M99" s="18"/>
      <c r="N99" s="5" t="str">
        <f t="shared" si="35"/>
        <v>STATUS VARCHAR(10),</v>
      </c>
      <c r="O99" s="6" t="s">
        <v>3</v>
      </c>
      <c r="W99" s="17" t="str">
        <f t="shared" si="36"/>
        <v>status</v>
      </c>
      <c r="X99" s="3" t="str">
        <f t="shared" si="37"/>
        <v>"status":"",</v>
      </c>
      <c r="Y99" s="22" t="str">
        <f t="shared" si="38"/>
        <v>public static String STATUS="status";</v>
      </c>
      <c r="Z99" s="7" t="str">
        <f t="shared" si="39"/>
        <v>private String status="";</v>
      </c>
    </row>
    <row r="100" spans="2:26" ht="17.5" x14ac:dyDescent="0.45">
      <c r="B100" s="1" t="s">
        <v>4</v>
      </c>
      <c r="C100" s="1" t="s">
        <v>1</v>
      </c>
      <c r="D100" s="4">
        <v>20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INSERT_DATE VARCHAR(20)</v>
      </c>
      <c r="K100" s="21" t="str">
        <f t="shared" si="34"/>
        <v xml:space="preserve"> ALTER COLUMN   INSERT_DATE</v>
      </c>
      <c r="L100" s="12"/>
      <c r="M100" s="18"/>
      <c r="N100" s="5" t="str">
        <f t="shared" si="35"/>
        <v>INSERT_DATE VARCHAR(20),</v>
      </c>
      <c r="O100" s="6" t="s">
        <v>7</v>
      </c>
      <c r="P100" t="s">
        <v>8</v>
      </c>
      <c r="W100" s="17" t="str">
        <f t="shared" si="36"/>
        <v>insertDate</v>
      </c>
      <c r="X100" s="3" t="str">
        <f t="shared" si="37"/>
        <v>"insertDate":"",</v>
      </c>
      <c r="Y100" s="22" t="str">
        <f t="shared" si="38"/>
        <v>public static String INSERT_DATE="insertDate";</v>
      </c>
      <c r="Z100" s="7" t="str">
        <f t="shared" si="39"/>
        <v>private String insertDate="";</v>
      </c>
    </row>
    <row r="101" spans="2:26" ht="30" x14ac:dyDescent="0.45">
      <c r="B101" s="1" t="s">
        <v>5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MODIFICATION_DATE VARCHAR(20)</v>
      </c>
      <c r="K101" s="21" t="str">
        <f t="shared" si="34"/>
        <v xml:space="preserve"> ALTER COLUMN   MODIFICATION_DATE</v>
      </c>
      <c r="L101" s="12"/>
      <c r="M101" s="18"/>
      <c r="N101" s="5" t="str">
        <f t="shared" si="35"/>
        <v>MODIFICATION_DATE VARCHAR(20),</v>
      </c>
      <c r="O101" s="6" t="s">
        <v>9</v>
      </c>
      <c r="P101" t="s">
        <v>8</v>
      </c>
      <c r="W101" s="17" t="str">
        <f t="shared" si="36"/>
        <v>modificationDate</v>
      </c>
      <c r="X101" s="3" t="str">
        <f t="shared" si="37"/>
        <v>"modificationDate":"",</v>
      </c>
      <c r="Y101" s="22" t="str">
        <f t="shared" si="38"/>
        <v>public static String MODIFICATION_DATE="modificationDate";</v>
      </c>
      <c r="Z101" s="7" t="str">
        <f t="shared" si="39"/>
        <v>private String modificationDate="";</v>
      </c>
    </row>
    <row r="102" spans="2:26" ht="17.5" x14ac:dyDescent="0.45">
      <c r="B102" s="1" t="s">
        <v>216</v>
      </c>
      <c r="C102" s="1" t="s">
        <v>1</v>
      </c>
      <c r="D102" s="4">
        <v>100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TABLE_NAME VARCHAR(100)</v>
      </c>
      <c r="K102" s="21" t="str">
        <f t="shared" si="34"/>
        <v xml:space="preserve"> ALTER COLUMN   TABLE_NAME</v>
      </c>
      <c r="L102" s="12"/>
      <c r="M102" s="18"/>
      <c r="N102" s="5" t="str">
        <f t="shared" si="35"/>
        <v>TABLE_NAME VARCHAR(100),</v>
      </c>
      <c r="O102" s="6" t="s">
        <v>221</v>
      </c>
      <c r="P102" t="s">
        <v>0</v>
      </c>
      <c r="W102" s="17" t="str">
        <f t="shared" si="36"/>
        <v>tableName</v>
      </c>
      <c r="X102" s="3" t="str">
        <f t="shared" si="37"/>
        <v>"tableName":"",</v>
      </c>
      <c r="Y102" s="22" t="str">
        <f t="shared" si="38"/>
        <v>public static String TABLE_NAME="tableName";</v>
      </c>
      <c r="Z102" s="7" t="str">
        <f t="shared" si="39"/>
        <v>private String tableName="";</v>
      </c>
    </row>
    <row r="103" spans="2:26" ht="17.5" x14ac:dyDescent="0.45">
      <c r="B103" s="1" t="s">
        <v>51</v>
      </c>
      <c r="C103" s="1" t="s">
        <v>1</v>
      </c>
      <c r="D103" s="4">
        <v>100</v>
      </c>
      <c r="E103" s="24"/>
      <c r="F103" s="24"/>
      <c r="G103" s="24"/>
      <c r="I103" t="str">
        <f>I101</f>
        <v>ALTER TABLE CR_USER_TABLE</v>
      </c>
      <c r="J103" t="str">
        <f t="shared" si="33"/>
        <v xml:space="preserve"> ADD  TYPE VARCHAR(100)</v>
      </c>
      <c r="K103" s="21" t="str">
        <f t="shared" si="34"/>
        <v xml:space="preserve"> ALTER COLUMN   TYPE</v>
      </c>
      <c r="L103" s="12"/>
      <c r="M103" s="18"/>
      <c r="N103" s="5" t="str">
        <f t="shared" si="35"/>
        <v>TYPE VARCHAR(100),</v>
      </c>
      <c r="O103" s="6" t="s">
        <v>51</v>
      </c>
      <c r="W103" s="17" t="str">
        <f t="shared" si="36"/>
        <v>type</v>
      </c>
      <c r="X103" s="3" t="str">
        <f t="shared" si="37"/>
        <v>"type":"",</v>
      </c>
      <c r="Y103" s="22" t="str">
        <f t="shared" si="38"/>
        <v>public static String TYPE="type";</v>
      </c>
      <c r="Z103" s="7" t="str">
        <f t="shared" si="39"/>
        <v>private String type="";</v>
      </c>
    </row>
    <row r="104" spans="2:26" ht="17.5" x14ac:dyDescent="0.45">
      <c r="B104" s="1" t="s">
        <v>219</v>
      </c>
      <c r="C104" s="1" t="s">
        <v>1</v>
      </c>
      <c r="D104" s="4">
        <v>5000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TABLE_SCRIPT VARCHAR(5000)</v>
      </c>
      <c r="K104" s="21" t="str">
        <f t="shared" si="34"/>
        <v xml:space="preserve"> ALTER COLUMN   TABLE_SCRIPT</v>
      </c>
      <c r="L104" s="12"/>
      <c r="M104" s="18"/>
      <c r="N104" s="5" t="str">
        <f t="shared" si="35"/>
        <v>TABLE_SCRIPT VARCHAR(5000),</v>
      </c>
      <c r="O104" s="6" t="s">
        <v>221</v>
      </c>
      <c r="P104" t="s">
        <v>217</v>
      </c>
      <c r="W104" s="17" t="str">
        <f t="shared" si="36"/>
        <v>tableScript</v>
      </c>
      <c r="X104" s="3" t="str">
        <f t="shared" si="37"/>
        <v>"tableScript":"",</v>
      </c>
      <c r="Y104" s="22" t="str">
        <f t="shared" si="38"/>
        <v>public static String TABLE_SCRIPT="tableScript";</v>
      </c>
      <c r="Z104" s="7" t="str">
        <f t="shared" si="39"/>
        <v>private String tableScript="";</v>
      </c>
    </row>
    <row r="105" spans="2:26" ht="17.5" x14ac:dyDescent="0.45">
      <c r="B105" s="1" t="s">
        <v>218</v>
      </c>
      <c r="C105" s="1" t="s">
        <v>1</v>
      </c>
      <c r="D105" s="4">
        <v>50</v>
      </c>
      <c r="E105" s="24"/>
      <c r="F105" s="24"/>
      <c r="G105" s="24"/>
      <c r="I105" t="str">
        <f>I104</f>
        <v>ALTER TABLE CR_USER_TABLE</v>
      </c>
      <c r="J105" t="str">
        <f t="shared" si="33"/>
        <v xml:space="preserve"> ADD  SEQNUM VARCHAR(50)</v>
      </c>
      <c r="K105" s="21" t="str">
        <f t="shared" si="34"/>
        <v xml:space="preserve"> ALTER COLUMN   SEQNUM</v>
      </c>
      <c r="L105" s="12"/>
      <c r="M105" s="18"/>
      <c r="N105" s="5" t="str">
        <f t="shared" si="35"/>
        <v>SEQNUM VARCHAR(50),</v>
      </c>
      <c r="O105" s="6" t="s">
        <v>218</v>
      </c>
      <c r="W105" s="17" t="str">
        <f t="shared" si="36"/>
        <v>seqnum</v>
      </c>
      <c r="X105" s="3" t="str">
        <f t="shared" si="37"/>
        <v>"seqnum":"",</v>
      </c>
      <c r="Y105" s="22" t="str">
        <f t="shared" si="38"/>
        <v>public static String SEQNUM="seqnum";</v>
      </c>
      <c r="Z105" s="7" t="str">
        <f t="shared" si="39"/>
        <v>private String seqnum="";</v>
      </c>
    </row>
    <row r="106" spans="2:26" ht="17.5" x14ac:dyDescent="0.45">
      <c r="B106" s="30"/>
      <c r="C106" s="14"/>
      <c r="D106" s="9"/>
      <c r="E106" s="24"/>
      <c r="F106" s="24"/>
      <c r="G106" s="24"/>
      <c r="K106" s="32"/>
      <c r="M106" s="20"/>
      <c r="N106" s="33" t="s">
        <v>130</v>
      </c>
      <c r="O106" s="14"/>
      <c r="P106" s="14"/>
      <c r="W106" s="17"/>
      <c r="X106" s="3"/>
      <c r="Y106" s="22"/>
      <c r="Z106" s="7"/>
    </row>
    <row r="107" spans="2:26" x14ac:dyDescent="0.35">
      <c r="E107" s="24"/>
      <c r="F107" s="24"/>
      <c r="G107" s="24"/>
      <c r="K107" s="21"/>
      <c r="M107" s="19"/>
      <c r="N107" s="31" t="s">
        <v>126</v>
      </c>
      <c r="W107" s="16"/>
      <c r="X107" s="3"/>
      <c r="Y107" s="22"/>
      <c r="Z107" s="7"/>
    </row>
    <row r="108" spans="2:26" x14ac:dyDescent="0.35">
      <c r="E108" s="24"/>
      <c r="F108" s="24"/>
      <c r="G108" s="24"/>
      <c r="K108" s="21"/>
      <c r="M108" s="19"/>
      <c r="N108" s="5"/>
      <c r="W108" s="16"/>
      <c r="X108" s="3"/>
      <c r="Y108" s="22"/>
      <c r="Z108" s="7"/>
    </row>
    <row r="109" spans="2:26" x14ac:dyDescent="0.35">
      <c r="B109" s="2" t="s">
        <v>223</v>
      </c>
      <c r="E109" s="24"/>
      <c r="F109" s="24"/>
      <c r="G109" s="24"/>
      <c r="I109" t="str">
        <f>CONCATENATE("ALTER TABLE"," ",B109)</f>
        <v>ALTER TABLE CR_PERMISSION</v>
      </c>
      <c r="J109" t="str">
        <f t="shared" ref="J109:J116" si="40">LEFT(CONCATENATE(" ADD "," ",N109,";"),LEN(CONCATENATE(" ADD "," ",N109,";"))-2)</f>
        <v xml:space="preserve"> ADD  CREATE TABLE CR_PERMISSION </v>
      </c>
      <c r="K109" s="21" t="str">
        <f t="shared" ref="K109:K116" si="41">LEFT(CONCATENATE(" ALTER COLUMN  "," ",B109,";"),LEN(CONCATENATE(" ALTER COLUMN "," ",B109,";")))</f>
        <v xml:space="preserve"> ALTER COLUMN   CR_PERMISSION</v>
      </c>
      <c r="M109" s="19"/>
      <c r="N109" s="5" t="str">
        <f>CONCATENATE("CREATE TABLE ",B109," ","(")</f>
        <v>CREATE TABLE CR_PERMISSION (</v>
      </c>
      <c r="W109" s="16"/>
      <c r="X109" s="3" t="s">
        <v>32</v>
      </c>
      <c r="Y109" s="22"/>
      <c r="Z109" s="7"/>
    </row>
    <row r="110" spans="2:26" ht="17.5" x14ac:dyDescent="0.45">
      <c r="B110" s="1" t="s">
        <v>2</v>
      </c>
      <c r="C110" s="1" t="s">
        <v>1</v>
      </c>
      <c r="D110" s="4">
        <v>20</v>
      </c>
      <c r="E110" s="24" t="s">
        <v>163</v>
      </c>
      <c r="F110" s="24"/>
      <c r="G110" s="24"/>
      <c r="I110" t="str">
        <f>I109</f>
        <v>ALTER TABLE CR_PERMISSION</v>
      </c>
      <c r="J110" t="str">
        <f t="shared" si="40"/>
        <v xml:space="preserve"> ADD  ID VARCHAR(20) NOT NULL </v>
      </c>
      <c r="K110" s="21" t="str">
        <f t="shared" si="41"/>
        <v xml:space="preserve"> ALTER COLUMN   ID</v>
      </c>
      <c r="L110" s="12"/>
      <c r="M110" s="18"/>
      <c r="N110" s="5" t="str">
        <f t="shared" ref="N110:N116" si="42">CONCATENATE(B110," ",C110,"(",D110,")",E110,F110,G110,",")</f>
        <v>ID VARCHAR(20) NOT NULL ,</v>
      </c>
      <c r="O110" s="6" t="s">
        <v>2</v>
      </c>
      <c r="P110" s="6"/>
      <c r="Q110" s="6"/>
      <c r="R110" s="6"/>
      <c r="S110" s="6"/>
      <c r="T110" s="6"/>
      <c r="U110" s="6"/>
      <c r="V110" s="6"/>
      <c r="W110" s="17" t="str">
        <f t="shared" ref="W110:W116" si="43"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id</v>
      </c>
      <c r="X110" s="3" t="str">
        <f t="shared" ref="X110:X116" si="44">CONCATENATE("""",W110,"""",":","""","""",",")</f>
        <v>"id":"",</v>
      </c>
      <c r="Y110" s="22" t="str">
        <f t="shared" ref="Y110:Y116" si="45">CONCATENATE("public static String ",,B110,,"=","""",W110,""";")</f>
        <v>public static String ID="id";</v>
      </c>
      <c r="Z110" s="7" t="str">
        <f t="shared" ref="Z110:Z116" si="46">CONCATENATE("private String ",W110,"=","""""",";")</f>
        <v>private String id="";</v>
      </c>
    </row>
    <row r="111" spans="2:26" ht="17.5" x14ac:dyDescent="0.45">
      <c r="B111" s="1" t="s">
        <v>3</v>
      </c>
      <c r="C111" s="1" t="s">
        <v>1</v>
      </c>
      <c r="D111" s="4">
        <v>10</v>
      </c>
      <c r="E111" s="24"/>
      <c r="F111" s="24"/>
      <c r="G111" s="24"/>
      <c r="I111" t="str">
        <f>I110</f>
        <v>ALTER TABLE CR_PERMISSION</v>
      </c>
      <c r="J111" t="str">
        <f t="shared" si="40"/>
        <v xml:space="preserve"> ADD  STATUS VARCHAR(10)</v>
      </c>
      <c r="K111" s="21" t="str">
        <f t="shared" si="41"/>
        <v xml:space="preserve"> ALTER COLUMN   STATUS</v>
      </c>
      <c r="L111" s="12"/>
      <c r="M111" s="18"/>
      <c r="N111" s="5" t="str">
        <f t="shared" si="42"/>
        <v>STATUS VARCHAR(10),</v>
      </c>
      <c r="O111" s="6" t="s">
        <v>3</v>
      </c>
      <c r="W111" s="17" t="str">
        <f t="shared" si="43"/>
        <v>status</v>
      </c>
      <c r="X111" s="3" t="str">
        <f t="shared" si="44"/>
        <v>"status":"",</v>
      </c>
      <c r="Y111" s="22" t="str">
        <f t="shared" si="45"/>
        <v>public static String STATUS="status";</v>
      </c>
      <c r="Z111" s="7" t="str">
        <f t="shared" si="46"/>
        <v>private String status="";</v>
      </c>
    </row>
    <row r="112" spans="2:26" ht="17.5" x14ac:dyDescent="0.45">
      <c r="B112" s="1" t="s">
        <v>4</v>
      </c>
      <c r="C112" s="1" t="s">
        <v>1</v>
      </c>
      <c r="D112" s="4">
        <v>20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INSERT_DATE VARCHAR(20)</v>
      </c>
      <c r="K112" s="21" t="str">
        <f t="shared" si="41"/>
        <v xml:space="preserve"> ALTER COLUMN   INSERT_DATE</v>
      </c>
      <c r="L112" s="12"/>
      <c r="M112" s="18"/>
      <c r="N112" s="5" t="str">
        <f t="shared" si="42"/>
        <v>INSERT_DATE VARCHAR(20),</v>
      </c>
      <c r="O112" s="6" t="s">
        <v>7</v>
      </c>
      <c r="P112" t="s">
        <v>8</v>
      </c>
      <c r="W112" s="17" t="str">
        <f t="shared" si="43"/>
        <v>insertDate</v>
      </c>
      <c r="X112" s="3" t="str">
        <f t="shared" si="44"/>
        <v>"insertDate":"",</v>
      </c>
      <c r="Y112" s="22" t="str">
        <f t="shared" si="45"/>
        <v>public static String INSERT_DATE="insertDate";</v>
      </c>
      <c r="Z112" s="7" t="str">
        <f t="shared" si="46"/>
        <v>private String insertDate="";</v>
      </c>
    </row>
    <row r="113" spans="2:26" ht="30" x14ac:dyDescent="0.45">
      <c r="B113" s="1" t="s">
        <v>5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MODIFICATION_DATE VARCHAR(20)</v>
      </c>
      <c r="K113" s="21" t="str">
        <f t="shared" si="41"/>
        <v xml:space="preserve"> ALTER COLUMN   MODIFICATION_DATE</v>
      </c>
      <c r="L113" s="12"/>
      <c r="M113" s="18"/>
      <c r="N113" s="5" t="str">
        <f t="shared" si="42"/>
        <v>MODIFICATION_DATE VARCHAR(20),</v>
      </c>
      <c r="O113" s="6" t="s">
        <v>9</v>
      </c>
      <c r="P113" t="s">
        <v>8</v>
      </c>
      <c r="W113" s="17" t="str">
        <f t="shared" si="43"/>
        <v>modificationDate</v>
      </c>
      <c r="X113" s="3" t="str">
        <f t="shared" si="44"/>
        <v>"modificationDate":"",</v>
      </c>
      <c r="Y113" s="22" t="str">
        <f t="shared" si="45"/>
        <v>public static String MODIFICATION_DATE="modificationDate";</v>
      </c>
      <c r="Z113" s="7" t="str">
        <f t="shared" si="46"/>
        <v>private String modificationDate="";</v>
      </c>
    </row>
    <row r="114" spans="2:26" ht="30" x14ac:dyDescent="0.45">
      <c r="B114" s="1" t="s">
        <v>224</v>
      </c>
      <c r="C114" s="1" t="s">
        <v>1</v>
      </c>
      <c r="D114" s="4">
        <v>100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PERMISSION_STRING VARCHAR(100)</v>
      </c>
      <c r="K114" s="21" t="str">
        <f t="shared" si="41"/>
        <v xml:space="preserve"> ALTER COLUMN   PERMISSION_STRING</v>
      </c>
      <c r="L114" s="12"/>
      <c r="M114" s="18"/>
      <c r="N114" s="5" t="str">
        <f t="shared" si="42"/>
        <v>PERMISSION_STRING VARCHAR(100),</v>
      </c>
      <c r="O114" s="6" t="s">
        <v>50</v>
      </c>
      <c r="P114" t="s">
        <v>225</v>
      </c>
      <c r="W114" s="17" t="str">
        <f t="shared" si="43"/>
        <v>permissionString</v>
      </c>
      <c r="X114" s="3" t="str">
        <f t="shared" si="44"/>
        <v>"permissionString":"",</v>
      </c>
      <c r="Y114" s="22" t="str">
        <f t="shared" si="45"/>
        <v>public static String PERMISSION_STRING="permissionString";</v>
      </c>
      <c r="Z114" s="7" t="str">
        <f t="shared" si="46"/>
        <v>private String permissionString="";</v>
      </c>
    </row>
    <row r="115" spans="2:26" ht="30" x14ac:dyDescent="0.45">
      <c r="B115" s="1" t="s">
        <v>36</v>
      </c>
      <c r="C115" s="1" t="s">
        <v>1</v>
      </c>
      <c r="D115" s="4">
        <v>100</v>
      </c>
      <c r="E115" s="24"/>
      <c r="F115" s="24"/>
      <c r="G115" s="24"/>
      <c r="I115" t="str">
        <f>I113</f>
        <v>ALTER TABLE CR_PERMISSION</v>
      </c>
      <c r="J115" t="str">
        <f t="shared" si="40"/>
        <v xml:space="preserve"> ADD  PERMISSION_TYPE VARCHAR(100)</v>
      </c>
      <c r="K115" s="21" t="str">
        <f t="shared" si="41"/>
        <v xml:space="preserve"> ALTER COLUMN   PERMISSION_TYPE</v>
      </c>
      <c r="L115" s="12"/>
      <c r="M115" s="18"/>
      <c r="N115" s="5" t="str">
        <f t="shared" si="42"/>
        <v>PERMISSION_TYPE VARCHAR(100),</v>
      </c>
      <c r="O115" s="6" t="s">
        <v>50</v>
      </c>
      <c r="P115" t="s">
        <v>51</v>
      </c>
      <c r="W115" s="17" t="str">
        <f t="shared" si="43"/>
        <v>permissionType</v>
      </c>
      <c r="X115" s="3" t="str">
        <f t="shared" si="44"/>
        <v>"permissionType":"",</v>
      </c>
      <c r="Y115" s="22" t="str">
        <f t="shared" si="45"/>
        <v>public static String PERMISSION_TYPE="permissionType";</v>
      </c>
      <c r="Z115" s="7" t="str">
        <f t="shared" si="46"/>
        <v>private String permissionType="";</v>
      </c>
    </row>
    <row r="116" spans="2:26" ht="17.5" x14ac:dyDescent="0.45">
      <c r="B116" s="1" t="s">
        <v>14</v>
      </c>
      <c r="C116" s="1" t="s">
        <v>1</v>
      </c>
      <c r="D116" s="4">
        <v>50</v>
      </c>
      <c r="E116" s="24"/>
      <c r="F116" s="24"/>
      <c r="G116" s="24"/>
      <c r="I116" t="e">
        <f>#REF!</f>
        <v>#REF!</v>
      </c>
      <c r="J116" t="str">
        <f t="shared" si="40"/>
        <v xml:space="preserve"> ADD  DESCRIPTION VARCHAR(50)</v>
      </c>
      <c r="K116" s="21" t="str">
        <f t="shared" si="41"/>
        <v xml:space="preserve"> ALTER COLUMN   DESCRIPTION</v>
      </c>
      <c r="L116" s="12"/>
      <c r="M116" s="18"/>
      <c r="N116" s="5" t="str">
        <f t="shared" si="42"/>
        <v>DESCRIPTION VARCHAR(50),</v>
      </c>
      <c r="O116" s="6" t="s">
        <v>14</v>
      </c>
      <c r="W116" s="17" t="str">
        <f t="shared" si="43"/>
        <v>description</v>
      </c>
      <c r="X116" s="3" t="str">
        <f t="shared" si="44"/>
        <v>"description":"",</v>
      </c>
      <c r="Y116" s="22" t="str">
        <f t="shared" si="45"/>
        <v>public static String DESCRIPTION="description";</v>
      </c>
      <c r="Z116" s="7" t="str">
        <f t="shared" si="46"/>
        <v>private String description="";</v>
      </c>
    </row>
    <row r="117" spans="2:26" ht="17.5" x14ac:dyDescent="0.45">
      <c r="B117" s="30"/>
      <c r="C117" s="14"/>
      <c r="D117" s="9"/>
      <c r="E117" s="24"/>
      <c r="F117" s="24"/>
      <c r="G117" s="24"/>
      <c r="K117" s="32"/>
      <c r="M117" s="20"/>
      <c r="N117" s="33" t="s">
        <v>130</v>
      </c>
      <c r="O117" s="14"/>
      <c r="P117" s="14"/>
      <c r="W117" s="17"/>
      <c r="X117" s="3"/>
      <c r="Y117" s="22"/>
      <c r="Z117" s="7"/>
    </row>
    <row r="118" spans="2:26" x14ac:dyDescent="0.35">
      <c r="E118" s="24"/>
      <c r="F118" s="24"/>
      <c r="G118" s="24"/>
      <c r="K118" s="21"/>
      <c r="M118" s="19"/>
      <c r="N118" s="31" t="s">
        <v>126</v>
      </c>
      <c r="W118" s="16"/>
      <c r="X118" s="3"/>
      <c r="Y118" s="22"/>
      <c r="Z118" s="7"/>
    </row>
    <row r="119" spans="2:26" x14ac:dyDescent="0.35">
      <c r="E119" s="24"/>
      <c r="F119" s="24"/>
      <c r="G119" s="24"/>
      <c r="K119" s="21"/>
      <c r="M119" s="19"/>
      <c r="N119" s="5"/>
      <c r="W119" s="16"/>
      <c r="X119" s="3"/>
      <c r="Y119" s="22"/>
      <c r="Z119" s="7"/>
    </row>
    <row r="120" spans="2:26" x14ac:dyDescent="0.35">
      <c r="E120" s="24"/>
      <c r="F120" s="24"/>
      <c r="G120" s="24"/>
      <c r="K120" s="21"/>
      <c r="M120" s="19"/>
      <c r="N120" s="5" t="s">
        <v>6</v>
      </c>
      <c r="W120" s="16"/>
      <c r="X120" s="3"/>
      <c r="Y120" s="22"/>
      <c r="Z120" s="7"/>
    </row>
    <row r="121" spans="2:26" x14ac:dyDescent="0.35">
      <c r="B121" s="2" t="s">
        <v>226</v>
      </c>
      <c r="E121" s="24"/>
      <c r="F121" s="24"/>
      <c r="G121" s="24"/>
      <c r="I121" t="str">
        <f>CONCATENATE("ALTER TABLE"," ",B121)</f>
        <v>ALTER TABLE CR_RULE</v>
      </c>
      <c r="J121" t="str">
        <f t="shared" ref="J121:J128" si="47">LEFT(CONCATENATE(" ADD "," ",N121,";"),LEN(CONCATENATE(" ADD "," ",N121,";"))-2)</f>
        <v xml:space="preserve"> ADD  CREATE TABLE CR_RULE </v>
      </c>
      <c r="K121" s="21" t="str">
        <f t="shared" ref="K121:K128" si="48">LEFT(CONCATENATE(" ALTER COLUMN  "," ",B121,";"),LEN(CONCATENATE(" ALTER COLUMN "," ",B121,";")))</f>
        <v xml:space="preserve"> ALTER COLUMN   CR_RULE</v>
      </c>
      <c r="M121" s="19"/>
      <c r="N121" s="5" t="str">
        <f>CONCATENATE("CREATE TABLE ",B121," ","(")</f>
        <v>CREATE TABLE CR_RULE (</v>
      </c>
      <c r="W121" s="16"/>
      <c r="X121" s="3" t="s">
        <v>32</v>
      </c>
      <c r="Y121" s="22"/>
      <c r="Z121" s="7"/>
    </row>
    <row r="122" spans="2:26" ht="17.5" x14ac:dyDescent="0.45">
      <c r="B122" s="1" t="s">
        <v>2</v>
      </c>
      <c r="C122" s="1" t="s">
        <v>1</v>
      </c>
      <c r="D122" s="4">
        <v>20</v>
      </c>
      <c r="E122" s="24" t="s">
        <v>163</v>
      </c>
      <c r="F122" s="24"/>
      <c r="G122" s="24"/>
      <c r="I122" t="str">
        <f>I121</f>
        <v>ALTER TABLE CR_RULE</v>
      </c>
      <c r="J122" t="str">
        <f t="shared" si="47"/>
        <v xml:space="preserve"> ADD  ID VARCHAR(20) NOT NULL </v>
      </c>
      <c r="K122" s="21" t="str">
        <f t="shared" si="48"/>
        <v xml:space="preserve"> ALTER COLUMN   ID</v>
      </c>
      <c r="L122" s="12"/>
      <c r="M122" s="18"/>
      <c r="N122" s="5" t="str">
        <f t="shared" ref="N122:N128" si="49">CONCATENATE(B122," ",C122,"(",D122,")",E122,F122,G122,",")</f>
        <v>ID VARCHAR(20) NOT NULL ,</v>
      </c>
      <c r="O122" s="6" t="s">
        <v>2</v>
      </c>
      <c r="P122" s="6"/>
      <c r="Q122" s="6"/>
      <c r="R122" s="6"/>
      <c r="S122" s="6"/>
      <c r="T122" s="6"/>
      <c r="U122" s="6"/>
      <c r="V122" s="6"/>
      <c r="W122" s="17" t="str">
        <f t="shared" ref="W122:W128" si="50">CONCATENATE(,LOWER(O122),UPPER(LEFT(P122,1)),LOWER(RIGHT(P122,LEN(P122)-IF(LEN(P122)&gt;0,1,LEN(P122)))),UPPER(LEFT(Q122,1)),LOWER(RIGHT(Q122,LEN(Q122)-IF(LEN(Q122)&gt;0,1,LEN(Q122)))),UPPER(LEFT(R122,1)),LOWER(RIGHT(R122,LEN(R122)-IF(LEN(R122)&gt;0,1,LEN(R122)))),UPPER(LEFT(S122,1)),LOWER(RIGHT(S122,LEN(S122)-IF(LEN(S122)&gt;0,1,LEN(S122)))),UPPER(LEFT(T122,1)),LOWER(RIGHT(T122,LEN(T122)-IF(LEN(T122)&gt;0,1,LEN(T122)))),UPPER(LEFT(U122,1)),LOWER(RIGHT(U122,LEN(U122)-IF(LEN(U122)&gt;0,1,LEN(U122)))),UPPER(LEFT(V122,1)),LOWER(RIGHT(V122,LEN(V122)-IF(LEN(V122)&gt;0,1,LEN(V122)))))</f>
        <v>id</v>
      </c>
      <c r="X122" s="3" t="str">
        <f t="shared" ref="X122:X128" si="51">CONCATENATE("""",W122,"""",":","""","""",",")</f>
        <v>"id":"",</v>
      </c>
      <c r="Y122" s="22" t="str">
        <f t="shared" ref="Y122:Y128" si="52">CONCATENATE("public static String ",,B122,,"=","""",W122,""";")</f>
        <v>public static String ID="id";</v>
      </c>
      <c r="Z122" s="7" t="str">
        <f t="shared" ref="Z122:Z128" si="53">CONCATENATE("private String ",W122,"=","""""",";")</f>
        <v>private String id="";</v>
      </c>
    </row>
    <row r="123" spans="2:26" ht="17.5" x14ac:dyDescent="0.45">
      <c r="B123" s="1" t="s">
        <v>3</v>
      </c>
      <c r="C123" s="1" t="s">
        <v>1</v>
      </c>
      <c r="D123" s="4">
        <v>10</v>
      </c>
      <c r="E123" s="24"/>
      <c r="F123" s="24"/>
      <c r="G123" s="24"/>
      <c r="I123" t="str">
        <f>I122</f>
        <v>ALTER TABLE CR_RULE</v>
      </c>
      <c r="J123" t="str">
        <f t="shared" si="47"/>
        <v xml:space="preserve"> ADD  STATUS VARCHAR(10)</v>
      </c>
      <c r="K123" s="21" t="str">
        <f t="shared" si="48"/>
        <v xml:space="preserve"> ALTER COLUMN   STATUS</v>
      </c>
      <c r="L123" s="12"/>
      <c r="M123" s="18"/>
      <c r="N123" s="5" t="str">
        <f t="shared" si="49"/>
        <v>STATUS VARCHAR(10),</v>
      </c>
      <c r="O123" s="6" t="s">
        <v>3</v>
      </c>
      <c r="W123" s="17" t="str">
        <f t="shared" si="50"/>
        <v>status</v>
      </c>
      <c r="X123" s="3" t="str">
        <f t="shared" si="51"/>
        <v>"status":"",</v>
      </c>
      <c r="Y123" s="22" t="str">
        <f t="shared" si="52"/>
        <v>public static String STATUS="status";</v>
      </c>
      <c r="Z123" s="7" t="str">
        <f t="shared" si="53"/>
        <v>private String status="";</v>
      </c>
    </row>
    <row r="124" spans="2:26" ht="17.5" x14ac:dyDescent="0.45">
      <c r="B124" s="1" t="s">
        <v>4</v>
      </c>
      <c r="C124" s="1" t="s">
        <v>1</v>
      </c>
      <c r="D124" s="4">
        <v>20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INSERT_DATE VARCHAR(20)</v>
      </c>
      <c r="K124" s="21" t="str">
        <f t="shared" si="48"/>
        <v xml:space="preserve"> ALTER COLUMN   INSERT_DATE</v>
      </c>
      <c r="L124" s="12"/>
      <c r="M124" s="18"/>
      <c r="N124" s="5" t="str">
        <f t="shared" si="49"/>
        <v>INSERT_DATE VARCHAR(20),</v>
      </c>
      <c r="O124" s="6" t="s">
        <v>7</v>
      </c>
      <c r="P124" t="s">
        <v>8</v>
      </c>
      <c r="W124" s="17" t="str">
        <f t="shared" si="50"/>
        <v>insertDate</v>
      </c>
      <c r="X124" s="3" t="str">
        <f t="shared" si="51"/>
        <v>"insertDate":"",</v>
      </c>
      <c r="Y124" s="22" t="str">
        <f t="shared" si="52"/>
        <v>public static String INSERT_DATE="insertDate";</v>
      </c>
      <c r="Z124" s="7" t="str">
        <f t="shared" si="53"/>
        <v>private String insertDate="";</v>
      </c>
    </row>
    <row r="125" spans="2:26" ht="30" x14ac:dyDescent="0.45">
      <c r="B125" s="1" t="s">
        <v>5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MODIFICATION_DATE VARCHAR(20)</v>
      </c>
      <c r="K125" s="21" t="str">
        <f t="shared" si="48"/>
        <v xml:space="preserve"> ALTER COLUMN   MODIFICATION_DATE</v>
      </c>
      <c r="L125" s="12"/>
      <c r="M125" s="18"/>
      <c r="N125" s="5" t="str">
        <f t="shared" si="49"/>
        <v>MODIFICATION_DATE VARCHAR(20),</v>
      </c>
      <c r="O125" s="6" t="s">
        <v>9</v>
      </c>
      <c r="P125" t="s">
        <v>8</v>
      </c>
      <c r="W125" s="17" t="str">
        <f t="shared" si="50"/>
        <v>modificationDate</v>
      </c>
      <c r="X125" s="3" t="str">
        <f t="shared" si="51"/>
        <v>"modificationDate":"",</v>
      </c>
      <c r="Y125" s="22" t="str">
        <f t="shared" si="52"/>
        <v>public static String MODIFICATION_DATE="modificationDate";</v>
      </c>
      <c r="Z125" s="7" t="str">
        <f t="shared" si="53"/>
        <v>private String modificationDate="";</v>
      </c>
    </row>
    <row r="126" spans="2:26" ht="17.5" x14ac:dyDescent="0.45">
      <c r="B126" s="1" t="s">
        <v>235</v>
      </c>
      <c r="C126" s="1" t="s">
        <v>1</v>
      </c>
      <c r="D126" s="4">
        <v>100</v>
      </c>
      <c r="E126" s="24"/>
      <c r="F126" s="24"/>
      <c r="G126" s="24"/>
      <c r="I126" t="str">
        <f>I124</f>
        <v>ALTER TABLE CR_RULE</v>
      </c>
      <c r="J126" t="str">
        <f t="shared" si="47"/>
        <v xml:space="preserve"> ADD  IS_PUBLIC VARCHAR(100)</v>
      </c>
      <c r="K126" s="21" t="str">
        <f t="shared" si="48"/>
        <v xml:space="preserve"> ALTER COLUMN   IS_PUBLIC</v>
      </c>
      <c r="L126" s="12"/>
      <c r="M126" s="18"/>
      <c r="N126" s="5" t="str">
        <f t="shared" si="49"/>
        <v>IS_PUBLIC VARCHAR(100),</v>
      </c>
      <c r="O126" s="6" t="s">
        <v>112</v>
      </c>
      <c r="P126" t="s">
        <v>236</v>
      </c>
      <c r="W126" s="17" t="str">
        <f t="shared" si="50"/>
        <v>isPublic</v>
      </c>
      <c r="X126" s="3" t="str">
        <f t="shared" si="51"/>
        <v>"isPublic":"",</v>
      </c>
      <c r="Y126" s="22" t="str">
        <f t="shared" si="52"/>
        <v>public static String IS_PUBLIC="isPublic";</v>
      </c>
      <c r="Z126" s="7" t="str">
        <f t="shared" si="53"/>
        <v>private String isPublic="";</v>
      </c>
    </row>
    <row r="127" spans="2:26" ht="17.5" x14ac:dyDescent="0.45">
      <c r="B127" s="1" t="s">
        <v>68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RULE_NAME VARCHAR(100)</v>
      </c>
      <c r="K127" s="21" t="str">
        <f t="shared" si="48"/>
        <v xml:space="preserve"> ALTER COLUMN   RULE_NAME</v>
      </c>
      <c r="L127" s="12"/>
      <c r="M127" s="18"/>
      <c r="N127" s="5" t="str">
        <f t="shared" si="49"/>
        <v>RULE_NAME VARCHAR(100),</v>
      </c>
      <c r="O127" s="6" t="s">
        <v>67</v>
      </c>
      <c r="P127" t="s">
        <v>0</v>
      </c>
      <c r="W127" s="17" t="str">
        <f t="shared" si="50"/>
        <v>ruleName</v>
      </c>
      <c r="X127" s="3" t="str">
        <f t="shared" si="51"/>
        <v>"ruleName":"",</v>
      </c>
      <c r="Y127" s="22" t="str">
        <f t="shared" si="52"/>
        <v>public static String RULE_NAME="ruleName";</v>
      </c>
      <c r="Z127" s="7" t="str">
        <f t="shared" si="53"/>
        <v>private String ruleName="";</v>
      </c>
    </row>
    <row r="128" spans="2:26" ht="17.5" x14ac:dyDescent="0.45">
      <c r="B128" s="1" t="s">
        <v>14</v>
      </c>
      <c r="C128" s="1" t="s">
        <v>1</v>
      </c>
      <c r="D128" s="4">
        <v>50</v>
      </c>
      <c r="E128" s="24"/>
      <c r="F128" s="24"/>
      <c r="G128" s="24"/>
      <c r="I128" t="e">
        <f>#REF!</f>
        <v>#REF!</v>
      </c>
      <c r="J128" t="str">
        <f t="shared" si="47"/>
        <v xml:space="preserve"> ADD  DESCRIPTION VARCHAR(50)</v>
      </c>
      <c r="K128" s="21" t="str">
        <f t="shared" si="48"/>
        <v xml:space="preserve"> ALTER COLUMN   DESCRIPTION</v>
      </c>
      <c r="L128" s="12"/>
      <c r="M128" s="18"/>
      <c r="N128" s="5" t="str">
        <f t="shared" si="49"/>
        <v>DESCRIPTION VARCHAR(50),</v>
      </c>
      <c r="O128" s="6" t="s">
        <v>14</v>
      </c>
      <c r="W128" s="17" t="str">
        <f t="shared" si="50"/>
        <v>description</v>
      </c>
      <c r="X128" s="3" t="str">
        <f t="shared" si="51"/>
        <v>"description":"",</v>
      </c>
      <c r="Y128" s="22" t="str">
        <f t="shared" si="52"/>
        <v>public static String DESCRIPTION="description";</v>
      </c>
      <c r="Z128" s="7" t="str">
        <f t="shared" si="53"/>
        <v>private String description="";</v>
      </c>
    </row>
    <row r="129" spans="2:26" ht="17.5" x14ac:dyDescent="0.45">
      <c r="B129" s="30"/>
      <c r="C129" s="14"/>
      <c r="D129" s="9"/>
      <c r="E129" s="24"/>
      <c r="F129" s="24"/>
      <c r="G129" s="24"/>
      <c r="K129" s="32"/>
      <c r="M129" s="20"/>
      <c r="N129" s="33" t="s">
        <v>130</v>
      </c>
      <c r="O129" s="14"/>
      <c r="P129" s="14"/>
      <c r="W129" s="17"/>
      <c r="X129" s="3"/>
      <c r="Y129" s="22"/>
      <c r="Z129" s="7"/>
    </row>
    <row r="130" spans="2:26" x14ac:dyDescent="0.35">
      <c r="E130" s="24"/>
      <c r="F130" s="24"/>
      <c r="G130" s="24"/>
      <c r="K130" s="21"/>
      <c r="M130" s="19"/>
      <c r="N130" s="31" t="s">
        <v>126</v>
      </c>
      <c r="W130" s="16"/>
      <c r="X130" s="3"/>
      <c r="Y130" s="22"/>
      <c r="Z130" s="7"/>
    </row>
    <row r="131" spans="2:26" x14ac:dyDescent="0.35">
      <c r="E131" s="24"/>
      <c r="F131" s="24"/>
      <c r="G131" s="24"/>
      <c r="K131" s="21"/>
      <c r="M131" s="19"/>
      <c r="N131" s="5"/>
      <c r="W131" s="16"/>
      <c r="X131" s="3"/>
      <c r="Y131" s="22"/>
      <c r="Z131" s="7"/>
    </row>
    <row r="132" spans="2:26" x14ac:dyDescent="0.35">
      <c r="E132" s="24"/>
      <c r="F132" s="24"/>
      <c r="G132" s="24"/>
      <c r="K132" s="21"/>
      <c r="M132" s="19"/>
      <c r="N132" s="5" t="s">
        <v>6</v>
      </c>
      <c r="W132" s="16"/>
      <c r="X132" s="3"/>
      <c r="Y132" s="22"/>
      <c r="Z132" s="7"/>
    </row>
    <row r="133" spans="2:26" ht="29" x14ac:dyDescent="0.35">
      <c r="B133" s="2" t="s">
        <v>227</v>
      </c>
      <c r="E133" s="24"/>
      <c r="F133" s="24"/>
      <c r="G133" s="24"/>
      <c r="I133" t="str">
        <f>CONCATENATE("ALTER TABLE"," ",B133)</f>
        <v>ALTER TABLE CR_REL_RULE_AND_PERMISSION</v>
      </c>
      <c r="J133" t="str">
        <f t="shared" ref="J133:J139" si="54">LEFT(CONCATENATE(" ADD "," ",N133,";"),LEN(CONCATENATE(" ADD "," ",N133,";"))-2)</f>
        <v xml:space="preserve"> ADD  CREATE TABLE CR_REL_RULE_AND_PERMISSION </v>
      </c>
      <c r="K133" s="21" t="str">
        <f t="shared" ref="K133:K139" si="55">LEFT(CONCATENATE(" ALTER COLUMN  "," ",B133,";"),LEN(CONCATENATE(" ALTER COLUMN "," ",B133,";")))</f>
        <v xml:space="preserve"> ALTER COLUMN   CR_REL_RULE_AND_PERMISSION</v>
      </c>
      <c r="M133" s="19"/>
      <c r="N133" s="5" t="str">
        <f>CONCATENATE("CREATE TABLE ",B133," ","(")</f>
        <v>CREATE TABLE CR_REL_RULE_AND_PERMISSION (</v>
      </c>
      <c r="W133" s="16"/>
      <c r="X133" s="3" t="s">
        <v>32</v>
      </c>
      <c r="Y133" s="22"/>
      <c r="Z133" s="7"/>
    </row>
    <row r="134" spans="2:26" ht="17.5" x14ac:dyDescent="0.45">
      <c r="B134" s="1" t="s">
        <v>2</v>
      </c>
      <c r="C134" s="1" t="s">
        <v>1</v>
      </c>
      <c r="D134" s="4">
        <v>20</v>
      </c>
      <c r="E134" s="24" t="s">
        <v>163</v>
      </c>
      <c r="F134" s="24"/>
      <c r="G134" s="24"/>
      <c r="I134" t="str">
        <f>I133</f>
        <v>ALTER TABLE CR_REL_RULE_AND_PERMISSION</v>
      </c>
      <c r="J134" t="str">
        <f t="shared" si="54"/>
        <v xml:space="preserve"> ADD  ID VARCHAR(20) NOT NULL </v>
      </c>
      <c r="K134" s="21" t="str">
        <f t="shared" si="55"/>
        <v xml:space="preserve"> ALTER COLUMN   ID</v>
      </c>
      <c r="L134" s="12"/>
      <c r="M134" s="18"/>
      <c r="N134" s="5" t="str">
        <f t="shared" ref="N134:N139" si="56">CONCATENATE(B134," ",C134,"(",D134,")",E134,F134,G134,",")</f>
        <v>ID VARCHAR(20) NOT NULL ,</v>
      </c>
      <c r="O134" s="6" t="s">
        <v>2</v>
      </c>
      <c r="P134" s="6"/>
      <c r="Q134" s="6"/>
      <c r="R134" s="6"/>
      <c r="S134" s="6"/>
      <c r="T134" s="6"/>
      <c r="U134" s="6"/>
      <c r="V134" s="6"/>
      <c r="W134" s="17" t="str">
        <f t="shared" ref="W134:W139" si="57"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id</v>
      </c>
      <c r="X134" s="3" t="str">
        <f t="shared" ref="X134:X139" si="58">CONCATENATE("""",W134,"""",":","""","""",",")</f>
        <v>"id":"",</v>
      </c>
      <c r="Y134" s="22" t="str">
        <f t="shared" ref="Y134:Y139" si="59">CONCATENATE("public static String ",,B134,,"=","""",W134,""";")</f>
        <v>public static String ID="id";</v>
      </c>
      <c r="Z134" s="7" t="str">
        <f t="shared" ref="Z134:Z139" si="60">CONCATENATE("private String ",W134,"=","""""",";")</f>
        <v>private String id="";</v>
      </c>
    </row>
    <row r="135" spans="2:26" ht="17.5" x14ac:dyDescent="0.45">
      <c r="B135" s="1" t="s">
        <v>3</v>
      </c>
      <c r="C135" s="1" t="s">
        <v>1</v>
      </c>
      <c r="D135" s="4">
        <v>10</v>
      </c>
      <c r="E135" s="24"/>
      <c r="F135" s="24"/>
      <c r="G135" s="24"/>
      <c r="I135" t="str">
        <f>I134</f>
        <v>ALTER TABLE CR_REL_RULE_AND_PERMISSION</v>
      </c>
      <c r="J135" t="str">
        <f t="shared" si="54"/>
        <v xml:space="preserve"> ADD  STATUS VARCHAR(10)</v>
      </c>
      <c r="K135" s="21" t="str">
        <f t="shared" si="55"/>
        <v xml:space="preserve"> ALTER COLUMN   STATUS</v>
      </c>
      <c r="L135" s="12"/>
      <c r="M135" s="18"/>
      <c r="N135" s="5" t="str">
        <f t="shared" si="56"/>
        <v>STATUS VARCHAR(10),</v>
      </c>
      <c r="O135" s="6" t="s">
        <v>3</v>
      </c>
      <c r="W135" s="17" t="str">
        <f t="shared" si="57"/>
        <v>status</v>
      </c>
      <c r="X135" s="3" t="str">
        <f t="shared" si="58"/>
        <v>"status":"",</v>
      </c>
      <c r="Y135" s="22" t="str">
        <f t="shared" si="59"/>
        <v>public static String STATUS="status";</v>
      </c>
      <c r="Z135" s="7" t="str">
        <f t="shared" si="60"/>
        <v>private String status="";</v>
      </c>
    </row>
    <row r="136" spans="2:26" ht="17.5" x14ac:dyDescent="0.45">
      <c r="B136" s="1" t="s">
        <v>4</v>
      </c>
      <c r="C136" s="1" t="s">
        <v>1</v>
      </c>
      <c r="D136" s="4">
        <v>20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INSERT_DATE VARCHAR(20)</v>
      </c>
      <c r="K136" s="21" t="str">
        <f t="shared" si="55"/>
        <v xml:space="preserve"> ALTER COLUMN   INSERT_DATE</v>
      </c>
      <c r="L136" s="12"/>
      <c r="M136" s="18"/>
      <c r="N136" s="5" t="str">
        <f t="shared" si="56"/>
        <v>INSERT_DATE VARCHAR(20),</v>
      </c>
      <c r="O136" s="6" t="s">
        <v>7</v>
      </c>
      <c r="P136" t="s">
        <v>8</v>
      </c>
      <c r="W136" s="17" t="str">
        <f t="shared" si="57"/>
        <v>insertDate</v>
      </c>
      <c r="X136" s="3" t="str">
        <f t="shared" si="58"/>
        <v>"insertDate":"",</v>
      </c>
      <c r="Y136" s="22" t="str">
        <f t="shared" si="59"/>
        <v>public static String INSERT_DATE="insertDate";</v>
      </c>
      <c r="Z136" s="7" t="str">
        <f t="shared" si="60"/>
        <v>private String insertDate="";</v>
      </c>
    </row>
    <row r="137" spans="2:26" ht="30" x14ac:dyDescent="0.45">
      <c r="B137" s="1" t="s">
        <v>5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MODIFICATION_DATE VARCHAR(20)</v>
      </c>
      <c r="K137" s="21" t="str">
        <f t="shared" si="55"/>
        <v xml:space="preserve"> ALTER COLUMN   MODIFICATION_DATE</v>
      </c>
      <c r="L137" s="12"/>
      <c r="M137" s="18"/>
      <c r="N137" s="5" t="str">
        <f t="shared" si="56"/>
        <v>MODIFICATION_DATE VARCHAR(20),</v>
      </c>
      <c r="O137" s="6" t="s">
        <v>9</v>
      </c>
      <c r="P137" t="s">
        <v>8</v>
      </c>
      <c r="W137" s="17" t="str">
        <f t="shared" si="57"/>
        <v>modificationDate</v>
      </c>
      <c r="X137" s="3" t="str">
        <f t="shared" si="58"/>
        <v>"modificationDate":"",</v>
      </c>
      <c r="Y137" s="22" t="str">
        <f t="shared" si="59"/>
        <v>public static String MODIFICATION_DATE="modificationDate";</v>
      </c>
      <c r="Z137" s="7" t="str">
        <f t="shared" si="60"/>
        <v>private String modificationDate="";</v>
      </c>
    </row>
    <row r="138" spans="2:26" ht="17.5" x14ac:dyDescent="0.45">
      <c r="B138" s="1" t="s">
        <v>228</v>
      </c>
      <c r="C138" s="1" t="s">
        <v>1</v>
      </c>
      <c r="D138" s="4">
        <v>100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FK_RULE_ID VARCHAR(100)</v>
      </c>
      <c r="K138" s="21" t="str">
        <f t="shared" si="55"/>
        <v xml:space="preserve"> ALTER COLUMN   FK_RULE_ID</v>
      </c>
      <c r="L138" s="12"/>
      <c r="M138" s="18"/>
      <c r="N138" s="5" t="str">
        <f t="shared" si="56"/>
        <v>FK_RULE_ID VARCHAR(100),</v>
      </c>
      <c r="O138" s="6" t="s">
        <v>67</v>
      </c>
      <c r="P138" t="s">
        <v>0</v>
      </c>
      <c r="W138" s="17" t="str">
        <f t="shared" si="57"/>
        <v>ruleName</v>
      </c>
      <c r="X138" s="3" t="str">
        <f t="shared" si="58"/>
        <v>"ruleName":"",</v>
      </c>
      <c r="Y138" s="22" t="str">
        <f t="shared" si="59"/>
        <v>public static String FK_RULE_ID="ruleName";</v>
      </c>
      <c r="Z138" s="7" t="str">
        <f t="shared" si="60"/>
        <v>private String ruleName="";</v>
      </c>
    </row>
    <row r="139" spans="2:26" ht="30" x14ac:dyDescent="0.45">
      <c r="B139" s="1" t="s">
        <v>229</v>
      </c>
      <c r="C139" s="1" t="s">
        <v>1</v>
      </c>
      <c r="D139" s="4">
        <v>50</v>
      </c>
      <c r="E139" s="24"/>
      <c r="F139" s="24"/>
      <c r="G139" s="24"/>
      <c r="I139" t="e">
        <f>#REF!</f>
        <v>#REF!</v>
      </c>
      <c r="J139" t="str">
        <f t="shared" si="54"/>
        <v xml:space="preserve"> ADD  FK_PERMISSION_ID VARCHAR(50)</v>
      </c>
      <c r="K139" s="21" t="str">
        <f t="shared" si="55"/>
        <v xml:space="preserve"> ALTER COLUMN   FK_PERMISSION_ID</v>
      </c>
      <c r="L139" s="12"/>
      <c r="M139" s="18"/>
      <c r="N139" s="5" t="str">
        <f t="shared" si="56"/>
        <v>FK_PERMISSION_ID VARCHAR(50),</v>
      </c>
      <c r="O139" s="6" t="s">
        <v>14</v>
      </c>
      <c r="W139" s="17" t="str">
        <f t="shared" si="57"/>
        <v>description</v>
      </c>
      <c r="X139" s="3" t="str">
        <f t="shared" si="58"/>
        <v>"description":"",</v>
      </c>
      <c r="Y139" s="22" t="str">
        <f t="shared" si="59"/>
        <v>public static String FK_PERMISSION_ID="description";</v>
      </c>
      <c r="Z139" s="7" t="str">
        <f t="shared" si="60"/>
        <v>private String description="";</v>
      </c>
    </row>
    <row r="140" spans="2:26" ht="17.5" x14ac:dyDescent="0.45">
      <c r="B140" s="30"/>
      <c r="C140" s="14"/>
      <c r="D140" s="9"/>
      <c r="E140" s="24"/>
      <c r="F140" s="24"/>
      <c r="G140" s="24"/>
      <c r="K140" s="32"/>
      <c r="M140" s="20"/>
      <c r="N140" s="33" t="s">
        <v>130</v>
      </c>
      <c r="O140" s="14"/>
      <c r="P140" s="14"/>
      <c r="W140" s="17"/>
      <c r="X140" s="3"/>
      <c r="Y140" s="22"/>
      <c r="Z140" s="7"/>
    </row>
    <row r="141" spans="2:26" x14ac:dyDescent="0.35">
      <c r="E141" s="24"/>
      <c r="F141" s="24"/>
      <c r="G141" s="24"/>
      <c r="K141" s="21"/>
      <c r="M141" s="19"/>
      <c r="N141" s="31" t="s">
        <v>126</v>
      </c>
      <c r="W141" s="16"/>
      <c r="X141" s="3"/>
      <c r="Y141" s="22"/>
      <c r="Z141" s="7"/>
    </row>
    <row r="142" spans="2:26" x14ac:dyDescent="0.35">
      <c r="E142" s="24"/>
      <c r="F142" s="24"/>
      <c r="G142" s="24"/>
      <c r="K142" s="21"/>
      <c r="M142" s="19"/>
      <c r="N142" s="5"/>
      <c r="W142" s="16"/>
      <c r="X142" s="3"/>
      <c r="Y142" s="22"/>
      <c r="Z142" s="7"/>
    </row>
    <row r="143" spans="2:26" x14ac:dyDescent="0.35">
      <c r="E143" s="24"/>
      <c r="F143" s="24"/>
      <c r="G143" s="24"/>
      <c r="K143" s="21"/>
      <c r="M143" s="19"/>
      <c r="N143" s="5" t="s">
        <v>6</v>
      </c>
      <c r="W143" s="16"/>
      <c r="X143" s="3"/>
      <c r="Y143" s="22"/>
      <c r="Z143" s="7"/>
    </row>
    <row r="144" spans="2:26" ht="43.5" x14ac:dyDescent="0.35">
      <c r="B144" s="2" t="s">
        <v>230</v>
      </c>
      <c r="E144" s="24"/>
      <c r="F144" s="24"/>
      <c r="G144" s="24"/>
      <c r="J144" t="s">
        <v>231</v>
      </c>
      <c r="K144" s="26" t="str">
        <f>CONCATENATE(J144," VIEW ",B144," AS SELECT")</f>
        <v>CREATE OR REPLACE  VIEW CR_REL_RULE_AND_PERMISSION_LIST AS SELECT</v>
      </c>
      <c r="M144" s="19"/>
      <c r="N144" s="5" t="str">
        <f>CONCATENATE("CREATE TABLE ",B144," ","(")</f>
        <v>CREATE TABLE CR_REL_RULE_AND_PERMISSION_LIST (</v>
      </c>
      <c r="W144" s="16"/>
      <c r="X144" s="3" t="s">
        <v>32</v>
      </c>
      <c r="Y144" s="22"/>
      <c r="Z144" s="7"/>
    </row>
    <row r="145" spans="2:26" ht="17.5" x14ac:dyDescent="0.45">
      <c r="B145" s="1" t="s">
        <v>2</v>
      </c>
      <c r="C145" s="1" t="s">
        <v>1</v>
      </c>
      <c r="D145" s="4">
        <v>20</v>
      </c>
      <c r="E145" s="24" t="s">
        <v>163</v>
      </c>
      <c r="F145" s="24"/>
      <c r="G145" s="24"/>
      <c r="K145" s="25" t="str">
        <f>CONCATENATE("T.",B145,",")</f>
        <v>T.ID,</v>
      </c>
      <c r="L145" s="12"/>
      <c r="M145" s="18"/>
      <c r="N145" s="5" t="str">
        <f t="shared" ref="N145:N152" si="61">CONCATENATE(B145," ",C145,"(",D145,")",E145,F145,G145,",")</f>
        <v>ID VARCHAR(20) NOT NULL ,</v>
      </c>
      <c r="O145" s="6" t="s">
        <v>2</v>
      </c>
      <c r="P145" s="6"/>
      <c r="Q145" s="6"/>
      <c r="R145" s="6"/>
      <c r="S145" s="6"/>
      <c r="T145" s="6"/>
      <c r="U145" s="6"/>
      <c r="V145" s="6"/>
      <c r="W145" s="17" t="str">
        <f t="shared" ref="W145:W152" si="62"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id</v>
      </c>
      <c r="X145" s="3" t="str">
        <f t="shared" ref="X145:X152" si="63">CONCATENATE("""",W145,"""",":","""","""",",")</f>
        <v>"id":"",</v>
      </c>
      <c r="Y145" s="22" t="str">
        <f t="shared" ref="Y145:Y152" si="64">CONCATENATE("public static String ",,B145,,"=","""",W145,""";")</f>
        <v>public static String ID="id";</v>
      </c>
      <c r="Z145" s="7" t="str">
        <f t="shared" ref="Z145:Z152" si="65">CONCATENATE("private String ",W145,"=","""""",";")</f>
        <v>private String id="";</v>
      </c>
    </row>
    <row r="146" spans="2:26" ht="17.5" x14ac:dyDescent="0.45">
      <c r="B146" s="1" t="s">
        <v>3</v>
      </c>
      <c r="C146" s="1" t="s">
        <v>1</v>
      </c>
      <c r="D146" s="4">
        <v>10</v>
      </c>
      <c r="E146" s="24"/>
      <c r="F146" s="24"/>
      <c r="G146" s="24"/>
      <c r="K146" s="25" t="str">
        <f>CONCATENATE("T.",B146,",")</f>
        <v>T.STATUS,</v>
      </c>
      <c r="L146" s="12"/>
      <c r="M146" s="18"/>
      <c r="N146" s="5" t="str">
        <f t="shared" si="61"/>
        <v>STATUS VARCHAR(10),</v>
      </c>
      <c r="O146" s="6" t="s">
        <v>3</v>
      </c>
      <c r="W146" s="17" t="str">
        <f t="shared" si="62"/>
        <v>status</v>
      </c>
      <c r="X146" s="3" t="str">
        <f t="shared" si="63"/>
        <v>"status":"",</v>
      </c>
      <c r="Y146" s="22" t="str">
        <f t="shared" si="64"/>
        <v>public static String STATUS="status";</v>
      </c>
      <c r="Z146" s="7" t="str">
        <f t="shared" si="65"/>
        <v>private String status="";</v>
      </c>
    </row>
    <row r="147" spans="2:26" ht="17.5" x14ac:dyDescent="0.45">
      <c r="B147" s="1" t="s">
        <v>4</v>
      </c>
      <c r="C147" s="1" t="s">
        <v>1</v>
      </c>
      <c r="D147" s="4">
        <v>20</v>
      </c>
      <c r="E147" s="24"/>
      <c r="F147" s="24"/>
      <c r="G147" s="24"/>
      <c r="K147" s="25" t="str">
        <f>CONCATENATE("T.",B147,",")</f>
        <v>T.INSERT_DATE,</v>
      </c>
      <c r="L147" s="12"/>
      <c r="M147" s="18"/>
      <c r="N147" s="5" t="str">
        <f t="shared" si="61"/>
        <v>INSERT_DATE VARCHAR(20),</v>
      </c>
      <c r="O147" s="6" t="s">
        <v>7</v>
      </c>
      <c r="P147" t="s">
        <v>8</v>
      </c>
      <c r="W147" s="17" t="str">
        <f t="shared" si="62"/>
        <v>insertDate</v>
      </c>
      <c r="X147" s="3" t="str">
        <f t="shared" si="63"/>
        <v>"insertDate":"",</v>
      </c>
      <c r="Y147" s="22" t="str">
        <f t="shared" si="64"/>
        <v>public static String INSERT_DATE="insertDate";</v>
      </c>
      <c r="Z147" s="7" t="str">
        <f t="shared" si="65"/>
        <v>private String insertDate="";</v>
      </c>
    </row>
    <row r="148" spans="2:26" ht="17.5" x14ac:dyDescent="0.45">
      <c r="B148" s="1" t="s">
        <v>5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T.MODIFICATION_DATE,</v>
      </c>
      <c r="L148" s="12"/>
      <c r="M148" s="18"/>
      <c r="N148" s="5" t="str">
        <f t="shared" si="61"/>
        <v>MODIFICATION_DATE VARCHAR(20),</v>
      </c>
      <c r="O148" s="6" t="s">
        <v>9</v>
      </c>
      <c r="P148" t="s">
        <v>8</v>
      </c>
      <c r="W148" s="17" t="str">
        <f t="shared" si="62"/>
        <v>modificationDate</v>
      </c>
      <c r="X148" s="3" t="str">
        <f t="shared" si="63"/>
        <v>"modificationDate":"",</v>
      </c>
      <c r="Y148" s="22" t="str">
        <f t="shared" si="64"/>
        <v>public static String MODIFICATION_DATE="modificationDate";</v>
      </c>
      <c r="Z148" s="7" t="str">
        <f t="shared" si="65"/>
        <v>private String modificationDate="";</v>
      </c>
    </row>
    <row r="149" spans="2:26" ht="17.5" x14ac:dyDescent="0.45">
      <c r="B149" s="1" t="s">
        <v>228</v>
      </c>
      <c r="C149" s="1" t="s">
        <v>1</v>
      </c>
      <c r="D149" s="4">
        <v>100</v>
      </c>
      <c r="E149" s="24"/>
      <c r="F149" s="24"/>
      <c r="G149" s="24"/>
      <c r="K149" s="25" t="str">
        <f>CONCATENATE("T.",B149,",")</f>
        <v>T.FK_RULE_ID,</v>
      </c>
      <c r="L149" s="12"/>
      <c r="M149" s="18"/>
      <c r="N149" s="5" t="str">
        <f t="shared" si="61"/>
        <v>FK_RULE_ID VARCHAR(100),</v>
      </c>
      <c r="O149" s="6" t="s">
        <v>10</v>
      </c>
      <c r="P149" t="s">
        <v>67</v>
      </c>
      <c r="Q149" t="s">
        <v>2</v>
      </c>
      <c r="W149" s="17" t="str">
        <f t="shared" si="62"/>
        <v>fkRuleId</v>
      </c>
      <c r="X149" s="3" t="str">
        <f t="shared" si="63"/>
        <v>"fkRuleId":"",</v>
      </c>
      <c r="Y149" s="22" t="str">
        <f t="shared" si="64"/>
        <v>public static String FK_RULE_ID="fkRuleId";</v>
      </c>
      <c r="Z149" s="7" t="str">
        <f t="shared" si="65"/>
        <v>private String fkRuleId="";</v>
      </c>
    </row>
    <row r="150" spans="2:26" ht="37.5" x14ac:dyDescent="0.45">
      <c r="B150" s="1" t="s">
        <v>68</v>
      </c>
      <c r="C150" s="1" t="s">
        <v>1</v>
      </c>
      <c r="D150" s="4">
        <v>100</v>
      </c>
      <c r="E150" s="24"/>
      <c r="F150" s="24"/>
      <c r="G150" s="24"/>
      <c r="K150" s="25" t="str">
        <f>CONCATENATE(" (SELECT RULE_NAME FROM APDVOICE.CR_RULE WHERE ID=T.FK_RULE_ID) AS ",B150,",")</f>
        <v xml:space="preserve"> (SELECT RULE_NAME FROM APDVOICE.CR_RULE WHERE ID=T.FK_RULE_ID) AS RULE_NAME,</v>
      </c>
      <c r="L150" s="12"/>
      <c r="M150" s="18"/>
      <c r="N150" s="5" t="str">
        <f t="shared" si="61"/>
        <v>RULE_NAME VARCHAR(100),</v>
      </c>
      <c r="O150" s="6" t="s">
        <v>67</v>
      </c>
      <c r="P150" t="s">
        <v>0</v>
      </c>
      <c r="W150" s="17" t="str">
        <f t="shared" si="62"/>
        <v>ruleName</v>
      </c>
      <c r="X150" s="3" t="str">
        <f t="shared" si="63"/>
        <v>"ruleName":"",</v>
      </c>
      <c r="Y150" s="22" t="str">
        <f t="shared" si="64"/>
        <v>public static String RULE_NAME="ruleName";</v>
      </c>
      <c r="Z150" s="7" t="str">
        <f t="shared" si="65"/>
        <v>private String ruleName="";</v>
      </c>
    </row>
    <row r="151" spans="2:26" ht="17.5" x14ac:dyDescent="0.45">
      <c r="B151" s="1" t="s">
        <v>229</v>
      </c>
      <c r="C151" s="1" t="s">
        <v>1</v>
      </c>
      <c r="D151" s="4">
        <v>50</v>
      </c>
      <c r="E151" s="24"/>
      <c r="F151" s="24"/>
      <c r="G151" s="24"/>
      <c r="K151" s="25" t="str">
        <f>CONCATENATE("T.",B151,",")</f>
        <v>T.FK_PERMISSION_ID,</v>
      </c>
      <c r="L151" s="12"/>
      <c r="M151" s="18"/>
      <c r="N151" s="5" t="str">
        <f t="shared" si="61"/>
        <v>FK_PERMISSION_ID VARCHAR(50),</v>
      </c>
      <c r="O151" s="6" t="s">
        <v>10</v>
      </c>
      <c r="P151" t="s">
        <v>50</v>
      </c>
      <c r="Q151" t="s">
        <v>2</v>
      </c>
      <c r="W151" s="17" t="str">
        <f t="shared" si="62"/>
        <v>fkPermissionId</v>
      </c>
      <c r="X151" s="3" t="str">
        <f t="shared" si="63"/>
        <v>"fkPermissionId":"",</v>
      </c>
      <c r="Y151" s="22" t="str">
        <f t="shared" si="64"/>
        <v>public static String FK_PERMISSION_ID="fkPermissionId";</v>
      </c>
      <c r="Z151" s="7" t="str">
        <f t="shared" si="65"/>
        <v>private String fkPermissionId="";</v>
      </c>
    </row>
    <row r="152" spans="2:26" ht="49.5" x14ac:dyDescent="0.45">
      <c r="B152" s="1" t="s">
        <v>224</v>
      </c>
      <c r="C152" s="1" t="s">
        <v>1</v>
      </c>
      <c r="D152" s="4">
        <v>50</v>
      </c>
      <c r="E152" s="24"/>
      <c r="F152" s="24"/>
      <c r="G152" s="24"/>
      <c r="K152" s="25" t="str">
        <f>CONCATENATE("(SELECT PERMISSION_STRING FROM APDVOICE.CR_PERMISSION WHERE ID=T.FK_PERMISSION_ID) AS ",B152,"")</f>
        <v>(SELECT PERMISSION_STRING FROM APDVOICE.CR_PERMISSION WHERE ID=T.FK_PERMISSION_ID) AS PERMISSION_STRING</v>
      </c>
      <c r="L152" s="12"/>
      <c r="M152" s="18"/>
      <c r="N152" s="5" t="str">
        <f t="shared" si="61"/>
        <v>PERMISSION_STRING VARCHAR(50),</v>
      </c>
      <c r="O152" s="6" t="s">
        <v>50</v>
      </c>
      <c r="P152" t="s">
        <v>225</v>
      </c>
      <c r="W152" s="17" t="str">
        <f t="shared" si="62"/>
        <v>permissionString</v>
      </c>
      <c r="X152" s="3" t="str">
        <f t="shared" si="63"/>
        <v>"permissionString":"",</v>
      </c>
      <c r="Y152" s="22" t="str">
        <f t="shared" si="64"/>
        <v>public static String PERMISSION_STRING="permissionString";</v>
      </c>
      <c r="Z152" s="7" t="str">
        <f t="shared" si="65"/>
        <v>private String permissionString="";</v>
      </c>
    </row>
    <row r="153" spans="2:26" ht="17.5" x14ac:dyDescent="0.45">
      <c r="B153" s="30"/>
      <c r="C153" s="14"/>
      <c r="D153" s="9"/>
      <c r="E153" s="24"/>
      <c r="F153" s="24"/>
      <c r="G153" s="24"/>
      <c r="K153" s="29" t="str">
        <f>CONCATENATE(" FROM ",LEFT(B144,LEN(B144)-5)," T")</f>
        <v xml:space="preserve"> FROM CR_REL_RULE_AND_PERMISSION T</v>
      </c>
      <c r="M153" s="20"/>
      <c r="N153" s="33" t="s">
        <v>130</v>
      </c>
      <c r="O153" s="14"/>
      <c r="P153" s="14"/>
      <c r="W153" s="17"/>
      <c r="X153" s="3"/>
      <c r="Y153" s="22"/>
      <c r="Z153" s="7"/>
    </row>
    <row r="154" spans="2:26" x14ac:dyDescent="0.35">
      <c r="E154" s="24"/>
      <c r="F154" s="24"/>
      <c r="G154" s="24"/>
      <c r="K154" s="21"/>
      <c r="M154" s="19"/>
      <c r="N154" s="31" t="s">
        <v>126</v>
      </c>
      <c r="W154" s="16"/>
      <c r="X154" s="3"/>
      <c r="Y154" s="22"/>
      <c r="Z154" s="7"/>
    </row>
    <row r="155" spans="2:26" x14ac:dyDescent="0.35">
      <c r="E155" s="24"/>
      <c r="F155" s="24"/>
      <c r="G155" s="24"/>
      <c r="K155" s="21"/>
      <c r="M155" s="19"/>
      <c r="N155" s="5"/>
      <c r="W155" s="16"/>
      <c r="X155" s="3"/>
      <c r="Y155" s="22"/>
      <c r="Z155" s="7"/>
    </row>
    <row r="156" spans="2:26" ht="43.5" x14ac:dyDescent="0.35">
      <c r="B156" s="2" t="s">
        <v>232</v>
      </c>
      <c r="E156" s="24"/>
      <c r="F156" s="24"/>
      <c r="G156" s="24"/>
      <c r="I156" t="str">
        <f>CONCATENATE("ALTER TABLE"," ",B156)</f>
        <v>ALTER TABLE CR_REL_PAYMENT_TYPE_AND_RULE</v>
      </c>
      <c r="J156" t="str">
        <f t="shared" ref="J156:J164" si="66">LEFT(CONCATENATE(" ADD "," ",N156,";"),LEN(CONCATENATE(" ADD "," ",N156,";"))-2)</f>
        <v xml:space="preserve"> ADD  CREATE TABLE CR_REL_PAYMENT_TYPE_AND_RULE </v>
      </c>
      <c r="K156" s="21" t="str">
        <f t="shared" ref="K156:K164" si="67">LEFT(CONCATENATE(" ALTER COLUMN  "," ",B156,";"),LEN(CONCATENATE(" ALTER COLUMN "," ",B156,";")))</f>
        <v xml:space="preserve"> ALTER COLUMN   CR_REL_PAYMENT_TYPE_AND_RULE</v>
      </c>
      <c r="M156" s="19"/>
      <c r="N156" s="5" t="str">
        <f>CONCATENATE("CREATE TABLE ",B156," ","(")</f>
        <v>CREATE TABLE CR_REL_PAYMENT_TYPE_AND_RULE (</v>
      </c>
      <c r="W156" s="16"/>
      <c r="X156" s="3" t="s">
        <v>32</v>
      </c>
      <c r="Y156" s="22"/>
      <c r="Z156" s="7"/>
    </row>
    <row r="157" spans="2:26" ht="17.5" x14ac:dyDescent="0.45">
      <c r="B157" s="1" t="s">
        <v>2</v>
      </c>
      <c r="C157" s="1" t="s">
        <v>1</v>
      </c>
      <c r="D157" s="4">
        <v>20</v>
      </c>
      <c r="E157" s="24" t="s">
        <v>163</v>
      </c>
      <c r="F157" s="24"/>
      <c r="G157" s="24"/>
      <c r="I157" t="str">
        <f t="shared" ref="I157:I164" si="68">I156</f>
        <v>ALTER TABLE CR_REL_PAYMENT_TYPE_AND_RULE</v>
      </c>
      <c r="J157" t="str">
        <f t="shared" si="66"/>
        <v xml:space="preserve"> ADD  ID VARCHAR(20) NOT NULL </v>
      </c>
      <c r="K157" s="21" t="str">
        <f t="shared" si="67"/>
        <v xml:space="preserve"> ALTER COLUMN   ID</v>
      </c>
      <c r="L157" s="12"/>
      <c r="M157" s="18"/>
      <c r="N157" s="5" t="str">
        <f t="shared" ref="N157:N164" si="69">CONCATENATE(B157," ",C157,"(",D157,")",E157,F157,G157,",")</f>
        <v>ID VARCHAR(20) NOT NULL ,</v>
      </c>
      <c r="O157" s="6" t="s">
        <v>2</v>
      </c>
      <c r="P157" s="6"/>
      <c r="Q157" s="6"/>
      <c r="R157" s="6"/>
      <c r="S157" s="6"/>
      <c r="T157" s="6"/>
      <c r="U157" s="6"/>
      <c r="V157" s="6"/>
      <c r="W157" s="17" t="str">
        <f t="shared" ref="W157:W164" si="70">CONCATENATE(,LOWER(O157),UPPER(LEFT(P157,1)),LOWER(RIGHT(P157,LEN(P157)-IF(LEN(P157)&gt;0,1,LEN(P157)))),UPPER(LEFT(Q157,1)),LOWER(RIGHT(Q157,LEN(Q157)-IF(LEN(Q157)&gt;0,1,LEN(Q157)))),UPPER(LEFT(R157,1)),LOWER(RIGHT(R157,LEN(R157)-IF(LEN(R157)&gt;0,1,LEN(R157)))),UPPER(LEFT(S157,1)),LOWER(RIGHT(S157,LEN(S157)-IF(LEN(S157)&gt;0,1,LEN(S157)))),UPPER(LEFT(T157,1)),LOWER(RIGHT(T157,LEN(T157)-IF(LEN(T157)&gt;0,1,LEN(T157)))),UPPER(LEFT(U157,1)),LOWER(RIGHT(U157,LEN(U157)-IF(LEN(U157)&gt;0,1,LEN(U157)))),UPPER(LEFT(V157,1)),LOWER(RIGHT(V157,LEN(V157)-IF(LEN(V157)&gt;0,1,LEN(V157)))))</f>
        <v>id</v>
      </c>
      <c r="X157" s="3" t="str">
        <f t="shared" ref="X157:X164" si="71">CONCATENATE("""",W157,"""",":","""","""",",")</f>
        <v>"id":"",</v>
      </c>
      <c r="Y157" s="22" t="str">
        <f t="shared" ref="Y157:Y164" si="72">CONCATENATE("public static String ",,B157,,"=","""",W157,""";")</f>
        <v>public static String ID="id";</v>
      </c>
      <c r="Z157" s="7" t="str">
        <f t="shared" ref="Z157:Z164" si="73">CONCATENATE("private String ",W157,"=","""""",";")</f>
        <v>private String id="";</v>
      </c>
    </row>
    <row r="158" spans="2:26" ht="17.5" x14ac:dyDescent="0.45">
      <c r="B158" s="1" t="s">
        <v>3</v>
      </c>
      <c r="C158" s="1" t="s">
        <v>1</v>
      </c>
      <c r="D158" s="4">
        <v>10</v>
      </c>
      <c r="E158" s="24"/>
      <c r="F158" s="24"/>
      <c r="G158" s="24"/>
      <c r="I158" t="str">
        <f t="shared" si="68"/>
        <v>ALTER TABLE CR_REL_PAYMENT_TYPE_AND_RULE</v>
      </c>
      <c r="J158" t="str">
        <f t="shared" si="66"/>
        <v xml:space="preserve"> ADD  STATUS VARCHAR(10)</v>
      </c>
      <c r="K158" s="21" t="str">
        <f t="shared" si="67"/>
        <v xml:space="preserve"> ALTER COLUMN   STATUS</v>
      </c>
      <c r="L158" s="12"/>
      <c r="M158" s="18"/>
      <c r="N158" s="5" t="str">
        <f t="shared" si="69"/>
        <v>STATUS VARCHAR(10),</v>
      </c>
      <c r="O158" s="6" t="s">
        <v>3</v>
      </c>
      <c r="W158" s="17" t="str">
        <f t="shared" si="70"/>
        <v>status</v>
      </c>
      <c r="X158" s="3" t="str">
        <f t="shared" si="71"/>
        <v>"status":"",</v>
      </c>
      <c r="Y158" s="22" t="str">
        <f t="shared" si="72"/>
        <v>public static String STATUS="status";</v>
      </c>
      <c r="Z158" s="7" t="str">
        <f t="shared" si="73"/>
        <v>private String status="";</v>
      </c>
    </row>
    <row r="159" spans="2:26" ht="17.5" x14ac:dyDescent="0.45">
      <c r="B159" s="1" t="s">
        <v>4</v>
      </c>
      <c r="C159" s="1" t="s">
        <v>1</v>
      </c>
      <c r="D159" s="4">
        <v>20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INSERT_DATE VARCHAR(20)</v>
      </c>
      <c r="K159" s="21" t="str">
        <f t="shared" si="67"/>
        <v xml:space="preserve"> ALTER COLUMN   INSERT_DATE</v>
      </c>
      <c r="L159" s="12"/>
      <c r="M159" s="18"/>
      <c r="N159" s="5" t="str">
        <f t="shared" si="69"/>
        <v>INSERT_DATE VARCHAR(20),</v>
      </c>
      <c r="O159" s="6" t="s">
        <v>7</v>
      </c>
      <c r="P159" t="s">
        <v>8</v>
      </c>
      <c r="W159" s="17" t="str">
        <f t="shared" si="70"/>
        <v>insertDate</v>
      </c>
      <c r="X159" s="3" t="str">
        <f t="shared" si="71"/>
        <v>"insertDate":"",</v>
      </c>
      <c r="Y159" s="22" t="str">
        <f t="shared" si="72"/>
        <v>public static String INSERT_DATE="insertDate";</v>
      </c>
      <c r="Z159" s="7" t="str">
        <f t="shared" si="73"/>
        <v>private String insertDate="";</v>
      </c>
    </row>
    <row r="160" spans="2:26" ht="30" x14ac:dyDescent="0.45">
      <c r="B160" s="1" t="s">
        <v>5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MODIFICATION_DATE VARCHAR(20)</v>
      </c>
      <c r="K160" s="21" t="str">
        <f t="shared" si="67"/>
        <v xml:space="preserve"> ALTER COLUMN   MODIFICATION_DATE</v>
      </c>
      <c r="L160" s="12"/>
      <c r="M160" s="18"/>
      <c r="N160" s="5" t="str">
        <f t="shared" si="69"/>
        <v>MODIFICATION_DATE VARCHAR(20),</v>
      </c>
      <c r="O160" s="6" t="s">
        <v>9</v>
      </c>
      <c r="P160" t="s">
        <v>8</v>
      </c>
      <c r="W160" s="17" t="str">
        <f t="shared" si="70"/>
        <v>modificationDate</v>
      </c>
      <c r="X160" s="3" t="str">
        <f t="shared" si="71"/>
        <v>"modificationDate":"",</v>
      </c>
      <c r="Y160" s="22" t="str">
        <f t="shared" si="72"/>
        <v>public static String MODIFICATION_DATE="modificationDate";</v>
      </c>
      <c r="Z160" s="7" t="str">
        <f t="shared" si="73"/>
        <v>private String modificationDate="";</v>
      </c>
    </row>
    <row r="161" spans="2:26" ht="17.5" x14ac:dyDescent="0.45">
      <c r="B161" s="1" t="s">
        <v>228</v>
      </c>
      <c r="C161" s="1" t="s">
        <v>1</v>
      </c>
      <c r="D161" s="4">
        <v>500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FK_RULE_ID VARCHAR(500)</v>
      </c>
      <c r="K161" s="21" t="str">
        <f t="shared" si="67"/>
        <v xml:space="preserve"> ALTER COLUMN   FK_RULE_ID</v>
      </c>
      <c r="L161" s="12"/>
      <c r="M161" s="18"/>
      <c r="N161" s="5" t="str">
        <f t="shared" si="69"/>
        <v>FK_RULE_ID VARCHAR(500),</v>
      </c>
      <c r="O161" s="6" t="s">
        <v>10</v>
      </c>
      <c r="P161" t="s">
        <v>67</v>
      </c>
      <c r="Q161" t="s">
        <v>2</v>
      </c>
      <c r="W161" s="17" t="str">
        <f t="shared" si="70"/>
        <v>fkRuleId</v>
      </c>
      <c r="X161" s="3" t="str">
        <f t="shared" si="71"/>
        <v>"fkRuleId":"",</v>
      </c>
      <c r="Y161" s="22" t="str">
        <f t="shared" si="72"/>
        <v>public static String FK_RULE_ID="fkRuleId";</v>
      </c>
      <c r="Z161" s="7" t="str">
        <f t="shared" si="73"/>
        <v>private String fkRuleId="";</v>
      </c>
    </row>
    <row r="162" spans="2:26" ht="30" x14ac:dyDescent="0.45">
      <c r="B162" s="1" t="s">
        <v>240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FK_PAYMENT_TYPE_ID VARCHAR(500)</v>
      </c>
      <c r="K162" s="21" t="str">
        <f t="shared" si="67"/>
        <v xml:space="preserve"> ALTER COLUMN   FK_PAYMENT_TYPE_ID</v>
      </c>
      <c r="L162" s="12"/>
      <c r="M162" s="18"/>
      <c r="N162" s="5" t="str">
        <f t="shared" si="69"/>
        <v>FK_PAYMENT_TYPE_ID VARCHAR(500),</v>
      </c>
      <c r="O162" s="6" t="s">
        <v>10</v>
      </c>
      <c r="P162" t="s">
        <v>169</v>
      </c>
      <c r="Q162" t="s">
        <v>51</v>
      </c>
      <c r="R162" t="s">
        <v>2</v>
      </c>
      <c r="W162" s="17" t="str">
        <f t="shared" si="70"/>
        <v>fkPaymentTypeId</v>
      </c>
      <c r="X162" s="3" t="str">
        <f t="shared" si="71"/>
        <v>"fkPaymentTypeId":"",</v>
      </c>
      <c r="Y162" s="22" t="str">
        <f t="shared" si="72"/>
        <v>public static String FK_PAYMENT_TYPE_ID="fkPaymentTypeId";</v>
      </c>
      <c r="Z162" s="7" t="str">
        <f t="shared" si="73"/>
        <v>private String fkPaymentTypeId="";</v>
      </c>
    </row>
    <row r="163" spans="2:26" ht="30" x14ac:dyDescent="0.45">
      <c r="B163" s="1" t="s">
        <v>237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DEFAULT_PERIOD VARCHAR(500)</v>
      </c>
      <c r="K163" s="21" t="str">
        <f t="shared" si="67"/>
        <v xml:space="preserve"> ALTER COLUMN   DEFAULT_PERIOD</v>
      </c>
      <c r="L163" s="12"/>
      <c r="M163" s="18"/>
      <c r="N163" s="5" t="str">
        <f t="shared" si="69"/>
        <v>DEFAULT_PERIOD VARCHAR(500),</v>
      </c>
      <c r="O163" s="6" t="s">
        <v>238</v>
      </c>
      <c r="P163" t="s">
        <v>239</v>
      </c>
      <c r="W163" s="17" t="str">
        <f t="shared" si="70"/>
        <v>defaultPeriod</v>
      </c>
      <c r="X163" s="3" t="str">
        <f t="shared" si="71"/>
        <v>"defaultPeriod":"",</v>
      </c>
      <c r="Y163" s="22" t="str">
        <f t="shared" si="72"/>
        <v>public static String DEFAULT_PERIOD="defaultPeriod";</v>
      </c>
      <c r="Z163" s="7" t="str">
        <f t="shared" si="73"/>
        <v>private String defaultPeriod="";</v>
      </c>
    </row>
    <row r="164" spans="2:26" ht="17.5" x14ac:dyDescent="0.45">
      <c r="B164" s="1" t="s">
        <v>146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OWNER VARCHAR(500)</v>
      </c>
      <c r="K164" s="21" t="str">
        <f t="shared" si="67"/>
        <v xml:space="preserve"> ALTER COLUMN   OWNER</v>
      </c>
      <c r="L164" s="12"/>
      <c r="M164" s="18"/>
      <c r="N164" s="5" t="str">
        <f t="shared" si="69"/>
        <v>OWNER VARCHAR(500),</v>
      </c>
      <c r="O164" s="6" t="s">
        <v>146</v>
      </c>
      <c r="W164" s="17" t="str">
        <f t="shared" si="70"/>
        <v>owner</v>
      </c>
      <c r="X164" s="3" t="str">
        <f t="shared" si="71"/>
        <v>"owner":"",</v>
      </c>
      <c r="Y164" s="22" t="str">
        <f t="shared" si="72"/>
        <v>public static String OWNER="owner";</v>
      </c>
      <c r="Z164" s="7" t="str">
        <f t="shared" si="73"/>
        <v>private String owner="";</v>
      </c>
    </row>
    <row r="165" spans="2:26" ht="17.5" x14ac:dyDescent="0.45">
      <c r="B165" s="30"/>
      <c r="C165" s="14"/>
      <c r="D165" s="9"/>
      <c r="E165" s="24"/>
      <c r="F165" s="24"/>
      <c r="G165" s="24"/>
      <c r="K165" s="32"/>
      <c r="M165" s="20"/>
      <c r="N165" s="33" t="s">
        <v>130</v>
      </c>
      <c r="O165" s="14"/>
      <c r="P165" s="14"/>
      <c r="W165" s="17"/>
      <c r="X165" s="3"/>
      <c r="Y165" s="22"/>
      <c r="Z165" s="7"/>
    </row>
    <row r="166" spans="2:26" x14ac:dyDescent="0.35">
      <c r="E166" s="24"/>
      <c r="F166" s="24"/>
      <c r="G166" s="24"/>
      <c r="K166" s="21"/>
      <c r="M166" s="19"/>
      <c r="N166" s="31" t="s">
        <v>126</v>
      </c>
      <c r="W166" s="16"/>
      <c r="X166" s="3"/>
      <c r="Y166" s="22"/>
      <c r="Z166" s="7"/>
    </row>
    <row r="167" spans="2:26" x14ac:dyDescent="0.35">
      <c r="E167" s="24"/>
      <c r="F167" s="24"/>
      <c r="G167" s="24"/>
      <c r="K167" s="21"/>
      <c r="M167" s="19"/>
      <c r="N167" s="5"/>
      <c r="W167" s="16"/>
      <c r="X167" s="3"/>
      <c r="Y167" s="22"/>
      <c r="Z167" s="7"/>
    </row>
    <row r="168" spans="2:26" x14ac:dyDescent="0.35">
      <c r="E168" s="24"/>
      <c r="F168" s="24"/>
      <c r="G168" s="24"/>
      <c r="K168" s="21"/>
      <c r="M168" s="19"/>
      <c r="N168" s="5" t="s">
        <v>6</v>
      </c>
      <c r="W168" s="16"/>
      <c r="X168" s="3"/>
      <c r="Y168" s="22"/>
      <c r="Z168" s="7"/>
    </row>
    <row r="169" spans="2:26" ht="29" x14ac:dyDescent="0.35">
      <c r="B169" s="2" t="s">
        <v>252</v>
      </c>
      <c r="E169" s="24"/>
      <c r="F169" s="24"/>
      <c r="G169" s="24"/>
      <c r="I169" t="str">
        <f>CONCATENATE("ALTER TABLE"," ",B169)</f>
        <v>ALTER TABLE CR_PAYMENT_TYPE</v>
      </c>
      <c r="J169" t="str">
        <f t="shared" ref="J169:J183" si="74">LEFT(CONCATENATE(" ADD "," ",N169,";"),LEN(CONCATENATE(" ADD "," ",N169,";"))-2)</f>
        <v xml:space="preserve"> ADD  CREATE TABLE CR_PAYMENT_TYPE </v>
      </c>
      <c r="K169" s="21" t="str">
        <f t="shared" ref="K169:K183" si="75">LEFT(CONCATENATE(" ALTER COLUMN  "," ",B169,";"),LEN(CONCATENATE(" ALTER COLUMN "," ",B169,";")))</f>
        <v xml:space="preserve"> ALTER COLUMN   CR_PAYMENT_TYPE</v>
      </c>
      <c r="M169" s="19"/>
      <c r="N169" s="5" t="str">
        <f>CONCATENATE("CREATE TABLE ",B169," ","(")</f>
        <v>CREATE TABLE CR_PAYMENT_TYPE (</v>
      </c>
      <c r="W169" s="16"/>
      <c r="X169" s="3" t="s">
        <v>32</v>
      </c>
      <c r="Y169" s="22"/>
      <c r="Z169" s="7"/>
    </row>
    <row r="170" spans="2:26" ht="17.5" x14ac:dyDescent="0.45">
      <c r="B170" s="1" t="s">
        <v>2</v>
      </c>
      <c r="C170" s="1" t="s">
        <v>1</v>
      </c>
      <c r="D170" s="4">
        <v>20</v>
      </c>
      <c r="E170" s="24" t="s">
        <v>163</v>
      </c>
      <c r="F170" s="24"/>
      <c r="G170" s="24"/>
      <c r="I170" t="str">
        <f>I169</f>
        <v>ALTER TABLE CR_PAYMENT_TYPE</v>
      </c>
      <c r="J170" t="str">
        <f t="shared" si="74"/>
        <v xml:space="preserve"> ADD  ID VARCHAR(20) NOT NULL </v>
      </c>
      <c r="K170" s="21" t="str">
        <f t="shared" si="75"/>
        <v xml:space="preserve"> ALTER COLUMN   ID</v>
      </c>
      <c r="L170" s="12"/>
      <c r="M170" s="18"/>
      <c r="N170" s="5" t="str">
        <f t="shared" ref="N170:N183" si="76">CONCATENATE(B170," ",C170,"(",D170,")",E170,F170,G170,",")</f>
        <v>ID VARCHAR(20) NOT NULL ,</v>
      </c>
      <c r="O170" s="6" t="s">
        <v>2</v>
      </c>
      <c r="P170" s="6"/>
      <c r="Q170" s="6"/>
      <c r="R170" s="6"/>
      <c r="S170" s="6"/>
      <c r="T170" s="6"/>
      <c r="U170" s="6"/>
      <c r="V170" s="6"/>
      <c r="W170" s="17" t="str">
        <f t="shared" ref="W170:W183" si="77">CONCATENATE(,LOWER(O170),UPPER(LEFT(P170,1)),LOWER(RIGHT(P170,LEN(P170)-IF(LEN(P170)&gt;0,1,LEN(P170)))),UPPER(LEFT(Q170,1)),LOWER(RIGHT(Q170,LEN(Q170)-IF(LEN(Q170)&gt;0,1,LEN(Q170)))),UPPER(LEFT(R170,1)),LOWER(RIGHT(R170,LEN(R170)-IF(LEN(R170)&gt;0,1,LEN(R170)))),UPPER(LEFT(S170,1)),LOWER(RIGHT(S170,LEN(S170)-IF(LEN(S170)&gt;0,1,LEN(S170)))),UPPER(LEFT(T170,1)),LOWER(RIGHT(T170,LEN(T170)-IF(LEN(T170)&gt;0,1,LEN(T170)))),UPPER(LEFT(U170,1)),LOWER(RIGHT(U170,LEN(U170)-IF(LEN(U170)&gt;0,1,LEN(U170)))),UPPER(LEFT(V170,1)),LOWER(RIGHT(V170,LEN(V170)-IF(LEN(V170)&gt;0,1,LEN(V170)))))</f>
        <v>id</v>
      </c>
      <c r="X170" s="3" t="str">
        <f t="shared" ref="X170:X183" si="78">CONCATENATE("""",W170,"""",":","""","""",",")</f>
        <v>"id":"",</v>
      </c>
      <c r="Y170" s="22" t="str">
        <f t="shared" ref="Y170:Y183" si="79">CONCATENATE("public static String ",,B170,,"=","""",W170,""";")</f>
        <v>public static String ID="id";</v>
      </c>
      <c r="Z170" s="7" t="str">
        <f t="shared" ref="Z170:Z183" si="80">CONCATENATE("private String ",W170,"=","""""",";")</f>
        <v>private String id="";</v>
      </c>
    </row>
    <row r="171" spans="2:26" ht="17.5" x14ac:dyDescent="0.45">
      <c r="B171" s="1" t="s">
        <v>3</v>
      </c>
      <c r="C171" s="1" t="s">
        <v>1</v>
      </c>
      <c r="D171" s="4">
        <v>10</v>
      </c>
      <c r="E171" s="24"/>
      <c r="F171" s="24"/>
      <c r="G171" s="24"/>
      <c r="I171" t="str">
        <f>I170</f>
        <v>ALTER TABLE CR_PAYMENT_TYPE</v>
      </c>
      <c r="J171" t="str">
        <f t="shared" si="74"/>
        <v xml:space="preserve"> ADD  STATUS VARCHAR(10)</v>
      </c>
      <c r="K171" s="21" t="str">
        <f t="shared" si="75"/>
        <v xml:space="preserve"> ALTER COLUMN   STATUS</v>
      </c>
      <c r="L171" s="12"/>
      <c r="M171" s="18"/>
      <c r="N171" s="5" t="str">
        <f t="shared" si="76"/>
        <v>STATUS VARCHAR(10),</v>
      </c>
      <c r="O171" s="6" t="s">
        <v>3</v>
      </c>
      <c r="W171" s="17" t="str">
        <f t="shared" si="77"/>
        <v>status</v>
      </c>
      <c r="X171" s="3" t="str">
        <f t="shared" si="78"/>
        <v>"status":"",</v>
      </c>
      <c r="Y171" s="22" t="str">
        <f t="shared" si="79"/>
        <v>public static String STATUS="status";</v>
      </c>
      <c r="Z171" s="7" t="str">
        <f t="shared" si="80"/>
        <v>private String status="";</v>
      </c>
    </row>
    <row r="172" spans="2:26" ht="30" x14ac:dyDescent="0.45">
      <c r="B172" s="1" t="s">
        <v>5</v>
      </c>
      <c r="C172" s="1" t="s">
        <v>1</v>
      </c>
      <c r="D172" s="4">
        <v>20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MODIFICATION_DATE VARCHAR(20)</v>
      </c>
      <c r="K172" s="21" t="str">
        <f t="shared" si="75"/>
        <v xml:space="preserve"> ALTER COLUMN   MODIFICATION_DATE</v>
      </c>
      <c r="L172" s="12"/>
      <c r="M172" s="18"/>
      <c r="N172" s="5" t="str">
        <f t="shared" si="76"/>
        <v>MODIFICATION_DATE VARCHAR(20),</v>
      </c>
      <c r="O172" s="6" t="s">
        <v>9</v>
      </c>
      <c r="P172" t="s">
        <v>8</v>
      </c>
      <c r="W172" s="17" t="str">
        <f t="shared" si="77"/>
        <v>modificationDate</v>
      </c>
      <c r="X172" s="3" t="str">
        <f t="shared" si="78"/>
        <v>"modificationDate":"",</v>
      </c>
      <c r="Y172" s="22" t="str">
        <f t="shared" si="79"/>
        <v>public static String MODIFICATION_DATE="modificationDate";</v>
      </c>
      <c r="Z172" s="7" t="str">
        <f t="shared" si="80"/>
        <v>private String modificationDate="";</v>
      </c>
    </row>
    <row r="173" spans="2:26" ht="17.5" x14ac:dyDescent="0.45">
      <c r="B173" s="1" t="s">
        <v>4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INSERT_DATE VARCHAR(20)</v>
      </c>
      <c r="K173" s="21" t="str">
        <f t="shared" si="75"/>
        <v xml:space="preserve"> ALTER COLUMN   INSERT_DATE</v>
      </c>
      <c r="L173" s="12"/>
      <c r="M173" s="18"/>
      <c r="N173" s="5" t="str">
        <f t="shared" si="76"/>
        <v>INSERT_DATE VARCHAR(20),</v>
      </c>
      <c r="O173" s="6" t="s">
        <v>7</v>
      </c>
      <c r="P173" t="s">
        <v>8</v>
      </c>
      <c r="W173" s="17" t="str">
        <f t="shared" si="77"/>
        <v>insertDate</v>
      </c>
      <c r="X173" s="3" t="str">
        <f t="shared" si="78"/>
        <v>"insertDate":"",</v>
      </c>
      <c r="Y173" s="22" t="str">
        <f t="shared" si="79"/>
        <v>public static String INSERT_DATE="insertDate";</v>
      </c>
      <c r="Z173" s="7" t="str">
        <f t="shared" si="80"/>
        <v>private String insertDate="";</v>
      </c>
    </row>
    <row r="174" spans="2:26" ht="30" x14ac:dyDescent="0.45">
      <c r="B174" s="1" t="s">
        <v>241</v>
      </c>
      <c r="C174" s="1" t="s">
        <v>1</v>
      </c>
      <c r="D174" s="4">
        <v>500</v>
      </c>
      <c r="E174" s="24"/>
      <c r="F174" s="24"/>
      <c r="G174" s="24"/>
      <c r="I174">
        <f>I165</f>
        <v>0</v>
      </c>
      <c r="J174" t="str">
        <f t="shared" si="74"/>
        <v xml:space="preserve"> ADD  PAYMENT_TYPE_NAME VARCHAR(500)</v>
      </c>
      <c r="K174" s="21" t="str">
        <f t="shared" si="75"/>
        <v xml:space="preserve"> ALTER COLUMN   PAYMENT_TYPE_NAME</v>
      </c>
      <c r="L174" s="12"/>
      <c r="M174" s="18"/>
      <c r="N174" s="5" t="str">
        <f t="shared" si="76"/>
        <v>PAYMENT_TYPE_NAME VARCHAR(500),</v>
      </c>
      <c r="O174" s="6" t="s">
        <v>169</v>
      </c>
      <c r="P174" t="s">
        <v>51</v>
      </c>
      <c r="Q174" t="s">
        <v>0</v>
      </c>
      <c r="W174" s="17" t="str">
        <f t="shared" si="77"/>
        <v>paymentTypeName</v>
      </c>
      <c r="X174" s="3" t="str">
        <f t="shared" si="78"/>
        <v>"paymentTypeName":"",</v>
      </c>
      <c r="Y174" s="22" t="str">
        <f t="shared" si="79"/>
        <v>public static String PAYMENT_TYPE_NAME="paymentTypeName";</v>
      </c>
      <c r="Z174" s="7" t="str">
        <f t="shared" si="80"/>
        <v>private String paymentTypeName="";</v>
      </c>
    </row>
    <row r="175" spans="2:26" ht="30" x14ac:dyDescent="0.45">
      <c r="B175" s="1" t="s">
        <v>242</v>
      </c>
      <c r="C175" s="1" t="s">
        <v>1</v>
      </c>
      <c r="D175" s="4">
        <v>500</v>
      </c>
      <c r="E175" s="24"/>
      <c r="F175" s="24"/>
      <c r="G175" s="24"/>
      <c r="I175">
        <f>I174</f>
        <v>0</v>
      </c>
      <c r="J175" t="str">
        <f t="shared" si="74"/>
        <v xml:space="preserve"> ADD  PAYMENT_TYPE_SHORTNAME VARCHAR(500)</v>
      </c>
      <c r="K175" s="21" t="str">
        <f t="shared" si="75"/>
        <v xml:space="preserve"> ALTER COLUMN   PAYMENT_TYPE_SHORTNAME</v>
      </c>
      <c r="L175" s="12"/>
      <c r="M175" s="18"/>
      <c r="N175" s="5" t="str">
        <f t="shared" si="76"/>
        <v>PAYMENT_TYPE_SHORTNAME VARCHAR(500),</v>
      </c>
      <c r="O175" s="6" t="s">
        <v>169</v>
      </c>
      <c r="P175" t="s">
        <v>51</v>
      </c>
      <c r="Q175" t="s">
        <v>248</v>
      </c>
      <c r="W175" s="17" t="str">
        <f t="shared" si="77"/>
        <v>paymentTypeShortname</v>
      </c>
      <c r="X175" s="3" t="str">
        <f t="shared" si="78"/>
        <v>"paymentTypeShortname":"",</v>
      </c>
      <c r="Y175" s="22" t="str">
        <f t="shared" si="79"/>
        <v>public static String PAYMENT_TYPE_SHORTNAME="paymentTypeShortname";</v>
      </c>
      <c r="Z175" s="7" t="str">
        <f t="shared" si="80"/>
        <v>private String paymentTypeShortname="";</v>
      </c>
    </row>
    <row r="176" spans="2:26" ht="17.5" x14ac:dyDescent="0.45">
      <c r="B176" s="1" t="s">
        <v>243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DEFAULT_PRICE VARCHAR(500)</v>
      </c>
      <c r="K176" s="21" t="str">
        <f t="shared" si="75"/>
        <v xml:space="preserve"> ALTER COLUMN   DEFAULT_PRICE</v>
      </c>
      <c r="L176" s="12"/>
      <c r="M176" s="18"/>
      <c r="N176" s="5" t="str">
        <f t="shared" si="76"/>
        <v>DEFAULT_PRICE VARCHAR(500),</v>
      </c>
      <c r="O176" s="6" t="s">
        <v>238</v>
      </c>
      <c r="P176" t="s">
        <v>171</v>
      </c>
      <c r="W176" s="17" t="str">
        <f t="shared" si="77"/>
        <v>defaultPrice</v>
      </c>
      <c r="X176" s="3" t="str">
        <f t="shared" si="78"/>
        <v>"defaultPrice":"",</v>
      </c>
      <c r="Y176" s="22" t="str">
        <f t="shared" si="79"/>
        <v>public static String DEFAULT_PRICE="defaultPrice";</v>
      </c>
      <c r="Z176" s="7" t="str">
        <f t="shared" si="80"/>
        <v>private String defaultPrice="";</v>
      </c>
    </row>
    <row r="177" spans="2:26" ht="17.5" x14ac:dyDescent="0.45">
      <c r="B177" s="1" t="s">
        <v>173</v>
      </c>
      <c r="C177" s="1" t="s">
        <v>1</v>
      </c>
      <c r="D177" s="4">
        <v>500</v>
      </c>
      <c r="E177" s="24"/>
      <c r="F177" s="24"/>
      <c r="G177" s="24"/>
      <c r="I177">
        <f>I175</f>
        <v>0</v>
      </c>
      <c r="J177" t="str">
        <f t="shared" si="74"/>
        <v xml:space="preserve"> ADD  CURRENCY VARCHAR(500)</v>
      </c>
      <c r="K177" s="21" t="str">
        <f t="shared" si="75"/>
        <v xml:space="preserve"> ALTER COLUMN   CURRENCY</v>
      </c>
      <c r="L177" s="12"/>
      <c r="M177" s="18"/>
      <c r="N177" s="5" t="str">
        <f t="shared" si="76"/>
        <v>CURRENCY VARCHAR(500),</v>
      </c>
      <c r="O177" s="6" t="s">
        <v>173</v>
      </c>
      <c r="W177" s="17" t="str">
        <f t="shared" si="77"/>
        <v>currency</v>
      </c>
      <c r="X177" s="3" t="str">
        <f t="shared" si="78"/>
        <v>"currency":"",</v>
      </c>
      <c r="Y177" s="22" t="str">
        <f t="shared" si="79"/>
        <v>public static String CURRENCY="currency";</v>
      </c>
      <c r="Z177" s="7" t="str">
        <f t="shared" si="80"/>
        <v>private String currency="";</v>
      </c>
    </row>
    <row r="178" spans="2:26" ht="30" x14ac:dyDescent="0.45">
      <c r="B178" s="1" t="s">
        <v>244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DEFAULT_DISCOUNT VARCHAR(500)</v>
      </c>
      <c r="K178" s="21" t="str">
        <f t="shared" si="75"/>
        <v xml:space="preserve"> ALTER COLUMN   DEFAULT_DISCOUNT</v>
      </c>
      <c r="L178" s="12"/>
      <c r="M178" s="18"/>
      <c r="N178" s="5" t="str">
        <f t="shared" si="76"/>
        <v>DEFAULT_DISCOUNT VARCHAR(500),</v>
      </c>
      <c r="O178" s="6" t="s">
        <v>238</v>
      </c>
      <c r="P178" t="s">
        <v>172</v>
      </c>
      <c r="W178" s="17" t="str">
        <f t="shared" si="77"/>
        <v>defaultDiscount</v>
      </c>
      <c r="X178" s="3" t="str">
        <f t="shared" si="78"/>
        <v>"defaultDiscount":"",</v>
      </c>
      <c r="Y178" s="22" t="str">
        <f t="shared" si="79"/>
        <v>public static String DEFAULT_DISCOUNT="defaultDiscount";</v>
      </c>
      <c r="Z178" s="7" t="str">
        <f t="shared" si="80"/>
        <v>private String defaultDiscount="";</v>
      </c>
    </row>
    <row r="179" spans="2:26" ht="30" x14ac:dyDescent="0.45">
      <c r="B179" s="1" t="s">
        <v>245</v>
      </c>
      <c r="C179" s="1" t="s">
        <v>1</v>
      </c>
      <c r="D179" s="4">
        <v>500</v>
      </c>
      <c r="E179" s="24"/>
      <c r="F179" s="24"/>
      <c r="G179" s="24"/>
      <c r="I179" t="str">
        <f>I169</f>
        <v>ALTER TABLE CR_PAYMENT_TYPE</v>
      </c>
      <c r="J179" t="str">
        <f t="shared" si="74"/>
        <v xml:space="preserve"> ADD  DEFAULT_PAYMENT_PERIOD VARCHAR(500)</v>
      </c>
      <c r="K179" s="21" t="str">
        <f t="shared" si="75"/>
        <v xml:space="preserve"> ALTER COLUMN   DEFAULT_PAYMENT_PERIOD</v>
      </c>
      <c r="L179" s="12"/>
      <c r="M179" s="18"/>
      <c r="N179" s="5" t="str">
        <f t="shared" si="76"/>
        <v>DEFAULT_PAYMENT_PERIOD VARCHAR(500),</v>
      </c>
      <c r="O179" s="6" t="s">
        <v>238</v>
      </c>
      <c r="P179" t="s">
        <v>169</v>
      </c>
      <c r="Q179" t="s">
        <v>239</v>
      </c>
      <c r="W179" s="17" t="str">
        <f t="shared" si="77"/>
        <v>defaultPaymentPeriod</v>
      </c>
      <c r="X179" s="3" t="str">
        <f t="shared" si="78"/>
        <v>"defaultPaymentPeriod":"",</v>
      </c>
      <c r="Y179" s="22" t="str">
        <f t="shared" si="79"/>
        <v>public static String DEFAULT_PAYMENT_PERIOD="defaultPaymentPeriod";</v>
      </c>
      <c r="Z179" s="7" t="str">
        <f t="shared" si="80"/>
        <v>private String defaultPaymentPeriod="";</v>
      </c>
    </row>
    <row r="180" spans="2:26" ht="17.5" x14ac:dyDescent="0.45">
      <c r="B180" s="1" t="s">
        <v>235</v>
      </c>
      <c r="C180" s="1" t="s">
        <v>1</v>
      </c>
      <c r="D180" s="4">
        <v>500</v>
      </c>
      <c r="E180" s="24"/>
      <c r="F180" s="24"/>
      <c r="G180" s="24"/>
      <c r="I180" t="str">
        <f>I179</f>
        <v>ALTER TABLE CR_PAYMENT_TYPE</v>
      </c>
      <c r="J180" t="str">
        <f t="shared" si="74"/>
        <v xml:space="preserve"> ADD  IS_PUBLIC VARCHAR(500)</v>
      </c>
      <c r="K180" s="21" t="str">
        <f t="shared" si="75"/>
        <v xml:space="preserve"> ALTER COLUMN   IS_PUBLIC</v>
      </c>
      <c r="L180" s="12"/>
      <c r="M180" s="18"/>
      <c r="N180" s="5" t="str">
        <f t="shared" si="76"/>
        <v>IS_PUBLIC VARCHAR(500),</v>
      </c>
      <c r="O180" s="6" t="s">
        <v>112</v>
      </c>
      <c r="P180" t="s">
        <v>236</v>
      </c>
      <c r="W180" s="17" t="str">
        <f t="shared" si="77"/>
        <v>isPublic</v>
      </c>
      <c r="X180" s="3" t="str">
        <f t="shared" si="78"/>
        <v>"isPublic":"",</v>
      </c>
      <c r="Y180" s="22" t="str">
        <f t="shared" si="79"/>
        <v>public static String IS_PUBLIC="isPublic";</v>
      </c>
      <c r="Z180" s="7" t="str">
        <f t="shared" si="80"/>
        <v>private String isPublic="";</v>
      </c>
    </row>
    <row r="181" spans="2:26" ht="17.5" x14ac:dyDescent="0.45">
      <c r="B181" s="1" t="s">
        <v>51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TYPE VARCHAR(500)</v>
      </c>
      <c r="K181" s="21" t="str">
        <f t="shared" si="75"/>
        <v xml:space="preserve"> ALTER COLUMN   TYPE</v>
      </c>
      <c r="L181" s="12"/>
      <c r="M181" s="18"/>
      <c r="N181" s="5" t="str">
        <f t="shared" si="76"/>
        <v>TYPE VARCHAR(500),</v>
      </c>
      <c r="O181" s="6" t="s">
        <v>51</v>
      </c>
      <c r="W181" s="17" t="str">
        <f t="shared" si="77"/>
        <v>type</v>
      </c>
      <c r="X181" s="3" t="str">
        <f t="shared" si="78"/>
        <v>"type":"",</v>
      </c>
      <c r="Y181" s="22" t="str">
        <f t="shared" si="79"/>
        <v>public static String TYPE="type";</v>
      </c>
      <c r="Z181" s="7" t="str">
        <f t="shared" si="80"/>
        <v>private String type="";</v>
      </c>
    </row>
    <row r="182" spans="2:26" ht="30" x14ac:dyDescent="0.45">
      <c r="B182" s="1" t="s">
        <v>246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USER_LISENCE_COUNT VARCHAR(500)</v>
      </c>
      <c r="K182" s="21" t="str">
        <f t="shared" si="75"/>
        <v xml:space="preserve"> ALTER COLUMN   USER_LISENCE_COUNT</v>
      </c>
      <c r="L182" s="12"/>
      <c r="M182" s="18"/>
      <c r="N182" s="5" t="str">
        <f t="shared" si="76"/>
        <v>USER_LISENCE_COUNT VARCHAR(500),</v>
      </c>
      <c r="O182" s="6" t="s">
        <v>12</v>
      </c>
      <c r="P182" t="s">
        <v>249</v>
      </c>
      <c r="Q182" t="s">
        <v>215</v>
      </c>
      <c r="W182" s="17" t="str">
        <f t="shared" si="77"/>
        <v>userLisenceCount</v>
      </c>
      <c r="X182" s="3" t="str">
        <f t="shared" si="78"/>
        <v>"userLisenceCount":"",</v>
      </c>
      <c r="Y182" s="22" t="str">
        <f t="shared" si="79"/>
        <v>public static String USER_LISENCE_COUNT="userLisenceCount";</v>
      </c>
      <c r="Z182" s="7" t="str">
        <f t="shared" si="80"/>
        <v>private String userLisenceCount="";</v>
      </c>
    </row>
    <row r="183" spans="2:26" ht="30" x14ac:dyDescent="0.45">
      <c r="B183" s="1" t="s">
        <v>247</v>
      </c>
      <c r="C183" s="1" t="s">
        <v>1</v>
      </c>
      <c r="D183" s="4">
        <v>500</v>
      </c>
      <c r="E183" s="24"/>
      <c r="F183" s="24"/>
      <c r="G183" s="24"/>
      <c r="I183" t="str">
        <f>I173</f>
        <v>ALTER TABLE CR_PAYMENT_TYPE</v>
      </c>
      <c r="J183" t="str">
        <f t="shared" si="74"/>
        <v xml:space="preserve"> ADD  USER_LISENCE_MONTH_RANGE VARCHAR(500)</v>
      </c>
      <c r="K183" s="21" t="str">
        <f t="shared" si="75"/>
        <v xml:space="preserve"> ALTER COLUMN   USER_LISENCE_MONTH_RANGE</v>
      </c>
      <c r="L183" s="12"/>
      <c r="M183" s="18"/>
      <c r="N183" s="5" t="str">
        <f t="shared" si="76"/>
        <v>USER_LISENCE_MONTH_RANGE VARCHAR(500),</v>
      </c>
      <c r="O183" s="6" t="s">
        <v>12</v>
      </c>
      <c r="P183" t="s">
        <v>249</v>
      </c>
      <c r="Q183" t="s">
        <v>250</v>
      </c>
      <c r="R183" t="s">
        <v>251</v>
      </c>
      <c r="W183" s="17" t="str">
        <f t="shared" si="77"/>
        <v>userLisenceMonthRange</v>
      </c>
      <c r="X183" s="3" t="str">
        <f t="shared" si="78"/>
        <v>"userLisenceMonthRange":"",</v>
      </c>
      <c r="Y183" s="22" t="str">
        <f t="shared" si="79"/>
        <v>public static String USER_LISENCE_MONTH_RANGE="userLisenceMonthRange";</v>
      </c>
      <c r="Z183" s="7" t="str">
        <f t="shared" si="80"/>
        <v>private String userLisenceMonthRange="";</v>
      </c>
    </row>
    <row r="184" spans="2:26" ht="17.5" x14ac:dyDescent="0.45">
      <c r="B184" s="1"/>
      <c r="C184" s="1"/>
      <c r="D184" s="4"/>
      <c r="E184" s="24"/>
      <c r="F184" s="24"/>
      <c r="G184" s="24"/>
      <c r="K184" s="21"/>
      <c r="L184" s="12"/>
      <c r="M184" s="18"/>
      <c r="N184" s="5"/>
      <c r="O184" s="6"/>
      <c r="W184" s="17"/>
      <c r="X184" s="3"/>
      <c r="Y184" s="22"/>
      <c r="Z184" s="7"/>
    </row>
    <row r="185" spans="2:26" ht="17.5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7.5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7.5" x14ac:dyDescent="0.45">
      <c r="B187" s="30"/>
      <c r="C187" s="14"/>
      <c r="D187" s="9"/>
      <c r="E187" s="24"/>
      <c r="F187" s="24"/>
      <c r="G187" s="24"/>
      <c r="K187" s="32"/>
      <c r="M187" s="20"/>
      <c r="N187" s="33" t="s">
        <v>130</v>
      </c>
      <c r="O187" s="14"/>
      <c r="P187" s="14"/>
      <c r="W187" s="17"/>
      <c r="X187" s="3"/>
      <c r="Y187" s="22"/>
      <c r="Z187" s="7"/>
    </row>
    <row r="188" spans="2:26" x14ac:dyDescent="0.35">
      <c r="E188" s="24"/>
      <c r="F188" s="24"/>
      <c r="G188" s="24"/>
      <c r="K188" s="21"/>
      <c r="M188" s="19"/>
      <c r="N188" s="31" t="s">
        <v>126</v>
      </c>
      <c r="W188" s="16"/>
      <c r="X188" s="3"/>
      <c r="Y188" s="22"/>
      <c r="Z188" s="7"/>
    </row>
    <row r="189" spans="2:26" x14ac:dyDescent="0.35">
      <c r="E189" s="24"/>
      <c r="F189" s="24"/>
      <c r="G189" s="24"/>
      <c r="K189" s="21"/>
      <c r="M189" s="19"/>
      <c r="N189" s="5"/>
      <c r="W189" s="16"/>
      <c r="X189" s="3"/>
      <c r="Y189" s="22"/>
      <c r="Z189" s="7"/>
    </row>
    <row r="190" spans="2:26" x14ac:dyDescent="0.35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ht="29" x14ac:dyDescent="0.35">
      <c r="B191" s="2" t="s">
        <v>253</v>
      </c>
      <c r="E191" s="24"/>
      <c r="F191" s="24"/>
      <c r="G191" s="24"/>
      <c r="I191" t="str">
        <f>CONCATENATE("ALTER TABLE"," ",B191)</f>
        <v>ALTER TABLE CR_COMPANY_PAYMENT</v>
      </c>
      <c r="J191" t="str">
        <f>LEFT(CONCATENATE(" ADD "," ",N210,";"),LEN(CONCATENATE(" ADD "," ",N210,";"))-2)</f>
        <v xml:space="preserve"> ADD  CREATE TABLE CR_COMPANY_PAYMENT_LIST </v>
      </c>
      <c r="K191" s="21" t="str">
        <f>LEFT(CONCATENATE(" ALTER COLUMN  "," ",B191,";"),LEN(CONCATENATE(" ALTER COLUMN "," ",B191,";")))</f>
        <v xml:space="preserve"> ALTER COLUMN   CR_COMPANY_PAYMENT</v>
      </c>
      <c r="M191" s="19"/>
      <c r="N191" s="5" t="str">
        <f>CONCATENATE("CREATE TABLE ",B191," ","(")</f>
        <v>CREATE TABLE CR_COMPANY_PAYMENT (</v>
      </c>
      <c r="W191" s="16"/>
      <c r="X191" s="3" t="s">
        <v>32</v>
      </c>
      <c r="Y191" s="22"/>
      <c r="Z191" s="7"/>
    </row>
    <row r="192" spans="2:26" ht="17.5" x14ac:dyDescent="0.45">
      <c r="B192" s="34" t="s">
        <v>2</v>
      </c>
      <c r="C192" s="1" t="s">
        <v>1</v>
      </c>
      <c r="D192" s="4">
        <v>20</v>
      </c>
      <c r="E192" s="24" t="s">
        <v>163</v>
      </c>
      <c r="F192" s="24"/>
      <c r="G192" s="24"/>
      <c r="I192" t="str">
        <f>I191</f>
        <v>ALTER TABLE CR_COMPANY_PAYMENT</v>
      </c>
      <c r="J192" t="str">
        <f>LEFT(CONCATENATE(" ADD "," ",N211,";"),LEN(CONCATENATE(" ADD "," ",N211,";"))-2)</f>
        <v xml:space="preserve"> ADD  ID VARCHAR(20) NOT NULL </v>
      </c>
      <c r="K192" s="21"/>
      <c r="L192" s="12"/>
      <c r="M192" s="18"/>
      <c r="N192" s="5" t="str">
        <f t="shared" ref="N192:N203" si="81">CONCATENATE(B192," ",C192,"(",D192,")",E192,F192,G192,",")</f>
        <v>ID VARCHAR(20) NOT NULL ,</v>
      </c>
      <c r="O192" s="6" t="s">
        <v>2</v>
      </c>
      <c r="P192" s="6"/>
      <c r="Q192" s="6"/>
      <c r="R192" s="6"/>
      <c r="S192" s="6"/>
      <c r="T192" s="6"/>
      <c r="U192" s="6"/>
      <c r="V192" s="6"/>
      <c r="W192" s="17" t="str">
        <f t="shared" ref="W192:W203" si="82">CONCATENATE(,LOWER(O192),UPPER(LEFT(P192,1)),LOWER(RIGHT(P192,LEN(P192)-IF(LEN(P192)&gt;0,1,LEN(P192)))),UPPER(LEFT(Q192,1)),LOWER(RIGHT(Q192,LEN(Q192)-IF(LEN(Q192)&gt;0,1,LEN(Q192)))),UPPER(LEFT(R192,1)),LOWER(RIGHT(R192,LEN(R192)-IF(LEN(R192)&gt;0,1,LEN(R192)))),UPPER(LEFT(S192,1)),LOWER(RIGHT(S192,LEN(S192)-IF(LEN(S192)&gt;0,1,LEN(S192)))),UPPER(LEFT(T192,1)),LOWER(RIGHT(T192,LEN(T192)-IF(LEN(T192)&gt;0,1,LEN(T192)))),UPPER(LEFT(U192,1)),LOWER(RIGHT(U192,LEN(U192)-IF(LEN(U192)&gt;0,1,LEN(U192)))),UPPER(LEFT(V192,1)),LOWER(RIGHT(V192,LEN(V192)-IF(LEN(V192)&gt;0,1,LEN(V192)))))</f>
        <v>id</v>
      </c>
      <c r="X192" s="3" t="str">
        <f t="shared" ref="X192:X203" si="83">CONCATENATE("""",W192,"""",":","""","""",",")</f>
        <v>"id":"",</v>
      </c>
      <c r="Y192" s="22" t="str">
        <f t="shared" ref="Y192:Y203" si="84">CONCATENATE("public static String ",,B192,,"=","""",W192,""";")</f>
        <v>public static String ID="id";</v>
      </c>
      <c r="Z192" s="7" t="str">
        <f t="shared" ref="Z192:Z203" si="85">CONCATENATE("private String ",W192,"=","""""",";")</f>
        <v>private String id="";</v>
      </c>
    </row>
    <row r="193" spans="2:26" ht="17.5" x14ac:dyDescent="0.45">
      <c r="B193" s="34" t="s">
        <v>3</v>
      </c>
      <c r="C193" s="1" t="s">
        <v>1</v>
      </c>
      <c r="D193" s="4">
        <v>10</v>
      </c>
      <c r="E193" s="24"/>
      <c r="F193" s="24"/>
      <c r="G193" s="24"/>
      <c r="I193" t="str">
        <f>I192</f>
        <v>ALTER TABLE CR_COMPANY_PAYMENT</v>
      </c>
      <c r="K193" s="21"/>
      <c r="L193" s="12"/>
      <c r="M193" s="18"/>
      <c r="N193" s="5" t="str">
        <f t="shared" si="81"/>
        <v>STATUS VARCHAR(10),</v>
      </c>
      <c r="O193" s="6" t="s">
        <v>3</v>
      </c>
      <c r="W193" s="17" t="str">
        <f t="shared" si="82"/>
        <v>status</v>
      </c>
      <c r="X193" s="3" t="str">
        <f t="shared" si="83"/>
        <v>"status":"",</v>
      </c>
      <c r="Y193" s="22" t="str">
        <f t="shared" si="84"/>
        <v>public static String STATUS="status";</v>
      </c>
      <c r="Z193" s="7" t="str">
        <f t="shared" si="85"/>
        <v>private String status="";</v>
      </c>
    </row>
    <row r="194" spans="2:26" ht="17.5" x14ac:dyDescent="0.45">
      <c r="B194" s="34" t="s">
        <v>5</v>
      </c>
      <c r="C194" s="1" t="s">
        <v>1</v>
      </c>
      <c r="D194" s="4">
        <v>20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MODIFICATION_DATE VARCHAR(20),</v>
      </c>
      <c r="O194" s="6" t="s">
        <v>9</v>
      </c>
      <c r="P194" t="s">
        <v>8</v>
      </c>
      <c r="W194" s="17" t="str">
        <f t="shared" si="82"/>
        <v>modificationDate</v>
      </c>
      <c r="X194" s="3" t="str">
        <f t="shared" si="83"/>
        <v>"modificationDate":"",</v>
      </c>
      <c r="Y194" s="22" t="str">
        <f t="shared" si="84"/>
        <v>public static String MODIFICATION_DATE="modificationDate";</v>
      </c>
      <c r="Z194" s="7" t="str">
        <f t="shared" si="85"/>
        <v>private String modificationDate="";</v>
      </c>
    </row>
    <row r="195" spans="2:26" ht="17.5" x14ac:dyDescent="0.45">
      <c r="B195" s="34" t="s">
        <v>4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INSERT_DATE VARCHAR(20),</v>
      </c>
      <c r="O195" s="6" t="s">
        <v>7</v>
      </c>
      <c r="P195" t="s">
        <v>8</v>
      </c>
      <c r="W195" s="17" t="str">
        <f t="shared" si="82"/>
        <v>insertDate</v>
      </c>
      <c r="X195" s="3" t="str">
        <f t="shared" si="83"/>
        <v>"insertDate":"",</v>
      </c>
      <c r="Y195" s="22" t="str">
        <f t="shared" si="84"/>
        <v>public static String INSERT_DATE="insertDate";</v>
      </c>
      <c r="Z195" s="7" t="str">
        <f t="shared" si="85"/>
        <v>private String insertDate="";</v>
      </c>
    </row>
    <row r="196" spans="2:26" ht="17.5" x14ac:dyDescent="0.45">
      <c r="B196" s="34" t="s">
        <v>160</v>
      </c>
      <c r="C196" s="1" t="s">
        <v>1</v>
      </c>
      <c r="D196" s="4">
        <v>500</v>
      </c>
      <c r="E196" s="24"/>
      <c r="F196" s="24"/>
      <c r="G196" s="24"/>
      <c r="I196">
        <f>I187</f>
        <v>0</v>
      </c>
      <c r="K196" s="21"/>
      <c r="L196" s="12"/>
      <c r="M196" s="18"/>
      <c r="N196" s="5" t="str">
        <f t="shared" si="81"/>
        <v>FK_COMPANY_ID VARCHAR(500),</v>
      </c>
      <c r="O196" s="6" t="s">
        <v>10</v>
      </c>
      <c r="P196" t="s">
        <v>162</v>
      </c>
      <c r="Q196" t="s">
        <v>2</v>
      </c>
      <c r="W196" s="17" t="str">
        <f t="shared" si="82"/>
        <v>fkCompanyId</v>
      </c>
      <c r="X196" s="3" t="str">
        <f t="shared" si="83"/>
        <v>"fkCompanyId":"",</v>
      </c>
      <c r="Y196" s="22" t="str">
        <f t="shared" si="84"/>
        <v>public static String FK_COMPANY_ID="fkCompanyId";</v>
      </c>
      <c r="Z196" s="7" t="str">
        <f t="shared" si="85"/>
        <v>private String fkCompanyId="";</v>
      </c>
    </row>
    <row r="197" spans="2:26" ht="17.5" x14ac:dyDescent="0.45">
      <c r="B197" s="34" t="s">
        <v>240</v>
      </c>
      <c r="C197" s="1" t="s">
        <v>1</v>
      </c>
      <c r="D197" s="4">
        <v>500</v>
      </c>
      <c r="E197" s="24"/>
      <c r="F197" s="24"/>
      <c r="G197" s="24"/>
      <c r="I197">
        <f>I196</f>
        <v>0</v>
      </c>
      <c r="K197" s="21"/>
      <c r="L197" s="12"/>
      <c r="M197" s="18"/>
      <c r="N197" s="5" t="str">
        <f t="shared" si="81"/>
        <v>FK_PAYMENT_TYPE_ID VARCHAR(500),</v>
      </c>
      <c r="O197" s="6" t="s">
        <v>10</v>
      </c>
      <c r="P197" t="s">
        <v>169</v>
      </c>
      <c r="Q197" t="s">
        <v>51</v>
      </c>
      <c r="R197" t="s">
        <v>2</v>
      </c>
      <c r="W197" s="17" t="str">
        <f t="shared" si="82"/>
        <v>fkPaymentTypeId</v>
      </c>
      <c r="X197" s="3" t="str">
        <f t="shared" si="83"/>
        <v>"fkPaymentTypeId":"",</v>
      </c>
      <c r="Y197" s="22" t="str">
        <f t="shared" si="84"/>
        <v>public static String FK_PAYMENT_TYPE_ID="fkPaymentTypeId";</v>
      </c>
      <c r="Z197" s="7" t="str">
        <f t="shared" si="85"/>
        <v>private String fkPaymentTypeId="";</v>
      </c>
    </row>
    <row r="198" spans="2:26" ht="17.5" x14ac:dyDescent="0.45">
      <c r="B198" s="34" t="s">
        <v>15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PAYMENT_DATE VARCHAR(500),</v>
      </c>
      <c r="O198" s="6" t="s">
        <v>169</v>
      </c>
      <c r="P198" t="s">
        <v>8</v>
      </c>
      <c r="W198" s="17" t="str">
        <f t="shared" si="82"/>
        <v>paymentDate</v>
      </c>
      <c r="X198" s="3" t="str">
        <f t="shared" si="83"/>
        <v>"paymentDate":"",</v>
      </c>
      <c r="Y198" s="22" t="str">
        <f t="shared" si="84"/>
        <v>public static String PAYMENT_DATE="paymentDate";</v>
      </c>
      <c r="Z198" s="7" t="str">
        <f t="shared" si="85"/>
        <v>private String paymentDate="";</v>
      </c>
    </row>
    <row r="199" spans="2:26" ht="17.5" x14ac:dyDescent="0.45">
      <c r="B199" s="34" t="s">
        <v>16</v>
      </c>
      <c r="C199" s="1" t="s">
        <v>1</v>
      </c>
      <c r="D199" s="4">
        <v>500</v>
      </c>
      <c r="E199" s="24"/>
      <c r="F199" s="24"/>
      <c r="G199" s="24"/>
      <c r="I199">
        <f>I197</f>
        <v>0</v>
      </c>
      <c r="K199" s="21"/>
      <c r="L199" s="12"/>
      <c r="M199" s="18"/>
      <c r="N199" s="5" t="str">
        <f t="shared" si="81"/>
        <v>PAYMENT_TIME VARCHAR(500),</v>
      </c>
      <c r="O199" s="6" t="s">
        <v>169</v>
      </c>
      <c r="P199" t="s">
        <v>133</v>
      </c>
      <c r="W199" s="17" t="str">
        <f t="shared" si="82"/>
        <v>paymentTime</v>
      </c>
      <c r="X199" s="3" t="str">
        <f t="shared" si="83"/>
        <v>"paymentTime":"",</v>
      </c>
      <c r="Y199" s="22" t="str">
        <f t="shared" si="84"/>
        <v>public static String PAYMENT_TIME="paymentTime";</v>
      </c>
      <c r="Z199" s="7" t="str">
        <f t="shared" si="85"/>
        <v>private String paymentTime="";</v>
      </c>
    </row>
    <row r="200" spans="2:26" ht="17.5" x14ac:dyDescent="0.45">
      <c r="B200" s="34" t="s">
        <v>95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PAYMENT_AMOUNT VARCHAR(500),</v>
      </c>
      <c r="O200" s="6" t="s">
        <v>169</v>
      </c>
      <c r="P200" t="s">
        <v>170</v>
      </c>
      <c r="W200" s="17" t="str">
        <f t="shared" si="82"/>
        <v>paymentAmount</v>
      </c>
      <c r="X200" s="3" t="str">
        <f t="shared" si="83"/>
        <v>"paymentAmount":"",</v>
      </c>
      <c r="Y200" s="22" t="str">
        <f t="shared" si="84"/>
        <v>public static String PAYMENT_AMOUNT="paymentAmount";</v>
      </c>
      <c r="Z200" s="7" t="str">
        <f t="shared" si="85"/>
        <v>private String paymentAmount="";</v>
      </c>
    </row>
    <row r="201" spans="2:26" ht="17.5" x14ac:dyDescent="0.45">
      <c r="B201" s="1" t="s">
        <v>173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J201" t="str">
        <f>LEFT(CONCATENATE(" ADD "," ",N201,";"),LEN(CONCATENATE(" ADD "," ",N201,";"))-2)</f>
        <v xml:space="preserve"> ADD  CURRENCY VARCHAR(500)</v>
      </c>
      <c r="K201" s="21" t="str">
        <f>LEFT(CONCATENATE(" ALTER COLUMN  "," ",B201,";"),LEN(CONCATENATE(" ALTER COLUMN "," ",B201,";")))</f>
        <v xml:space="preserve"> ALTER COLUMN   CURRENCY</v>
      </c>
      <c r="L201" s="12"/>
      <c r="M201" s="18"/>
      <c r="N201" s="5" t="str">
        <f t="shared" si="81"/>
        <v>CURRENCY VARCHAR(500),</v>
      </c>
      <c r="O201" s="6" t="s">
        <v>173</v>
      </c>
      <c r="W201" s="17" t="str">
        <f t="shared" si="82"/>
        <v>currency</v>
      </c>
      <c r="X201" s="3" t="str">
        <f t="shared" si="83"/>
        <v>"currency":"",</v>
      </c>
      <c r="Y201" s="22" t="str">
        <f t="shared" si="84"/>
        <v>public static String CURRENCY="currency";</v>
      </c>
      <c r="Z201" s="7" t="str">
        <f t="shared" si="85"/>
        <v>private String currency="";</v>
      </c>
    </row>
    <row r="202" spans="2:26" ht="17.5" x14ac:dyDescent="0.45">
      <c r="B202" s="34" t="s">
        <v>168</v>
      </c>
      <c r="C202" s="1" t="s">
        <v>1</v>
      </c>
      <c r="D202" s="4">
        <v>500</v>
      </c>
      <c r="E202" s="24"/>
      <c r="F202" s="24"/>
      <c r="G202" s="24"/>
      <c r="I202" t="str">
        <f>I191</f>
        <v>ALTER TABLE CR_COMPANY_PAYMENT</v>
      </c>
      <c r="K202" s="21"/>
      <c r="L202" s="12"/>
      <c r="M202" s="18"/>
      <c r="N202" s="5" t="str">
        <f t="shared" si="81"/>
        <v>PAYMENT_DISCOUNT VARCHAR(500),</v>
      </c>
      <c r="O202" s="6" t="s">
        <v>169</v>
      </c>
      <c r="P202" t="s">
        <v>172</v>
      </c>
      <c r="W202" s="17" t="str">
        <f t="shared" si="82"/>
        <v>paymentDiscount</v>
      </c>
      <c r="X202" s="3" t="str">
        <f t="shared" si="83"/>
        <v>"paymentDiscount":"",</v>
      </c>
      <c r="Y202" s="22" t="str">
        <f t="shared" si="84"/>
        <v>public static String PAYMENT_DISCOUNT="paymentDiscount";</v>
      </c>
      <c r="Z202" s="7" t="str">
        <f t="shared" si="85"/>
        <v>private String paymentDiscount="";</v>
      </c>
    </row>
    <row r="203" spans="2:26" ht="17.5" x14ac:dyDescent="0.45">
      <c r="B203" s="34" t="s">
        <v>14</v>
      </c>
      <c r="C203" s="1" t="s">
        <v>1</v>
      </c>
      <c r="D203" s="4">
        <v>500</v>
      </c>
      <c r="E203" s="24"/>
      <c r="F203" s="24"/>
      <c r="G203" s="24"/>
      <c r="I203" t="str">
        <f>I202</f>
        <v>ALTER TABLE CR_COMPANY_PAYMENT</v>
      </c>
      <c r="K203" s="21"/>
      <c r="L203" s="12"/>
      <c r="M203" s="18"/>
      <c r="N203" s="5" t="str">
        <f t="shared" si="81"/>
        <v>DESCRIPTION VARCHAR(500),</v>
      </c>
      <c r="O203" s="6" t="s">
        <v>14</v>
      </c>
      <c r="W203" s="17" t="str">
        <f t="shared" si="82"/>
        <v>description</v>
      </c>
      <c r="X203" s="3" t="str">
        <f t="shared" si="83"/>
        <v>"description":"",</v>
      </c>
      <c r="Y203" s="22" t="str">
        <f t="shared" si="84"/>
        <v>public static String DESCRIPTION="description";</v>
      </c>
      <c r="Z203" s="7" t="str">
        <f t="shared" si="85"/>
        <v>private String description="";</v>
      </c>
    </row>
    <row r="204" spans="2:26" ht="17.5" x14ac:dyDescent="0.45">
      <c r="B204" s="1"/>
      <c r="C204" s="1"/>
      <c r="D204" s="4"/>
      <c r="E204" s="24"/>
      <c r="F204" s="24"/>
      <c r="G204" s="24"/>
      <c r="K204" s="21"/>
      <c r="L204" s="12"/>
      <c r="M204" s="18"/>
      <c r="N204" s="5"/>
      <c r="O204" s="6"/>
      <c r="W204" s="17"/>
      <c r="X204" s="3"/>
      <c r="Y204" s="22"/>
      <c r="Z204" s="7"/>
    </row>
    <row r="205" spans="2:26" ht="17.5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7.5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7.5" x14ac:dyDescent="0.45">
      <c r="B207" s="30"/>
      <c r="C207" s="14"/>
      <c r="D207" s="9"/>
      <c r="E207" s="24"/>
      <c r="F207" s="24"/>
      <c r="G207" s="24"/>
      <c r="K207" s="32"/>
      <c r="M207" s="20"/>
      <c r="N207" s="33" t="s">
        <v>130</v>
      </c>
      <c r="O207" s="14"/>
      <c r="P207" s="14"/>
      <c r="W207" s="17"/>
      <c r="X207" s="3"/>
      <c r="Y207" s="22"/>
      <c r="Z207" s="7"/>
    </row>
    <row r="208" spans="2:26" x14ac:dyDescent="0.35">
      <c r="E208" s="24"/>
      <c r="F208" s="24"/>
      <c r="G208" s="24"/>
      <c r="K208" s="21"/>
      <c r="M208" s="19"/>
      <c r="N208" s="31" t="s">
        <v>126</v>
      </c>
      <c r="W208" s="16"/>
      <c r="X208" s="3"/>
      <c r="Y208" s="22"/>
      <c r="Z208" s="7"/>
    </row>
    <row r="209" spans="2:26" x14ac:dyDescent="0.35">
      <c r="E209" s="24"/>
      <c r="F209" s="24"/>
      <c r="G209" s="24"/>
      <c r="K209" s="21"/>
      <c r="M209" s="19"/>
      <c r="N209" s="5"/>
      <c r="W209" s="16"/>
      <c r="X209" s="3"/>
      <c r="Y209" s="22"/>
      <c r="Z209" s="7"/>
    </row>
    <row r="210" spans="2:26" ht="43.5" x14ac:dyDescent="0.35">
      <c r="B210" s="2" t="s">
        <v>254</v>
      </c>
      <c r="E210" s="24"/>
      <c r="F210" s="24"/>
      <c r="G210" s="24"/>
      <c r="I210" t="str">
        <f>CONCATENATE("ALTER TABLE"," ",B210)</f>
        <v>ALTER TABLE CR_COMPANY_PAYMENT_LIST</v>
      </c>
      <c r="K210" s="26" t="str">
        <f>CONCATENATE(J210,"  CREATE OR REPLACE VIEW ",B210," AS SELECT")</f>
        <v xml:space="preserve">  CREATE OR REPLACE VIEW CR_COMPANY_PAYMENT_LIST AS SELECT</v>
      </c>
      <c r="M210" s="19"/>
      <c r="N210" s="5" t="str">
        <f>CONCATENATE("CREATE TABLE ",B210," ","(")</f>
        <v>CREATE TABLE CR_COMPANY_PAYMENT_LIST (</v>
      </c>
      <c r="W210" s="16"/>
      <c r="X210" s="3" t="s">
        <v>32</v>
      </c>
      <c r="Y210" s="22"/>
      <c r="Z210" s="7"/>
    </row>
    <row r="211" spans="2:26" ht="17.5" x14ac:dyDescent="0.45">
      <c r="B211" s="34" t="s">
        <v>2</v>
      </c>
      <c r="C211" s="1" t="s">
        <v>1</v>
      </c>
      <c r="D211" s="4">
        <v>20</v>
      </c>
      <c r="E211" s="24" t="s">
        <v>163</v>
      </c>
      <c r="F211" s="24"/>
      <c r="G211" s="24"/>
      <c r="I211" t="str">
        <f>I210</f>
        <v>ALTER TABLE CR_COMPANY_PAYMENT_LIST</v>
      </c>
      <c r="K211" s="25" t="str">
        <f>CONCATENATE(" T.",B211,",")</f>
        <v xml:space="preserve"> T.ID,</v>
      </c>
      <c r="L211" s="12"/>
      <c r="M211" s="18"/>
      <c r="N211" s="5" t="str">
        <f t="shared" ref="N211:N227" si="86">CONCATENATE(B211," ",C211,"(",D211,")",E211,F211,G211,",")</f>
        <v>ID VARCHAR(20) NOT NULL ,</v>
      </c>
      <c r="O211" s="6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27" si="87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27" si="88">CONCATENATE("""",W211,"""",":","""","""",",")</f>
        <v>"id":"",</v>
      </c>
      <c r="Y211" s="22" t="str">
        <f t="shared" ref="Y211:Y227" si="89">CONCATENATE("public static String ",,B211,,"=","""",W211,""";")</f>
        <v>public static String ID="id";</v>
      </c>
      <c r="Z211" s="7" t="str">
        <f t="shared" ref="Z211:Z227" si="90">CONCATENATE("private String ",W211,"=","""""",";")</f>
        <v>private String id="";</v>
      </c>
    </row>
    <row r="212" spans="2:26" ht="17.5" x14ac:dyDescent="0.45">
      <c r="B212" s="34" t="s">
        <v>3</v>
      </c>
      <c r="C212" s="1" t="s">
        <v>1</v>
      </c>
      <c r="D212" s="4">
        <v>10</v>
      </c>
      <c r="E212" s="24"/>
      <c r="F212" s="24"/>
      <c r="G212" s="24"/>
      <c r="I212" t="str">
        <f>I211</f>
        <v>ALTER TABLE CR_COMPANY_PAYMENT_LIST</v>
      </c>
      <c r="K212" s="25" t="str">
        <f>CONCATENATE(" T.",B212,",")</f>
        <v xml:space="preserve"> T.STATUS,</v>
      </c>
      <c r="L212" s="12"/>
      <c r="M212" s="18"/>
      <c r="N212" s="5" t="str">
        <f t="shared" si="86"/>
        <v>STATUS VARCHAR(10),</v>
      </c>
      <c r="O212" s="6" t="s">
        <v>3</v>
      </c>
      <c r="W212" s="17" t="str">
        <f t="shared" si="87"/>
        <v>status</v>
      </c>
      <c r="X212" s="3" t="str">
        <f t="shared" si="88"/>
        <v>"status":"",</v>
      </c>
      <c r="Y212" s="22" t="str">
        <f t="shared" si="89"/>
        <v>public static String STATUS="status";</v>
      </c>
      <c r="Z212" s="7" t="str">
        <f t="shared" si="90"/>
        <v>private String status="";</v>
      </c>
    </row>
    <row r="213" spans="2:26" ht="17.5" x14ac:dyDescent="0.45">
      <c r="B213" s="34" t="s">
        <v>5</v>
      </c>
      <c r="C213" s="1" t="s">
        <v>1</v>
      </c>
      <c r="D213" s="4">
        <v>20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T.MODIFICATION_DATE,</v>
      </c>
      <c r="L213" s="12"/>
      <c r="M213" s="18"/>
      <c r="N213" s="5" t="str">
        <f t="shared" si="86"/>
        <v>MODIFICATION_DATE VARCHAR(20),</v>
      </c>
      <c r="O213" s="6" t="s">
        <v>9</v>
      </c>
      <c r="P213" t="s">
        <v>8</v>
      </c>
      <c r="W213" s="17" t="str">
        <f t="shared" si="87"/>
        <v>modificationDate</v>
      </c>
      <c r="X213" s="3" t="str">
        <f t="shared" si="88"/>
        <v>"modificationDate":"",</v>
      </c>
      <c r="Y213" s="22" t="str">
        <f t="shared" si="89"/>
        <v>public static String MODIFICATION_DATE="modificationDate";</v>
      </c>
      <c r="Z213" s="7" t="str">
        <f t="shared" si="90"/>
        <v>private String modificationDate="";</v>
      </c>
    </row>
    <row r="214" spans="2:26" ht="17.5" x14ac:dyDescent="0.45">
      <c r="B214" s="34" t="s">
        <v>4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T.INSERT_DATE,</v>
      </c>
      <c r="L214" s="12"/>
      <c r="M214" s="18"/>
      <c r="N214" s="5" t="str">
        <f t="shared" si="86"/>
        <v>INSERT_DATE VARCHAR(20),</v>
      </c>
      <c r="O214" s="6" t="s">
        <v>7</v>
      </c>
      <c r="P214" t="s">
        <v>8</v>
      </c>
      <c r="W214" s="17" t="str">
        <f t="shared" si="87"/>
        <v>insertDate</v>
      </c>
      <c r="X214" s="3" t="str">
        <f t="shared" si="88"/>
        <v>"insertDate":"",</v>
      </c>
      <c r="Y214" s="22" t="str">
        <f t="shared" si="89"/>
        <v>public static String INSERT_DATE="insertDate";</v>
      </c>
      <c r="Z214" s="7" t="str">
        <f t="shared" si="90"/>
        <v>private String insertDate="";</v>
      </c>
    </row>
    <row r="215" spans="2:26" ht="17.5" x14ac:dyDescent="0.45">
      <c r="B215" s="34" t="s">
        <v>160</v>
      </c>
      <c r="C215" s="1" t="s">
        <v>1</v>
      </c>
      <c r="D215" s="4">
        <v>500</v>
      </c>
      <c r="E215" s="24"/>
      <c r="F215" s="24"/>
      <c r="G215" s="24"/>
      <c r="I215">
        <f>I206</f>
        <v>0</v>
      </c>
      <c r="K215" s="25" t="str">
        <f>CONCATENATE(B215,",")</f>
        <v>FK_COMPANY_ID,</v>
      </c>
      <c r="L215" s="12"/>
      <c r="M215" s="18"/>
      <c r="N215" s="5" t="str">
        <f t="shared" si="86"/>
        <v>FK_COMPANY_ID VARCHAR(500),</v>
      </c>
      <c r="O215" s="6" t="s">
        <v>10</v>
      </c>
      <c r="P215" t="s">
        <v>162</v>
      </c>
      <c r="Q215" t="s">
        <v>2</v>
      </c>
      <c r="W215" s="17" t="str">
        <f t="shared" si="87"/>
        <v>fkCompanyId</v>
      </c>
      <c r="X215" s="3" t="str">
        <f t="shared" si="88"/>
        <v>"fkCompanyId":"",</v>
      </c>
      <c r="Y215" s="22" t="str">
        <f t="shared" si="89"/>
        <v>public static String FK_COMPANY_ID="fkCompanyId";</v>
      </c>
      <c r="Z215" s="7" t="str">
        <f t="shared" si="90"/>
        <v>private String fkCompanyId="";</v>
      </c>
    </row>
    <row r="216" spans="2:26" ht="17.5" x14ac:dyDescent="0.45">
      <c r="B216" s="34" t="s">
        <v>197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CONCATENATE(" C.COMPANY_NAME AS ",B216,",")</f>
        <v xml:space="preserve"> C.COMPANY_NAME AS COMPANY_NAME,</v>
      </c>
      <c r="L216" s="12"/>
      <c r="M216" s="18"/>
      <c r="N216" s="5" t="str">
        <f t="shared" si="86"/>
        <v>COMPANY_NAME VARCHAR(500),</v>
      </c>
      <c r="O216" s="6" t="s">
        <v>162</v>
      </c>
      <c r="P216" t="s">
        <v>0</v>
      </c>
      <c r="W216" s="17" t="str">
        <f t="shared" si="87"/>
        <v>companyName</v>
      </c>
      <c r="X216" s="3" t="str">
        <f t="shared" si="88"/>
        <v>"companyName":"",</v>
      </c>
      <c r="Y216" s="22" t="str">
        <f t="shared" si="89"/>
        <v>public static String COMPANY_NAME="companyName";</v>
      </c>
      <c r="Z216" s="7" t="str">
        <f t="shared" si="90"/>
        <v>private String companyName="";</v>
      </c>
    </row>
    <row r="217" spans="2:26" ht="17.5" x14ac:dyDescent="0.45">
      <c r="B217" s="34" t="s">
        <v>206</v>
      </c>
      <c r="C217" s="1" t="s">
        <v>1</v>
      </c>
      <c r="D217" s="4">
        <v>500</v>
      </c>
      <c r="E217" s="24"/>
      <c r="F217" s="24"/>
      <c r="G217" s="24"/>
      <c r="I217">
        <f>I207</f>
        <v>0</v>
      </c>
      <c r="K217" s="25" t="str">
        <f>CONCATENATE(" C.STATUS AS ",B217,",")</f>
        <v xml:space="preserve"> C.STATUS AS COMPANY_STATUS,</v>
      </c>
      <c r="L217" s="12"/>
      <c r="M217" s="18"/>
      <c r="N217" s="5" t="str">
        <f t="shared" si="86"/>
        <v>COMPANY_STATUS VARCHAR(500),</v>
      </c>
      <c r="O217" s="6" t="s">
        <v>162</v>
      </c>
      <c r="P217" t="s">
        <v>3</v>
      </c>
      <c r="W217" s="17" t="str">
        <f t="shared" si="87"/>
        <v>companyStatus</v>
      </c>
      <c r="X217" s="3" t="str">
        <f t="shared" si="88"/>
        <v>"companyStatus":"",</v>
      </c>
      <c r="Y217" s="22" t="str">
        <f t="shared" si="89"/>
        <v>public static String COMPANY_STATUS="companyStatus";</v>
      </c>
      <c r="Z217" s="7" t="str">
        <f t="shared" si="90"/>
        <v>private String companyStatus="";</v>
      </c>
    </row>
    <row r="218" spans="2:26" ht="17.5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C.COMPANY_TYPE AS ",B218,",")</f>
        <v xml:space="preserve"> C.COMPANY_TYPE AS COMPANY_TYPE,</v>
      </c>
      <c r="L218" s="12"/>
      <c r="M218" s="18"/>
      <c r="N218" s="5" t="str">
        <f t="shared" si="86"/>
        <v>COMPANY_TYPE VARCHAR(500),</v>
      </c>
      <c r="O218" s="6" t="s">
        <v>162</v>
      </c>
      <c r="P218" t="s">
        <v>51</v>
      </c>
      <c r="W218" s="17" t="str">
        <f t="shared" si="87"/>
        <v>companyType</v>
      </c>
      <c r="X218" s="3" t="str">
        <f t="shared" si="88"/>
        <v>"companyType":"",</v>
      </c>
      <c r="Y218" s="22" t="str">
        <f t="shared" si="89"/>
        <v>public static String COMPANY_TYPE="companyType";</v>
      </c>
      <c r="Z218" s="7" t="str">
        <f t="shared" si="90"/>
        <v>private String companyType="";</v>
      </c>
    </row>
    <row r="219" spans="2:26" ht="17.5" x14ac:dyDescent="0.45">
      <c r="B219" s="34" t="s">
        <v>240</v>
      </c>
      <c r="C219" s="1" t="s">
        <v>1</v>
      </c>
      <c r="D219" s="4">
        <v>500</v>
      </c>
      <c r="E219" s="24"/>
      <c r="F219" s="24"/>
      <c r="G219" s="24"/>
      <c r="I219">
        <f>I215</f>
        <v>0</v>
      </c>
      <c r="K219" s="25" t="str">
        <f>CONCATENATE(" T.",B219,",")</f>
        <v xml:space="preserve"> T.FK_PAYMENT_TYPE_ID,</v>
      </c>
      <c r="L219" s="12"/>
      <c r="M219" s="18"/>
      <c r="N219" s="5" t="str">
        <f t="shared" si="86"/>
        <v>FK_PAYMENT_TYPE_ID VARCHAR(500),</v>
      </c>
      <c r="O219" s="6" t="s">
        <v>10</v>
      </c>
      <c r="P219" t="s">
        <v>169</v>
      </c>
      <c r="Q219" t="s">
        <v>51</v>
      </c>
      <c r="R219" t="s">
        <v>2</v>
      </c>
      <c r="W219" s="17" t="str">
        <f t="shared" si="87"/>
        <v>fkPaymentTypeId</v>
      </c>
      <c r="X219" s="3" t="str">
        <f t="shared" si="88"/>
        <v>"fkPaymentTypeId":"",</v>
      </c>
      <c r="Y219" s="22" t="str">
        <f t="shared" si="89"/>
        <v>public static String FK_PAYMENT_TYPE_ID="fkPaymentTypeId";</v>
      </c>
      <c r="Z219" s="7" t="str">
        <f t="shared" si="90"/>
        <v>private String fkPaymentTypeId="";</v>
      </c>
    </row>
    <row r="220" spans="2:26" ht="25.5" x14ac:dyDescent="0.45">
      <c r="B220" s="34" t="s">
        <v>241</v>
      </c>
      <c r="C220" s="1" t="s">
        <v>1</v>
      </c>
      <c r="D220" s="4">
        <v>500</v>
      </c>
      <c r="E220" s="24"/>
      <c r="F220" s="24"/>
      <c r="G220" s="24"/>
      <c r="I220">
        <f>I215</f>
        <v>0</v>
      </c>
      <c r="K220" s="25" t="str">
        <f>CONCATENATE(" PT.PAYMENT_TYPE_NAME AS ",B220,",")</f>
        <v xml:space="preserve"> PT.PAYMENT_TYPE_NAME AS PAYMENT_TYPE_NAME,</v>
      </c>
      <c r="L220" s="12"/>
      <c r="M220" s="18"/>
      <c r="N220" s="5" t="str">
        <f t="shared" si="86"/>
        <v>PAYMENT_TYPE_NAME VARCHAR(500),</v>
      </c>
      <c r="O220" s="6" t="s">
        <v>169</v>
      </c>
      <c r="P220" t="s">
        <v>51</v>
      </c>
      <c r="Q220" t="s">
        <v>0</v>
      </c>
      <c r="W220" s="17" t="str">
        <f t="shared" si="87"/>
        <v>paymentTypeName</v>
      </c>
      <c r="X220" s="3" t="str">
        <f t="shared" si="88"/>
        <v>"paymentTypeName":"",</v>
      </c>
      <c r="Y220" s="22" t="str">
        <f t="shared" si="89"/>
        <v>public static String PAYMENT_TYPE_NAME="paymentTypeName";</v>
      </c>
      <c r="Z220" s="7" t="str">
        <f t="shared" si="90"/>
        <v>private String paymentTypeName="";</v>
      </c>
    </row>
    <row r="221" spans="2:26" ht="25.5" x14ac:dyDescent="0.45">
      <c r="B221" s="34" t="s">
        <v>242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PT.PAYMENT_TYPE_SHORTNAME AS ",B221,",")</f>
        <v xml:space="preserve"> PT.PAYMENT_TYPE_SHORTNAME AS PAYMENT_TYPE_SHORTNAME,</v>
      </c>
      <c r="L221" s="12"/>
      <c r="M221" s="18"/>
      <c r="N221" s="5" t="str">
        <f t="shared" si="86"/>
        <v>PAYMENT_TYPE_SHORTNAME VARCHAR(500),</v>
      </c>
      <c r="O221" s="6" t="s">
        <v>169</v>
      </c>
      <c r="P221" t="s">
        <v>51</v>
      </c>
      <c r="Q221" t="s">
        <v>248</v>
      </c>
      <c r="W221" s="17" t="str">
        <f t="shared" si="87"/>
        <v>paymentTypeShortname</v>
      </c>
      <c r="X221" s="3" t="str">
        <f t="shared" si="88"/>
        <v>"paymentTypeShortname":"",</v>
      </c>
      <c r="Y221" s="22" t="str">
        <f t="shared" si="89"/>
        <v>public static String PAYMENT_TYPE_SHORTNAME="paymentTypeShortname";</v>
      </c>
      <c r="Z221" s="7" t="str">
        <f t="shared" si="90"/>
        <v>private String paymentTypeShortname="";</v>
      </c>
    </row>
    <row r="222" spans="2:26" ht="17.5" x14ac:dyDescent="0.45">
      <c r="B222" s="34" t="s">
        <v>15</v>
      </c>
      <c r="C222" s="1" t="s">
        <v>1</v>
      </c>
      <c r="D222" s="4">
        <v>500</v>
      </c>
      <c r="E222" s="24"/>
      <c r="F222" s="24"/>
      <c r="G222" s="24"/>
      <c r="I222">
        <f>I219</f>
        <v>0</v>
      </c>
      <c r="K222" s="25" t="str">
        <f>CONCATENATE(" T.",B222,",")</f>
        <v xml:space="preserve"> T.PAYMENT_DATE,</v>
      </c>
      <c r="L222" s="12"/>
      <c r="M222" s="18"/>
      <c r="N222" s="5" t="str">
        <f t="shared" si="86"/>
        <v>PAYMENT_DATE VARCHAR(500),</v>
      </c>
      <c r="O222" s="6" t="s">
        <v>169</v>
      </c>
      <c r="P222" t="s">
        <v>8</v>
      </c>
      <c r="W222" s="17" t="str">
        <f t="shared" si="87"/>
        <v>paymentDate</v>
      </c>
      <c r="X222" s="3" t="str">
        <f t="shared" si="88"/>
        <v>"paymentDate":"",</v>
      </c>
      <c r="Y222" s="22" t="str">
        <f t="shared" si="89"/>
        <v>public static String PAYMENT_DATE="paymentDate";</v>
      </c>
      <c r="Z222" s="7" t="str">
        <f t="shared" si="90"/>
        <v>private String paymentDate="";</v>
      </c>
    </row>
    <row r="223" spans="2:26" ht="17.5" x14ac:dyDescent="0.45">
      <c r="B223" s="34" t="s">
        <v>16</v>
      </c>
      <c r="C223" s="1" t="s">
        <v>1</v>
      </c>
      <c r="D223" s="4">
        <v>500</v>
      </c>
      <c r="E223" s="24"/>
      <c r="F223" s="24"/>
      <c r="G223" s="24"/>
      <c r="I223">
        <f>I219</f>
        <v>0</v>
      </c>
      <c r="K223" s="25" t="str">
        <f>CONCATENATE(" T.",B223,",")</f>
        <v xml:space="preserve"> T.PAYMENT_TIME,</v>
      </c>
      <c r="L223" s="12"/>
      <c r="M223" s="18"/>
      <c r="N223" s="5" t="str">
        <f t="shared" si="86"/>
        <v>PAYMENT_TIME VARCHAR(500),</v>
      </c>
      <c r="O223" s="6" t="s">
        <v>169</v>
      </c>
      <c r="P223" t="s">
        <v>133</v>
      </c>
      <c r="W223" s="17" t="str">
        <f t="shared" si="87"/>
        <v>paymentTime</v>
      </c>
      <c r="X223" s="3" t="str">
        <f t="shared" si="88"/>
        <v>"paymentTime":"",</v>
      </c>
      <c r="Y223" s="22" t="str">
        <f t="shared" si="89"/>
        <v>public static String PAYMENT_TIME="paymentTime";</v>
      </c>
      <c r="Z223" s="7" t="str">
        <f t="shared" si="90"/>
        <v>private String paymentTime="";</v>
      </c>
    </row>
    <row r="224" spans="2:26" ht="17.5" x14ac:dyDescent="0.45">
      <c r="B224" s="34" t="s">
        <v>95</v>
      </c>
      <c r="C224" s="1" t="s">
        <v>1</v>
      </c>
      <c r="D224" s="4">
        <v>500</v>
      </c>
      <c r="E224" s="24"/>
      <c r="F224" s="24"/>
      <c r="G224" s="24"/>
      <c r="I224">
        <f>I222</f>
        <v>0</v>
      </c>
      <c r="K224" s="25" t="str">
        <f>CONCATENATE(" T.",B224,",")</f>
        <v xml:space="preserve"> T.PAYMENT_AMOUNT,</v>
      </c>
      <c r="L224" s="12"/>
      <c r="M224" s="18"/>
      <c r="N224" s="5" t="str">
        <f t="shared" si="86"/>
        <v>PAYMENT_AMOUNT VARCHAR(500),</v>
      </c>
      <c r="O224" s="6" t="s">
        <v>169</v>
      </c>
      <c r="P224" t="s">
        <v>170</v>
      </c>
      <c r="W224" s="17" t="str">
        <f t="shared" si="87"/>
        <v>paymentAmount</v>
      </c>
      <c r="X224" s="3" t="str">
        <f t="shared" si="88"/>
        <v>"paymentAmount":"",</v>
      </c>
      <c r="Y224" s="22" t="str">
        <f t="shared" si="89"/>
        <v>public static String PAYMENT_AMOUNT="paymentAmount";</v>
      </c>
      <c r="Z224" s="7" t="str">
        <f t="shared" si="90"/>
        <v>private String paymentAmount="";</v>
      </c>
    </row>
    <row r="225" spans="2:26" ht="17.5" x14ac:dyDescent="0.45">
      <c r="B225" s="1" t="s">
        <v>173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J225" t="str">
        <f>LEFT(CONCATENATE(" ADD "," ",N225,";"),LEN(CONCATENATE(" ADD "," ",N225,";"))-2)</f>
        <v xml:space="preserve"> ADD  CURRENCY VARCHAR(500)</v>
      </c>
      <c r="K225" s="25" t="str">
        <f>CONCATENATE(" T.",B225,",")</f>
        <v xml:space="preserve"> T.CURRENCY,</v>
      </c>
      <c r="L225" s="12"/>
      <c r="M225" s="18"/>
      <c r="N225" s="5" t="str">
        <f t="shared" si="86"/>
        <v>CURRENCY VARCHAR(500),</v>
      </c>
      <c r="O225" s="6" t="s">
        <v>173</v>
      </c>
      <c r="W225" s="17" t="str">
        <f t="shared" si="87"/>
        <v>currency</v>
      </c>
      <c r="X225" s="3" t="str">
        <f t="shared" si="88"/>
        <v>"currency":"",</v>
      </c>
      <c r="Y225" s="22" t="str">
        <f t="shared" si="89"/>
        <v>public static String CURRENCY="currency";</v>
      </c>
      <c r="Z225" s="7" t="str">
        <f t="shared" si="90"/>
        <v>private String currency="";</v>
      </c>
    </row>
    <row r="226" spans="2:26" ht="17.5" x14ac:dyDescent="0.45">
      <c r="B226" s="34" t="s">
        <v>168</v>
      </c>
      <c r="C226" s="1" t="s">
        <v>1</v>
      </c>
      <c r="D226" s="4">
        <v>500</v>
      </c>
      <c r="E226" s="24"/>
      <c r="F226" s="24"/>
      <c r="G226" s="24"/>
      <c r="I226" t="str">
        <f>I210</f>
        <v>ALTER TABLE CR_COMPANY_PAYMENT_LIST</v>
      </c>
      <c r="K226" s="25" t="str">
        <f>CONCATENATE(" T.",B226,",")</f>
        <v xml:space="preserve"> T.PAYMENT_DISCOUNT,</v>
      </c>
      <c r="L226" s="12"/>
      <c r="M226" s="18"/>
      <c r="N226" s="5" t="str">
        <f t="shared" si="86"/>
        <v>PAYMENT_DISCOUNT VARCHAR(500),</v>
      </c>
      <c r="O226" s="6" t="s">
        <v>169</v>
      </c>
      <c r="P226" t="s">
        <v>172</v>
      </c>
      <c r="W226" s="17" t="str">
        <f t="shared" si="87"/>
        <v>paymentDiscount</v>
      </c>
      <c r="X226" s="3" t="str">
        <f t="shared" si="88"/>
        <v>"paymentDiscount":"",</v>
      </c>
      <c r="Y226" s="22" t="str">
        <f t="shared" si="89"/>
        <v>public static String PAYMENT_DISCOUNT="paymentDiscount";</v>
      </c>
      <c r="Z226" s="7" t="str">
        <f t="shared" si="90"/>
        <v>private String paymentDiscount="";</v>
      </c>
    </row>
    <row r="227" spans="2:26" ht="17.5" x14ac:dyDescent="0.45">
      <c r="B227" s="34" t="s">
        <v>14</v>
      </c>
      <c r="C227" s="1" t="s">
        <v>1</v>
      </c>
      <c r="D227" s="4">
        <v>500</v>
      </c>
      <c r="E227" s="24"/>
      <c r="F227" s="24"/>
      <c r="G227" s="24"/>
      <c r="I227" t="str">
        <f>I226</f>
        <v>ALTER TABLE CR_COMPANY_PAYMENT_LIST</v>
      </c>
      <c r="K227" s="25" t="str">
        <f>CONCATENATE(" T.",B227,"")</f>
        <v xml:space="preserve"> T.DESCRIPTION</v>
      </c>
      <c r="L227" s="12"/>
      <c r="M227" s="18"/>
      <c r="N227" s="5" t="str">
        <f t="shared" si="86"/>
        <v>DESCRIPTION VARCHAR(500),</v>
      </c>
      <c r="O227" s="6" t="s">
        <v>14</v>
      </c>
      <c r="W227" s="17" t="str">
        <f t="shared" si="87"/>
        <v>description</v>
      </c>
      <c r="X227" s="3" t="str">
        <f t="shared" si="88"/>
        <v>"description":"",</v>
      </c>
      <c r="Y227" s="22" t="str">
        <f t="shared" si="89"/>
        <v>public static String DESCRIPTION="description";</v>
      </c>
      <c r="Z227" s="7" t="str">
        <f t="shared" si="90"/>
        <v>private String description="";</v>
      </c>
    </row>
    <row r="228" spans="2:26" ht="25.5" x14ac:dyDescent="0.45">
      <c r="B228" s="34"/>
      <c r="C228" s="14"/>
      <c r="D228" s="14"/>
      <c r="E228" s="24"/>
      <c r="F228" s="24"/>
      <c r="G228" s="24"/>
      <c r="K228" s="29" t="str">
        <f>CONCATENATE(" FROM APDVOICE.",LEFT(B210,LEN(B210)-5)," T")</f>
        <v xml:space="preserve"> FROM APDVOICE.CR_COMPANY_PAYMENT T</v>
      </c>
      <c r="L228" s="14"/>
      <c r="M228" s="20"/>
      <c r="N228" s="5"/>
      <c r="O228" s="6"/>
      <c r="W228" s="17"/>
      <c r="X228" s="3"/>
      <c r="Y228" s="22"/>
      <c r="Z228" s="7"/>
    </row>
    <row r="229" spans="2:26" ht="44.5" x14ac:dyDescent="0.45">
      <c r="B229" s="34"/>
      <c r="C229" s="14"/>
      <c r="D229" s="14"/>
      <c r="E229" s="24"/>
      <c r="F229" s="24"/>
      <c r="G229" s="24"/>
      <c r="K229" s="21" t="s">
        <v>255</v>
      </c>
      <c r="L229" s="14"/>
      <c r="M229" s="20"/>
      <c r="N229" s="5"/>
      <c r="O229" s="6"/>
      <c r="W229" s="17"/>
      <c r="X229" s="3"/>
      <c r="Y229" s="22"/>
      <c r="Z229" s="7"/>
    </row>
    <row r="230" spans="2:26" ht="59" x14ac:dyDescent="0.45">
      <c r="B230" s="34"/>
      <c r="C230" s="14"/>
      <c r="D230" s="14"/>
      <c r="E230" s="24"/>
      <c r="F230" s="24"/>
      <c r="G230" s="24"/>
      <c r="K230" s="21" t="s">
        <v>256</v>
      </c>
      <c r="L230" s="14"/>
      <c r="M230" s="20"/>
      <c r="N230" s="5"/>
      <c r="O230" s="6"/>
      <c r="W230" s="17"/>
      <c r="X230" s="3"/>
      <c r="Y230" s="22"/>
      <c r="Z230" s="7"/>
    </row>
    <row r="231" spans="2:26" ht="17.5" x14ac:dyDescent="0.45">
      <c r="B231" s="34"/>
      <c r="C231" s="14"/>
      <c r="D231" s="14"/>
      <c r="E231" s="24"/>
      <c r="F231" s="24"/>
      <c r="G231" s="24"/>
      <c r="K231" s="21" t="s">
        <v>257</v>
      </c>
      <c r="L231" s="14"/>
      <c r="M231" s="20"/>
      <c r="N231" s="5"/>
      <c r="O231" s="6"/>
      <c r="W231" s="17"/>
      <c r="X231" s="3"/>
      <c r="Y231" s="22"/>
      <c r="Z231" s="7"/>
    </row>
    <row r="232" spans="2:26" ht="17.5" x14ac:dyDescent="0.45">
      <c r="B232" s="34"/>
      <c r="C232" s="14"/>
      <c r="D232" s="14"/>
      <c r="E232" s="24"/>
      <c r="F232" s="24"/>
      <c r="G232" s="24"/>
      <c r="K232" s="21"/>
      <c r="L232" s="14"/>
      <c r="M232" s="20"/>
      <c r="N232" s="5"/>
      <c r="O232" s="6"/>
      <c r="W232" s="17"/>
      <c r="X232" s="3"/>
      <c r="Y232" s="22"/>
      <c r="Z232" s="7"/>
    </row>
    <row r="233" spans="2:26" x14ac:dyDescent="0.35">
      <c r="E233" s="24"/>
      <c r="F233" s="24"/>
      <c r="G233" s="24"/>
      <c r="K233" s="21"/>
      <c r="M233" s="19"/>
      <c r="N233" s="5"/>
      <c r="W233" s="16"/>
      <c r="X233" s="3"/>
      <c r="Y233" s="22"/>
      <c r="Z233" s="7"/>
    </row>
    <row r="234" spans="2:26" ht="29" x14ac:dyDescent="0.35">
      <c r="B234" s="2" t="s">
        <v>234</v>
      </c>
      <c r="E234" s="24"/>
      <c r="F234" s="24"/>
      <c r="G234" s="24"/>
      <c r="I234" t="str">
        <f>CONCATENATE("ALTER TABLE"," ",B234)</f>
        <v>ALTER TABLE CR_REL_COMPANY_AND_RULE</v>
      </c>
      <c r="J234" t="str">
        <f t="shared" ref="J234:J242" si="91">LEFT(CONCATENATE(" ADD "," ",N234,";"),LEN(CONCATENATE(" ADD "," ",N234,";"))-2)</f>
        <v xml:space="preserve"> ADD  CREATE TABLE CR_REL_COMPANY_AND_RULE </v>
      </c>
      <c r="K234" s="21" t="str">
        <f t="shared" ref="K234:K242" si="92">LEFT(CONCATENATE(" ALTER COLUMN  "," ",B234,";"),LEN(CONCATENATE(" ALTER COLUMN "," ",B234,";")))</f>
        <v xml:space="preserve"> ALTER COLUMN   CR_REL_COMPANY_AND_RULE</v>
      </c>
      <c r="M234" s="19"/>
      <c r="N234" s="5" t="str">
        <f>CONCATENATE("CREATE TABLE ",B234," ","(")</f>
        <v>CREATE TABLE CR_REL_COMPANY_AND_RULE (</v>
      </c>
      <c r="W234" s="16"/>
      <c r="X234" s="3" t="s">
        <v>32</v>
      </c>
      <c r="Y234" s="22"/>
      <c r="Z234" s="7"/>
    </row>
    <row r="235" spans="2:26" ht="17.5" x14ac:dyDescent="0.45">
      <c r="B235" s="1" t="s">
        <v>2</v>
      </c>
      <c r="C235" s="1" t="s">
        <v>1</v>
      </c>
      <c r="D235" s="4">
        <v>20</v>
      </c>
      <c r="E235" s="24" t="s">
        <v>163</v>
      </c>
      <c r="F235" s="24"/>
      <c r="G235" s="24"/>
      <c r="I235" t="str">
        <f>I234</f>
        <v>ALTER TABLE CR_REL_COMPANY_AND_RULE</v>
      </c>
      <c r="J235" t="str">
        <f t="shared" si="91"/>
        <v xml:space="preserve"> ADD  ID VARCHAR(20) NOT NULL </v>
      </c>
      <c r="K235" s="21" t="str">
        <f t="shared" si="92"/>
        <v xml:space="preserve"> ALTER COLUMN   ID</v>
      </c>
      <c r="L235" s="12"/>
      <c r="M235" s="18"/>
      <c r="N235" s="5" t="str">
        <f t="shared" ref="N235:N242" si="93">CONCATENATE(B235," ",C235,"(",D235,")",E235,F235,G235,",")</f>
        <v>ID VARCHAR(20) NOT NULL ,</v>
      </c>
      <c r="O235" s="6" t="s">
        <v>2</v>
      </c>
      <c r="P235" s="6"/>
      <c r="Q235" s="6"/>
      <c r="R235" s="6"/>
      <c r="S235" s="6"/>
      <c r="T235" s="6"/>
      <c r="U235" s="6"/>
      <c r="V235" s="6"/>
      <c r="W235" s="17" t="str">
        <f t="shared" ref="W235:W242" si="94">CONCATENATE(,LOWER(O235),UPPER(LEFT(P235,1)),LOWER(RIGHT(P235,LEN(P235)-IF(LEN(P235)&gt;0,1,LEN(P235)))),UPPER(LEFT(Q235,1)),LOWER(RIGHT(Q235,LEN(Q235)-IF(LEN(Q235)&gt;0,1,LEN(Q235)))),UPPER(LEFT(R235,1)),LOWER(RIGHT(R235,LEN(R235)-IF(LEN(R235)&gt;0,1,LEN(R235)))),UPPER(LEFT(S235,1)),LOWER(RIGHT(S235,LEN(S235)-IF(LEN(S235)&gt;0,1,LEN(S235)))),UPPER(LEFT(T235,1)),LOWER(RIGHT(T235,LEN(T235)-IF(LEN(T235)&gt;0,1,LEN(T235)))),UPPER(LEFT(U235,1)),LOWER(RIGHT(U235,LEN(U235)-IF(LEN(U235)&gt;0,1,LEN(U235)))),UPPER(LEFT(V235,1)),LOWER(RIGHT(V235,LEN(V235)-IF(LEN(V235)&gt;0,1,LEN(V235)))))</f>
        <v>id</v>
      </c>
      <c r="X235" s="3" t="str">
        <f t="shared" ref="X235:X242" si="95">CONCATENATE("""",W235,"""",":","""","""",",")</f>
        <v>"id":"",</v>
      </c>
      <c r="Y235" s="22" t="str">
        <f t="shared" ref="Y235:Y242" si="96">CONCATENATE("public static String ",,B235,,"=","""",W235,""";")</f>
        <v>public static String ID="id";</v>
      </c>
      <c r="Z235" s="7" t="str">
        <f t="shared" ref="Z235:Z242" si="97">CONCATENATE("private String ",W235,"=","""""",";")</f>
        <v>private String id="";</v>
      </c>
    </row>
    <row r="236" spans="2:26" ht="17.5" x14ac:dyDescent="0.45">
      <c r="B236" s="1" t="s">
        <v>3</v>
      </c>
      <c r="C236" s="1" t="s">
        <v>1</v>
      </c>
      <c r="D236" s="4">
        <v>10</v>
      </c>
      <c r="E236" s="24"/>
      <c r="F236" s="24"/>
      <c r="G236" s="24"/>
      <c r="I236" t="str">
        <f>I235</f>
        <v>ALTER TABLE CR_REL_COMPANY_AND_RULE</v>
      </c>
      <c r="J236" t="str">
        <f t="shared" si="91"/>
        <v xml:space="preserve"> ADD  STATUS VARCHAR(10)</v>
      </c>
      <c r="K236" s="21" t="str">
        <f t="shared" si="92"/>
        <v xml:space="preserve"> ALTER COLUMN   STATUS</v>
      </c>
      <c r="L236" s="12"/>
      <c r="M236" s="18"/>
      <c r="N236" s="5" t="str">
        <f t="shared" si="93"/>
        <v>STATUS VARCHAR(10),</v>
      </c>
      <c r="O236" s="6" t="s">
        <v>3</v>
      </c>
      <c r="W236" s="17" t="str">
        <f t="shared" si="94"/>
        <v>status</v>
      </c>
      <c r="X236" s="3" t="str">
        <f t="shared" si="95"/>
        <v>"status":"",</v>
      </c>
      <c r="Y236" s="22" t="str">
        <f t="shared" si="96"/>
        <v>public static String STATUS="status";</v>
      </c>
      <c r="Z236" s="7" t="str">
        <f t="shared" si="97"/>
        <v>private String status="";</v>
      </c>
    </row>
    <row r="237" spans="2:26" ht="17.5" x14ac:dyDescent="0.45">
      <c r="B237" s="1" t="s">
        <v>4</v>
      </c>
      <c r="C237" s="1" t="s">
        <v>1</v>
      </c>
      <c r="D237" s="4">
        <v>20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INSERT_DATE VARCHAR(20)</v>
      </c>
      <c r="K237" s="21" t="str">
        <f t="shared" si="92"/>
        <v xml:space="preserve"> ALTER COLUMN   INSERT_DATE</v>
      </c>
      <c r="L237" s="12"/>
      <c r="M237" s="18"/>
      <c r="N237" s="5" t="str">
        <f t="shared" si="93"/>
        <v>INSERT_DATE VARCHAR(20),</v>
      </c>
      <c r="O237" s="6" t="s">
        <v>7</v>
      </c>
      <c r="P237" t="s">
        <v>8</v>
      </c>
      <c r="W237" s="17" t="str">
        <f t="shared" si="94"/>
        <v>insertDate</v>
      </c>
      <c r="X237" s="3" t="str">
        <f t="shared" si="95"/>
        <v>"insertDate":"",</v>
      </c>
      <c r="Y237" s="22" t="str">
        <f t="shared" si="96"/>
        <v>public static String INSERT_DATE="insertDate";</v>
      </c>
      <c r="Z237" s="7" t="str">
        <f t="shared" si="97"/>
        <v>private String insertDate="";</v>
      </c>
    </row>
    <row r="238" spans="2:26" ht="30" x14ac:dyDescent="0.45">
      <c r="B238" s="1" t="s">
        <v>5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MODIFICATION_DATE VARCHAR(20)</v>
      </c>
      <c r="K238" s="21" t="str">
        <f t="shared" si="92"/>
        <v xml:space="preserve"> ALTER COLUMN   MODIFICATION_DATE</v>
      </c>
      <c r="L238" s="12"/>
      <c r="M238" s="18"/>
      <c r="N238" s="5" t="str">
        <f t="shared" si="93"/>
        <v>MODIFICATION_DATE VARCHAR(20),</v>
      </c>
      <c r="O238" s="6" t="s">
        <v>9</v>
      </c>
      <c r="P238" t="s">
        <v>8</v>
      </c>
      <c r="W238" s="17" t="str">
        <f t="shared" si="94"/>
        <v>modificationDate</v>
      </c>
      <c r="X238" s="3" t="str">
        <f t="shared" si="95"/>
        <v>"modificationDate":"",</v>
      </c>
      <c r="Y238" s="22" t="str">
        <f t="shared" si="96"/>
        <v>public static String MODIFICATION_DATE="modificationDate";</v>
      </c>
      <c r="Z238" s="7" t="str">
        <f t="shared" si="97"/>
        <v>private String modificationDate="";</v>
      </c>
    </row>
    <row r="239" spans="2:26" ht="17.5" x14ac:dyDescent="0.45">
      <c r="B239" s="1" t="s">
        <v>228</v>
      </c>
      <c r="C239" s="1" t="s">
        <v>1</v>
      </c>
      <c r="D239" s="4">
        <v>500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FK_RULE_ID VARCHAR(500)</v>
      </c>
      <c r="K239" s="21" t="str">
        <f t="shared" si="92"/>
        <v xml:space="preserve"> ALTER COLUMN   FK_RULE_ID</v>
      </c>
      <c r="L239" s="12"/>
      <c r="M239" s="18"/>
      <c r="N239" s="5" t="str">
        <f t="shared" si="93"/>
        <v>FK_RULE_ID VARCHAR(500),</v>
      </c>
      <c r="O239" s="6" t="s">
        <v>10</v>
      </c>
      <c r="P239" t="s">
        <v>67</v>
      </c>
      <c r="Q239" t="s">
        <v>2</v>
      </c>
      <c r="W239" s="17" t="str">
        <f t="shared" si="94"/>
        <v>fkRuleId</v>
      </c>
      <c r="X239" s="3" t="str">
        <f t="shared" si="95"/>
        <v>"fkRuleId":"",</v>
      </c>
      <c r="Y239" s="22" t="str">
        <f t="shared" si="96"/>
        <v>public static String FK_RULE_ID="fkRuleId";</v>
      </c>
      <c r="Z239" s="7" t="str">
        <f t="shared" si="97"/>
        <v>private String fkRuleId="";</v>
      </c>
    </row>
    <row r="240" spans="2:26" ht="30" x14ac:dyDescent="0.45">
      <c r="B240" s="1" t="s">
        <v>160</v>
      </c>
      <c r="C240" s="1" t="s">
        <v>1</v>
      </c>
      <c r="D240" s="4">
        <v>500</v>
      </c>
      <c r="E240" s="24"/>
      <c r="F240" s="24"/>
      <c r="G240" s="24"/>
      <c r="I240" t="e">
        <f>#REF!</f>
        <v>#REF!</v>
      </c>
      <c r="J240" t="str">
        <f t="shared" si="91"/>
        <v xml:space="preserve"> ADD  FK_COMPANY_ID VARCHAR(500)</v>
      </c>
      <c r="K240" s="21" t="str">
        <f t="shared" si="92"/>
        <v xml:space="preserve"> ALTER COLUMN   FK_COMPANY_ID</v>
      </c>
      <c r="L240" s="12"/>
      <c r="M240" s="18"/>
      <c r="N240" s="5" t="str">
        <f t="shared" si="93"/>
        <v>FK_COMPANY_ID VARCHAR(500),</v>
      </c>
      <c r="O240" s="6" t="s">
        <v>10</v>
      </c>
      <c r="P240" t="s">
        <v>162</v>
      </c>
      <c r="Q240" t="s">
        <v>2</v>
      </c>
      <c r="W240" s="17" t="str">
        <f t="shared" si="94"/>
        <v>fkCompanyId</v>
      </c>
      <c r="X240" s="3" t="str">
        <f t="shared" si="95"/>
        <v>"fkCompanyId":"",</v>
      </c>
      <c r="Y240" s="22" t="str">
        <f t="shared" si="96"/>
        <v>public static String FK_COMPANY_ID="fkCompanyId";</v>
      </c>
      <c r="Z240" s="7" t="str">
        <f t="shared" si="97"/>
        <v>private String fkCompanyId="";</v>
      </c>
    </row>
    <row r="241" spans="2:26" ht="17.5" x14ac:dyDescent="0.45">
      <c r="B241" s="1" t="s">
        <v>233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REL_TYPE VARCHAR(500)</v>
      </c>
      <c r="K241" s="21" t="str">
        <f t="shared" si="92"/>
        <v xml:space="preserve"> ALTER COLUMN   REL_TYPE</v>
      </c>
      <c r="L241" s="12"/>
      <c r="M241" s="18"/>
      <c r="N241" s="5" t="str">
        <f t="shared" si="93"/>
        <v>REL_TYPE VARCHAR(500),</v>
      </c>
      <c r="O241" s="6" t="s">
        <v>179</v>
      </c>
      <c r="P241" t="s">
        <v>51</v>
      </c>
      <c r="W241" s="17" t="str">
        <f t="shared" si="94"/>
        <v>relType</v>
      </c>
      <c r="X241" s="3" t="str">
        <f t="shared" si="95"/>
        <v>"relType":"",</v>
      </c>
      <c r="Y241" s="22" t="str">
        <f t="shared" si="96"/>
        <v>public static String REL_TYPE="relType";</v>
      </c>
      <c r="Z241" s="7" t="str">
        <f t="shared" si="97"/>
        <v>private String relType="";</v>
      </c>
    </row>
    <row r="242" spans="2:26" ht="17.5" x14ac:dyDescent="0.45">
      <c r="B242" s="1" t="s">
        <v>23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EXPIRE_DATE VARCHAR(500)</v>
      </c>
      <c r="K242" s="21" t="str">
        <f t="shared" si="92"/>
        <v xml:space="preserve"> ALTER COLUMN   EXPIRE_DATE</v>
      </c>
      <c r="L242" s="12"/>
      <c r="M242" s="18"/>
      <c r="N242" s="5" t="str">
        <f t="shared" si="93"/>
        <v>EXPIRE_DATE VARCHAR(500),</v>
      </c>
      <c r="O242" s="6" t="s">
        <v>24</v>
      </c>
      <c r="P242" t="s">
        <v>8</v>
      </c>
      <c r="W242" s="17" t="str">
        <f t="shared" si="94"/>
        <v>expireDate</v>
      </c>
      <c r="X242" s="3" t="str">
        <f t="shared" si="95"/>
        <v>"expireDate":"",</v>
      </c>
      <c r="Y242" s="22" t="str">
        <f t="shared" si="96"/>
        <v>public static String EXPIRE_DATE="expireDate";</v>
      </c>
      <c r="Z242" s="7" t="str">
        <f t="shared" si="97"/>
        <v>private String expireDate="";</v>
      </c>
    </row>
    <row r="243" spans="2:26" ht="17.5" x14ac:dyDescent="0.45">
      <c r="B243" s="30"/>
      <c r="C243" s="14"/>
      <c r="D243" s="9"/>
      <c r="E243" s="24"/>
      <c r="F243" s="24"/>
      <c r="G243" s="24"/>
      <c r="K243" s="32"/>
      <c r="M243" s="20"/>
      <c r="N243" s="33" t="s">
        <v>130</v>
      </c>
      <c r="O243" s="14"/>
      <c r="P243" s="14"/>
      <c r="W243" s="17"/>
      <c r="X243" s="3"/>
      <c r="Y243" s="22"/>
      <c r="Z243" s="7"/>
    </row>
    <row r="244" spans="2:26" x14ac:dyDescent="0.35">
      <c r="E244" s="24"/>
      <c r="F244" s="24"/>
      <c r="G244" s="24"/>
      <c r="K244" s="21"/>
      <c r="M244" s="19"/>
      <c r="N244" s="31" t="s">
        <v>126</v>
      </c>
      <c r="W244" s="16"/>
      <c r="X244" s="3"/>
      <c r="Y244" s="22"/>
      <c r="Z244" s="7"/>
    </row>
    <row r="245" spans="2:26" x14ac:dyDescent="0.35">
      <c r="E245" s="24"/>
      <c r="F245" s="24"/>
      <c r="G245" s="24"/>
      <c r="K245" s="21"/>
      <c r="M245" s="19"/>
      <c r="N245" s="31"/>
      <c r="W245" s="16"/>
      <c r="X245" s="3"/>
      <c r="Y245" s="22"/>
      <c r="Z245" s="7"/>
    </row>
    <row r="246" spans="2:26" ht="17.5" x14ac:dyDescent="0.45">
      <c r="B246" s="30"/>
      <c r="C246" s="14"/>
      <c r="D246" s="9"/>
      <c r="E246" s="24"/>
      <c r="F246" s="24"/>
      <c r="G246" s="24"/>
      <c r="K246" s="32"/>
      <c r="M246" s="20"/>
      <c r="N246" s="33" t="s">
        <v>130</v>
      </c>
      <c r="O246" s="14"/>
      <c r="P246" s="14"/>
      <c r="W246" s="17"/>
      <c r="X246" s="3"/>
      <c r="Y246" s="22"/>
      <c r="Z246" s="7"/>
    </row>
    <row r="247" spans="2:26" x14ac:dyDescent="0.35">
      <c r="E247" s="24"/>
      <c r="F247" s="24"/>
      <c r="G247" s="24"/>
      <c r="K247" s="21"/>
      <c r="M247" s="19"/>
      <c r="N247" s="31" t="s">
        <v>126</v>
      </c>
      <c r="W247" s="16"/>
      <c r="X247" s="3"/>
      <c r="Y247" s="22"/>
      <c r="Z247" s="7"/>
    </row>
    <row r="248" spans="2:26" x14ac:dyDescent="0.35">
      <c r="E248" s="24"/>
      <c r="F248" s="24"/>
      <c r="G248" s="24"/>
      <c r="K248" s="21"/>
      <c r="M248" s="19"/>
      <c r="N248" s="31"/>
      <c r="W248" s="16"/>
      <c r="X248" s="3"/>
      <c r="Y248" s="22"/>
      <c r="Z248" s="7"/>
    </row>
    <row r="249" spans="2:26" ht="29" x14ac:dyDescent="0.35">
      <c r="B249" s="2" t="s">
        <v>258</v>
      </c>
      <c r="E249" s="24"/>
      <c r="F249" s="24"/>
      <c r="G249" s="24"/>
      <c r="I249" t="str">
        <f>CONCATENATE("ALTER TABLE"," ",B249)</f>
        <v>ALTER TABLE CR_REL_USER_AND_RULE</v>
      </c>
      <c r="J249" t="str">
        <f t="shared" ref="J249:J255" si="98">LEFT(CONCATENATE(" ADD "," ",N249,";"),LEN(CONCATENATE(" ADD "," ",N249,";"))-2)</f>
        <v xml:space="preserve"> ADD  CREATE TABLE CR_REL_USER_AND_RULE </v>
      </c>
      <c r="K249" s="21" t="str">
        <f t="shared" ref="K249:K255" si="99">LEFT(CONCATENATE(" ALTER COLUMN  "," ",B249,";"),LEN(CONCATENATE(" ALTER COLUMN "," ",B249,";")))</f>
        <v xml:space="preserve"> ALTER COLUMN   CR_REL_USER_AND_RULE</v>
      </c>
      <c r="M249" s="19"/>
      <c r="N249" s="5" t="str">
        <f>CONCATENATE("CREATE TABLE ",B249," ","(")</f>
        <v>CREATE TABLE CR_REL_USER_AND_RULE (</v>
      </c>
      <c r="W249" s="16"/>
      <c r="X249" s="3" t="s">
        <v>32</v>
      </c>
      <c r="Y249" s="22"/>
      <c r="Z249" s="7"/>
    </row>
    <row r="250" spans="2:26" ht="17.5" x14ac:dyDescent="0.45">
      <c r="B250" s="1" t="s">
        <v>2</v>
      </c>
      <c r="C250" s="1" t="s">
        <v>1</v>
      </c>
      <c r="D250" s="4">
        <v>20</v>
      </c>
      <c r="E250" s="24" t="s">
        <v>163</v>
      </c>
      <c r="F250" s="24"/>
      <c r="G250" s="24"/>
      <c r="I250" t="str">
        <f>I249</f>
        <v>ALTER TABLE CR_REL_USER_AND_RULE</v>
      </c>
      <c r="J250" t="str">
        <f t="shared" si="98"/>
        <v xml:space="preserve"> ADD  ID VARCHAR(20) NOT NULL </v>
      </c>
      <c r="K250" s="21" t="str">
        <f t="shared" si="99"/>
        <v xml:space="preserve"> ALTER COLUMN   ID</v>
      </c>
      <c r="L250" s="12"/>
      <c r="M250" s="18"/>
      <c r="N250" s="5" t="str">
        <f t="shared" ref="N250:N255" si="100">CONCATENATE(B250," ",C250,"(",D250,")",E250,F250,G250,",")</f>
        <v>ID VARCHAR(20) NOT NULL ,</v>
      </c>
      <c r="O250" s="6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5" si="101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5" si="102">CONCATENATE("""",W250,"""",":","""","""",",")</f>
        <v>"id":"",</v>
      </c>
      <c r="Y250" s="22" t="str">
        <f t="shared" ref="Y250:Y255" si="103">CONCATENATE("public static String ",,B250,,"=","""",W250,""";")</f>
        <v>public static String ID="id";</v>
      </c>
      <c r="Z250" s="7" t="str">
        <f t="shared" ref="Z250:Z255" si="104">CONCATENATE("private String ",W250,"=","""""",";")</f>
        <v>private String id="";</v>
      </c>
    </row>
    <row r="251" spans="2:26" ht="17.5" x14ac:dyDescent="0.45">
      <c r="B251" s="1" t="s">
        <v>3</v>
      </c>
      <c r="C251" s="1" t="s">
        <v>1</v>
      </c>
      <c r="D251" s="4">
        <v>10</v>
      </c>
      <c r="E251" s="24"/>
      <c r="F251" s="24"/>
      <c r="G251" s="24"/>
      <c r="I251" t="str">
        <f>I250</f>
        <v>ALTER TABLE CR_REL_USER_AND_RULE</v>
      </c>
      <c r="J251" t="str">
        <f t="shared" si="98"/>
        <v xml:space="preserve"> ADD  STATUS VARCHAR(10)</v>
      </c>
      <c r="K251" s="21" t="str">
        <f t="shared" si="99"/>
        <v xml:space="preserve"> ALTER COLUMN   STATUS</v>
      </c>
      <c r="L251" s="12"/>
      <c r="M251" s="18"/>
      <c r="N251" s="5" t="str">
        <f t="shared" si="100"/>
        <v>STATUS VARCHAR(10),</v>
      </c>
      <c r="O251" s="6" t="s">
        <v>3</v>
      </c>
      <c r="W251" s="17" t="str">
        <f t="shared" si="101"/>
        <v>status</v>
      </c>
      <c r="X251" s="3" t="str">
        <f t="shared" si="102"/>
        <v>"status":"",</v>
      </c>
      <c r="Y251" s="22" t="str">
        <f t="shared" si="103"/>
        <v>public static String STATUS="status";</v>
      </c>
      <c r="Z251" s="7" t="str">
        <f t="shared" si="104"/>
        <v>private String status="";</v>
      </c>
    </row>
    <row r="252" spans="2:26" ht="17.5" x14ac:dyDescent="0.45">
      <c r="B252" s="1" t="s">
        <v>4</v>
      </c>
      <c r="C252" s="1" t="s">
        <v>1</v>
      </c>
      <c r="D252" s="4">
        <v>20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INSERT_DATE VARCHAR(20)</v>
      </c>
      <c r="K252" s="21" t="str">
        <f t="shared" si="99"/>
        <v xml:space="preserve"> ALTER COLUMN   INSERT_DATE</v>
      </c>
      <c r="L252" s="12"/>
      <c r="M252" s="18"/>
      <c r="N252" s="5" t="str">
        <f t="shared" si="100"/>
        <v>INSERT_DATE VARCHAR(20),</v>
      </c>
      <c r="O252" s="6" t="s">
        <v>7</v>
      </c>
      <c r="P252" t="s">
        <v>8</v>
      </c>
      <c r="W252" s="17" t="str">
        <f t="shared" si="101"/>
        <v>insertDate</v>
      </c>
      <c r="X252" s="3" t="str">
        <f t="shared" si="102"/>
        <v>"insertDate":"",</v>
      </c>
      <c r="Y252" s="22" t="str">
        <f t="shared" si="103"/>
        <v>public static String INSERT_DATE="insertDate";</v>
      </c>
      <c r="Z252" s="7" t="str">
        <f t="shared" si="104"/>
        <v>private String insertDate="";</v>
      </c>
    </row>
    <row r="253" spans="2:26" ht="30" x14ac:dyDescent="0.45">
      <c r="B253" s="1" t="s">
        <v>5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MODIFICATION_DATE VARCHAR(20)</v>
      </c>
      <c r="K253" s="21" t="str">
        <f t="shared" si="99"/>
        <v xml:space="preserve"> ALTER COLUMN   MODIFICATION_DATE</v>
      </c>
      <c r="L253" s="12"/>
      <c r="M253" s="18"/>
      <c r="N253" s="5" t="str">
        <f t="shared" si="100"/>
        <v>MODIFICATION_DATE VARCHAR(20),</v>
      </c>
      <c r="O253" s="6" t="s">
        <v>9</v>
      </c>
      <c r="P253" t="s">
        <v>8</v>
      </c>
      <c r="W253" s="17" t="str">
        <f t="shared" si="101"/>
        <v>modificationDate</v>
      </c>
      <c r="X253" s="3" t="str">
        <f t="shared" si="102"/>
        <v>"modificationDate":"",</v>
      </c>
      <c r="Y253" s="22" t="str">
        <f t="shared" si="103"/>
        <v>public static String MODIFICATION_DATE="modificationDate";</v>
      </c>
      <c r="Z253" s="7" t="str">
        <f t="shared" si="104"/>
        <v>private String modificationDate="";</v>
      </c>
    </row>
    <row r="254" spans="2:26" ht="17.5" x14ac:dyDescent="0.45">
      <c r="B254" s="1" t="s">
        <v>228</v>
      </c>
      <c r="C254" s="1" t="s">
        <v>1</v>
      </c>
      <c r="D254" s="4">
        <v>500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FK_RULE_ID VARCHAR(500)</v>
      </c>
      <c r="K254" s="21" t="str">
        <f t="shared" si="99"/>
        <v xml:space="preserve"> ALTER COLUMN   FK_RULE_ID</v>
      </c>
      <c r="L254" s="12"/>
      <c r="M254" s="18"/>
      <c r="N254" s="5" t="str">
        <f t="shared" si="100"/>
        <v>FK_RULE_ID VARCHAR(500),</v>
      </c>
      <c r="O254" s="6" t="s">
        <v>10</v>
      </c>
      <c r="P254" t="s">
        <v>67</v>
      </c>
      <c r="Q254" t="s">
        <v>2</v>
      </c>
      <c r="W254" s="17" t="str">
        <f t="shared" si="101"/>
        <v>fkRuleId</v>
      </c>
      <c r="X254" s="3" t="str">
        <f t="shared" si="102"/>
        <v>"fkRuleId":"",</v>
      </c>
      <c r="Y254" s="22" t="str">
        <f t="shared" si="103"/>
        <v>public static String FK_RULE_ID="fkRuleId";</v>
      </c>
      <c r="Z254" s="7" t="str">
        <f t="shared" si="104"/>
        <v>private String fkRuleId="";</v>
      </c>
    </row>
    <row r="255" spans="2:26" ht="17.5" x14ac:dyDescent="0.45">
      <c r="B255" s="1" t="s">
        <v>11</v>
      </c>
      <c r="C255" s="1" t="s">
        <v>1</v>
      </c>
      <c r="D255" s="4">
        <v>500</v>
      </c>
      <c r="E255" s="24"/>
      <c r="F255" s="24"/>
      <c r="G255" s="24"/>
      <c r="I255" t="e">
        <f>#REF!</f>
        <v>#REF!</v>
      </c>
      <c r="J255" t="str">
        <f t="shared" si="98"/>
        <v xml:space="preserve"> ADD  FK_USER_ID VARCHAR(500)</v>
      </c>
      <c r="K255" s="21" t="str">
        <f t="shared" si="99"/>
        <v xml:space="preserve"> ALTER COLUMN   FK_USER_ID</v>
      </c>
      <c r="L255" s="12"/>
      <c r="M255" s="18"/>
      <c r="N255" s="5" t="str">
        <f t="shared" si="100"/>
        <v>FK_USER_ID VARCHAR(500),</v>
      </c>
      <c r="O255" s="6" t="s">
        <v>10</v>
      </c>
      <c r="P255" t="s">
        <v>12</v>
      </c>
      <c r="Q255" t="s">
        <v>2</v>
      </c>
      <c r="W255" s="17" t="str">
        <f t="shared" si="101"/>
        <v>fkUserId</v>
      </c>
      <c r="X255" s="3" t="str">
        <f t="shared" si="102"/>
        <v>"fkUserId":"",</v>
      </c>
      <c r="Y255" s="22" t="str">
        <f t="shared" si="103"/>
        <v>public static String FK_USER_ID="fkUserId";</v>
      </c>
      <c r="Z255" s="7" t="str">
        <f t="shared" si="104"/>
        <v>private String fkUserId="";</v>
      </c>
    </row>
    <row r="256" spans="2:26" ht="17.5" x14ac:dyDescent="0.45">
      <c r="B256" s="30"/>
      <c r="C256" s="14"/>
      <c r="D256" s="9"/>
      <c r="E256" s="24"/>
      <c r="F256" s="24"/>
      <c r="G256" s="24"/>
      <c r="K256" s="32"/>
      <c r="M256" s="20"/>
      <c r="N256" s="33" t="s">
        <v>130</v>
      </c>
      <c r="O256" s="14"/>
      <c r="P256" s="14"/>
      <c r="W256" s="17"/>
      <c r="X256" s="3"/>
      <c r="Y256" s="22"/>
      <c r="Z256" s="7"/>
    </row>
    <row r="257" spans="2:26" x14ac:dyDescent="0.35">
      <c r="E257" s="24"/>
      <c r="F257" s="24"/>
      <c r="G257" s="24"/>
      <c r="K257" s="21"/>
      <c r="M257" s="19"/>
      <c r="N257" s="31" t="s">
        <v>126</v>
      </c>
      <c r="W257" s="16"/>
      <c r="X257" s="3"/>
      <c r="Y257" s="22"/>
      <c r="Z257" s="7"/>
    </row>
    <row r="258" spans="2:26" x14ac:dyDescent="0.35">
      <c r="E258" s="24"/>
      <c r="F258" s="24"/>
      <c r="G258" s="24"/>
      <c r="K258" s="21"/>
      <c r="M258" s="19"/>
      <c r="N258" s="31"/>
      <c r="W258" s="16"/>
      <c r="X258" s="3"/>
      <c r="Y258" s="22"/>
      <c r="Z258" s="7"/>
    </row>
    <row r="259" spans="2:26" x14ac:dyDescent="0.35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5">
      <c r="B260" s="2" t="s">
        <v>196</v>
      </c>
      <c r="E260" s="24"/>
      <c r="F260" s="24"/>
      <c r="G260" s="24"/>
      <c r="I260" t="str">
        <f>CONCATENATE("ALTER TABLE"," ",B260)</f>
        <v>ALTER TABLE CR_COMPANY</v>
      </c>
      <c r="J260" t="str">
        <f t="shared" ref="J260:J270" si="105">LEFT(CONCATENATE(" ADD "," ",N260,";"),LEN(CONCATENATE(" ADD "," ",N260,";"))-2)</f>
        <v xml:space="preserve"> ADD  CREATE TABLE CR_COMPANY </v>
      </c>
      <c r="K260" s="21" t="str">
        <f t="shared" ref="K260:K270" si="106">LEFT(CONCATENATE(" ALTER COLUMN  "," ",B260,";"),LEN(CONCATENATE(" ALTER COLUMN "," ",B260,";")))</f>
        <v xml:space="preserve"> ALTER COLUMN   CR_COMPANY</v>
      </c>
      <c r="M260" s="19"/>
      <c r="N260" s="5" t="str">
        <f>CONCATENATE("CREATE TABLE ",B260," ","(")</f>
        <v>CREATE TABLE CR_COMPANY (</v>
      </c>
      <c r="W260" s="16"/>
      <c r="X260" s="3" t="s">
        <v>32</v>
      </c>
      <c r="Y260" s="22"/>
      <c r="Z260" s="7"/>
    </row>
    <row r="261" spans="2:26" ht="17.5" x14ac:dyDescent="0.45">
      <c r="B261" s="1" t="s">
        <v>2</v>
      </c>
      <c r="C261" s="1" t="s">
        <v>1</v>
      </c>
      <c r="D261" s="4">
        <v>20</v>
      </c>
      <c r="E261" s="24" t="s">
        <v>163</v>
      </c>
      <c r="F261" s="24"/>
      <c r="G261" s="24"/>
      <c r="I261" t="str">
        <f>I260</f>
        <v>ALTER TABLE CR_COMPANY</v>
      </c>
      <c r="J261" t="str">
        <f t="shared" si="105"/>
        <v xml:space="preserve"> ADD  ID VARCHAR(20) NOT NULL </v>
      </c>
      <c r="K261" s="21" t="str">
        <f t="shared" si="106"/>
        <v xml:space="preserve"> ALTER COLUMN   ID</v>
      </c>
      <c r="L261" s="12"/>
      <c r="M261" s="18"/>
      <c r="N261" s="5" t="str">
        <f t="shared" ref="N261:N279" si="107">CONCATENATE(B261," ",C261,"(",D261,")",E261,F261,G261,",")</f>
        <v>ID VARCHAR(20) NOT NULL ,</v>
      </c>
      <c r="O261" s="6" t="s">
        <v>2</v>
      </c>
      <c r="P261" s="6"/>
      <c r="Q261" s="6"/>
      <c r="R261" s="6"/>
      <c r="S261" s="6"/>
      <c r="T261" s="6"/>
      <c r="U261" s="6"/>
      <c r="V261" s="6"/>
      <c r="W261" s="17" t="str">
        <f t="shared" ref="W261:W279" si="108">CONCATENATE(,LOWER(O261),UPPER(LEFT(P261,1)),LOWER(RIGHT(P261,LEN(P261)-IF(LEN(P261)&gt;0,1,LEN(P261)))),UPPER(LEFT(Q261,1)),LOWER(RIGHT(Q261,LEN(Q261)-IF(LEN(Q261)&gt;0,1,LEN(Q261)))),UPPER(LEFT(R261,1)),LOWER(RIGHT(R261,LEN(R261)-IF(LEN(R261)&gt;0,1,LEN(R261)))),UPPER(LEFT(S261,1)),LOWER(RIGHT(S261,LEN(S261)-IF(LEN(S261)&gt;0,1,LEN(S261)))),UPPER(LEFT(T261,1)),LOWER(RIGHT(T261,LEN(T261)-IF(LEN(T261)&gt;0,1,LEN(T261)))),UPPER(LEFT(U261,1)),LOWER(RIGHT(U261,LEN(U261)-IF(LEN(U261)&gt;0,1,LEN(U261)))),UPPER(LEFT(V261,1)),LOWER(RIGHT(V261,LEN(V261)-IF(LEN(V261)&gt;0,1,LEN(V261)))))</f>
        <v>id</v>
      </c>
      <c r="X261" s="3" t="str">
        <f t="shared" ref="X261:X279" si="109">CONCATENATE("""",W261,"""",":","""","""",",")</f>
        <v>"id":"",</v>
      </c>
      <c r="Y261" s="22" t="str">
        <f t="shared" ref="Y261:Y279" si="110">CONCATENATE("public static String ",,B261,,"=","""",W261,""";")</f>
        <v>public static String ID="id";</v>
      </c>
      <c r="Z261" s="7" t="str">
        <f t="shared" ref="Z261:Z279" si="111">CONCATENATE("private String ",W261,"=","""""",";")</f>
        <v>private String id="";</v>
      </c>
    </row>
    <row r="262" spans="2:26" ht="17.5" x14ac:dyDescent="0.45">
      <c r="B262" s="1" t="s">
        <v>3</v>
      </c>
      <c r="C262" s="1" t="s">
        <v>1</v>
      </c>
      <c r="D262" s="4">
        <v>10</v>
      </c>
      <c r="E262" s="24"/>
      <c r="F262" s="24"/>
      <c r="G262" s="24"/>
      <c r="I262" t="str">
        <f>I261</f>
        <v>ALTER TABLE CR_COMPANY</v>
      </c>
      <c r="J262" t="str">
        <f t="shared" si="105"/>
        <v xml:space="preserve"> ADD  STATUS VARCHAR(10)</v>
      </c>
      <c r="K262" s="21" t="str">
        <f t="shared" si="106"/>
        <v xml:space="preserve"> ALTER COLUMN   STATUS</v>
      </c>
      <c r="L262" s="12"/>
      <c r="M262" s="18"/>
      <c r="N262" s="5" t="str">
        <f t="shared" si="107"/>
        <v>STATUS VARCHAR(10),</v>
      </c>
      <c r="O262" s="6" t="s">
        <v>3</v>
      </c>
      <c r="W262" s="17" t="str">
        <f t="shared" si="108"/>
        <v>status</v>
      </c>
      <c r="X262" s="3" t="str">
        <f t="shared" si="109"/>
        <v>"status":"",</v>
      </c>
      <c r="Y262" s="22" t="str">
        <f t="shared" si="110"/>
        <v>public static String STATUS="status";</v>
      </c>
      <c r="Z262" s="7" t="str">
        <f t="shared" si="111"/>
        <v>private String status="";</v>
      </c>
    </row>
    <row r="263" spans="2:26" ht="17.5" x14ac:dyDescent="0.45">
      <c r="B263" s="1" t="s">
        <v>4</v>
      </c>
      <c r="C263" s="1" t="s">
        <v>1</v>
      </c>
      <c r="D263" s="4">
        <v>20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INSERT_DATE VARCHAR(20)</v>
      </c>
      <c r="K263" s="21" t="str">
        <f t="shared" si="106"/>
        <v xml:space="preserve"> ALTER COLUMN   INSERT_DATE</v>
      </c>
      <c r="L263" s="12"/>
      <c r="M263" s="18"/>
      <c r="N263" s="5" t="str">
        <f t="shared" si="107"/>
        <v>INSERT_DATE VARCHAR(20),</v>
      </c>
      <c r="O263" s="6" t="s">
        <v>7</v>
      </c>
      <c r="P263" t="s">
        <v>8</v>
      </c>
      <c r="W263" s="17" t="str">
        <f t="shared" si="108"/>
        <v>insertDate</v>
      </c>
      <c r="X263" s="3" t="str">
        <f t="shared" si="109"/>
        <v>"insertDate":"",</v>
      </c>
      <c r="Y263" s="22" t="str">
        <f t="shared" si="110"/>
        <v>public static String INSERT_DATE="insertDate";</v>
      </c>
      <c r="Z263" s="7" t="str">
        <f t="shared" si="111"/>
        <v>private String insertDate="";</v>
      </c>
    </row>
    <row r="264" spans="2:26" ht="30" x14ac:dyDescent="0.45">
      <c r="B264" s="1" t="s">
        <v>5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MODIFICATION_DATE VARCHAR(20)</v>
      </c>
      <c r="K264" s="21" t="str">
        <f t="shared" si="106"/>
        <v xml:space="preserve"> ALTER COLUMN   MODIFICATION_DATE</v>
      </c>
      <c r="L264" s="12"/>
      <c r="M264" s="18"/>
      <c r="N264" s="5" t="str">
        <f t="shared" si="107"/>
        <v>MODIFICATION_DATE VARCHAR(20),</v>
      </c>
      <c r="O264" s="6" t="s">
        <v>9</v>
      </c>
      <c r="P264" t="s">
        <v>8</v>
      </c>
      <c r="W264" s="17" t="str">
        <f t="shared" si="108"/>
        <v>modificationDate</v>
      </c>
      <c r="X264" s="3" t="str">
        <f t="shared" si="109"/>
        <v>"modificationDate":"",</v>
      </c>
      <c r="Y264" s="22" t="str">
        <f t="shared" si="110"/>
        <v>public static String MODIFICATION_DATE="modificationDate";</v>
      </c>
      <c r="Z264" s="7" t="str">
        <f t="shared" si="111"/>
        <v>private String modificationDate="";</v>
      </c>
    </row>
    <row r="265" spans="2:26" ht="30" x14ac:dyDescent="0.45">
      <c r="B265" s="1" t="s">
        <v>197</v>
      </c>
      <c r="C265" s="1" t="s">
        <v>1</v>
      </c>
      <c r="D265" s="4">
        <v>300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COMPANY_NAME VARCHAR(300)</v>
      </c>
      <c r="K265" s="21" t="str">
        <f t="shared" si="106"/>
        <v xml:space="preserve"> ALTER COLUMN   COMPANY_NAME</v>
      </c>
      <c r="L265" s="12"/>
      <c r="M265" s="18"/>
      <c r="N265" s="5" t="str">
        <f t="shared" si="107"/>
        <v>COMPANY_NAME VARCHAR(300),</v>
      </c>
      <c r="O265" s="6" t="s">
        <v>162</v>
      </c>
      <c r="P265" t="s">
        <v>0</v>
      </c>
      <c r="W265" s="17" t="str">
        <f t="shared" si="108"/>
        <v>companyName</v>
      </c>
      <c r="X265" s="3" t="str">
        <f t="shared" si="109"/>
        <v>"companyName":"",</v>
      </c>
      <c r="Y265" s="22" t="str">
        <f t="shared" si="110"/>
        <v>public static String COMPANY_NAME="companyName";</v>
      </c>
      <c r="Z265" s="7" t="str">
        <f t="shared" si="111"/>
        <v>private String companyName="";</v>
      </c>
    </row>
    <row r="266" spans="2:26" ht="30" x14ac:dyDescent="0.45">
      <c r="B266" s="1" t="s">
        <v>199</v>
      </c>
      <c r="C266" s="1" t="s">
        <v>1</v>
      </c>
      <c r="D266" s="4">
        <v>1000</v>
      </c>
      <c r="E266" s="24"/>
      <c r="F266" s="24"/>
      <c r="G266" s="24"/>
      <c r="I266" t="str">
        <f>I264</f>
        <v>ALTER TABLE CR_COMPANY</v>
      </c>
      <c r="J266" t="str">
        <f t="shared" si="105"/>
        <v xml:space="preserve"> ADD  COMPANY_DOMAIN VARCHAR(1000)</v>
      </c>
      <c r="K266" s="21" t="str">
        <f t="shared" si="106"/>
        <v xml:space="preserve"> ALTER COLUMN   COMPANY_DOMAIN</v>
      </c>
      <c r="L266" s="12"/>
      <c r="M266" s="18"/>
      <c r="N266" s="5" t="str">
        <f t="shared" si="107"/>
        <v>COMPANY_DOMAIN VARCHAR(1000),</v>
      </c>
      <c r="O266" s="6" t="s">
        <v>162</v>
      </c>
      <c r="P266" t="s">
        <v>207</v>
      </c>
      <c r="W266" s="17" t="str">
        <f t="shared" si="108"/>
        <v>companyDomain</v>
      </c>
      <c r="X266" s="3" t="str">
        <f t="shared" si="109"/>
        <v>"companyDomain":"",</v>
      </c>
      <c r="Y266" s="22" t="str">
        <f t="shared" si="110"/>
        <v>public static String COMPANY_DOMAIN="companyDomain";</v>
      </c>
      <c r="Z266" s="7" t="str">
        <f t="shared" si="111"/>
        <v>private String companyDomain="";</v>
      </c>
    </row>
    <row r="267" spans="2:26" ht="30" x14ac:dyDescent="0.45">
      <c r="B267" s="1" t="s">
        <v>212</v>
      </c>
      <c r="C267" s="1" t="s">
        <v>1</v>
      </c>
      <c r="D267" s="4">
        <v>100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COMPANY_LANG VARCHAR(100)</v>
      </c>
      <c r="K267" s="21" t="str">
        <f t="shared" si="106"/>
        <v xml:space="preserve"> ALTER COLUMN   COMPANY_LANG</v>
      </c>
      <c r="L267" s="12"/>
      <c r="M267" s="18"/>
      <c r="N267" s="5" t="str">
        <f t="shared" si="107"/>
        <v>COMPANY_LANG VARCHAR(100),</v>
      </c>
      <c r="O267" s="6" t="s">
        <v>162</v>
      </c>
      <c r="P267" t="s">
        <v>29</v>
      </c>
      <c r="W267" s="17" t="str">
        <f t="shared" si="108"/>
        <v>companyLang</v>
      </c>
      <c r="X267" s="3" t="str">
        <f t="shared" si="109"/>
        <v>"companyLang":"",</v>
      </c>
      <c r="Y267" s="22" t="str">
        <f t="shared" si="110"/>
        <v>public static String COMPANY_LANG="companyLang";</v>
      </c>
      <c r="Z267" s="7" t="str">
        <f t="shared" si="111"/>
        <v>private String companyLang="";</v>
      </c>
    </row>
    <row r="268" spans="2:26" ht="30" x14ac:dyDescent="0.45">
      <c r="B268" s="1" t="s">
        <v>198</v>
      </c>
      <c r="C268" s="1" t="s">
        <v>1</v>
      </c>
      <c r="D268" s="4">
        <v>50</v>
      </c>
      <c r="E268" s="24"/>
      <c r="F268" s="24"/>
      <c r="G268" s="24"/>
      <c r="I268" t="str">
        <f t="shared" ref="I268:I277" si="112">I267</f>
        <v>ALTER TABLE CR_COMPANY</v>
      </c>
      <c r="J268" t="str">
        <f t="shared" si="105"/>
        <v xml:space="preserve"> ADD  COMPANY_COUNTRY VARCHAR(50)</v>
      </c>
      <c r="K268" s="21" t="str">
        <f t="shared" si="106"/>
        <v xml:space="preserve"> ALTER COLUMN   COMPANY_COUNTRY</v>
      </c>
      <c r="L268" s="12"/>
      <c r="M268" s="18"/>
      <c r="N268" s="5" t="str">
        <f t="shared" si="107"/>
        <v>COMPANY_COUNTRY VARCHAR(50),</v>
      </c>
      <c r="O268" s="6" t="s">
        <v>162</v>
      </c>
      <c r="P268" t="s">
        <v>142</v>
      </c>
      <c r="W268" s="17" t="str">
        <f t="shared" si="108"/>
        <v>companyCountry</v>
      </c>
      <c r="X268" s="3" t="str">
        <f t="shared" si="109"/>
        <v>"companyCountry":"",</v>
      </c>
      <c r="Y268" s="22" t="str">
        <f t="shared" si="110"/>
        <v>public static String COMPANY_COUNTRY="companyCountry";</v>
      </c>
      <c r="Z268" s="7" t="str">
        <f t="shared" si="111"/>
        <v>private String companyCountry="";</v>
      </c>
    </row>
    <row r="269" spans="2:26" ht="30" x14ac:dyDescent="0.45">
      <c r="B269" s="1" t="s">
        <v>200</v>
      </c>
      <c r="C269" s="1" t="s">
        <v>1</v>
      </c>
      <c r="D269" s="4">
        <v>20</v>
      </c>
      <c r="E269" s="24" t="s">
        <v>164</v>
      </c>
      <c r="F269" s="24" t="s">
        <v>165</v>
      </c>
      <c r="G269" s="24"/>
      <c r="I269" t="str">
        <f t="shared" si="112"/>
        <v>ALTER TABLE CR_COMPANY</v>
      </c>
      <c r="J269" t="str">
        <f t="shared" si="105"/>
        <v xml:space="preserve"> ADD  COMPANY_TIME_ZONE VARCHAR(20) UNIQUE  NOT NULL</v>
      </c>
      <c r="K269" s="21" t="str">
        <f t="shared" si="106"/>
        <v xml:space="preserve"> ALTER COLUMN   COMPANY_TIME_ZONE</v>
      </c>
      <c r="L269" s="12"/>
      <c r="M269" s="18"/>
      <c r="N269" s="5" t="str">
        <f t="shared" si="107"/>
        <v>COMPANY_TIME_ZONE VARCHAR(20) UNIQUE  NOT NULL,</v>
      </c>
      <c r="O269" s="1" t="s">
        <v>162</v>
      </c>
      <c r="P269" t="s">
        <v>133</v>
      </c>
      <c r="Q269" t="s">
        <v>208</v>
      </c>
      <c r="W269" s="17" t="str">
        <f t="shared" si="108"/>
        <v>companyTimeZone</v>
      </c>
      <c r="X269" s="3" t="str">
        <f t="shared" si="109"/>
        <v>"companyTimeZone":"",</v>
      </c>
      <c r="Y269" s="22" t="str">
        <f t="shared" si="110"/>
        <v>public static String COMPANY_TIME_ZONE="companyTimeZone";</v>
      </c>
      <c r="Z269" s="7" t="str">
        <f t="shared" si="111"/>
        <v>private String companyTimeZone="";</v>
      </c>
    </row>
    <row r="270" spans="2:26" ht="30" x14ac:dyDescent="0.45">
      <c r="B270" s="1" t="s">
        <v>201</v>
      </c>
      <c r="C270" s="1" t="s">
        <v>1</v>
      </c>
      <c r="D270" s="4">
        <v>500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COMPANY_ADDRESS VARCHAR(500)</v>
      </c>
      <c r="K270" s="21" t="str">
        <f t="shared" si="106"/>
        <v xml:space="preserve"> ALTER COLUMN   COMPANY_ADDRESS</v>
      </c>
      <c r="L270" s="12"/>
      <c r="M270" s="18"/>
      <c r="N270" s="5" t="str">
        <f t="shared" si="107"/>
        <v>COMPANY_ADDRESS VARCHAR(500),</v>
      </c>
      <c r="O270" s="1" t="s">
        <v>162</v>
      </c>
      <c r="P270" t="s">
        <v>209</v>
      </c>
      <c r="W270" s="17" t="str">
        <f t="shared" si="108"/>
        <v>companyAddress</v>
      </c>
      <c r="X270" s="3" t="str">
        <f t="shared" si="109"/>
        <v>"companyAddress":"",</v>
      </c>
      <c r="Y270" s="22" t="str">
        <f t="shared" si="110"/>
        <v>public static String COMPANY_ADDRESS="companyAddress";</v>
      </c>
      <c r="Z270" s="7" t="str">
        <f t="shared" si="111"/>
        <v>private String companyAddress="";</v>
      </c>
    </row>
    <row r="271" spans="2:26" ht="44.5" x14ac:dyDescent="0.45">
      <c r="B271" s="8" t="s">
        <v>202</v>
      </c>
      <c r="C271" s="1" t="s">
        <v>1</v>
      </c>
      <c r="D271" s="12">
        <v>30</v>
      </c>
      <c r="E271" s="24" t="s">
        <v>164</v>
      </c>
      <c r="F271" s="24" t="s">
        <v>163</v>
      </c>
      <c r="G271" s="24"/>
      <c r="I271" t="str">
        <f t="shared" si="112"/>
        <v>ALTER TABLE CR_COMPANY</v>
      </c>
      <c r="J271" t="str">
        <f t="shared" ref="J271:J276" si="113">CONCATENATE(LEFT(CONCATENATE(" ADD "," ",N271,";"),LEN(CONCATENATE(" ADD "," ",N271,";"))-2),";")</f>
        <v xml:space="preserve"> ADD  COMPANY_CURRENCY VARCHAR(30) UNIQUE  NOT NULL ;</v>
      </c>
      <c r="K271" s="21" t="str">
        <f t="shared" ref="K271:K276" si="114">CONCATENATE(LEFT(CONCATENATE("  ALTER COLUMN  "," ",N271,";"),LEN(CONCATENATE("  ALTER COLUMN  "," ",N271,";"))-2),";")</f>
        <v xml:space="preserve">  ALTER COLUMN   COMPANY_CURRENCY VARCHAR(30) UNIQUE  NOT NULL ;</v>
      </c>
      <c r="L271" s="14"/>
      <c r="M271" s="18" t="str">
        <f t="shared" ref="M271:M276" si="115">CONCATENATE(B271,",")</f>
        <v>COMPANY_CURRENCY,</v>
      </c>
      <c r="N271" s="5" t="str">
        <f t="shared" si="107"/>
        <v>COMPANY_CURRENCY VARCHAR(30) UNIQUE  NOT NULL ,</v>
      </c>
      <c r="O271" s="1" t="s">
        <v>162</v>
      </c>
      <c r="P271" t="s">
        <v>173</v>
      </c>
      <c r="W271" s="17" t="str">
        <f t="shared" si="108"/>
        <v>companyCurrency</v>
      </c>
      <c r="X271" s="3" t="str">
        <f t="shared" si="109"/>
        <v>"companyCurrency":"",</v>
      </c>
      <c r="Y271" s="22" t="str">
        <f t="shared" si="110"/>
        <v>public static String COMPANY_CURRENCY="companyCurrency";</v>
      </c>
      <c r="Z271" s="7" t="str">
        <f t="shared" si="111"/>
        <v>private String companyCurrency="";</v>
      </c>
    </row>
    <row r="272" spans="2:26" ht="30" x14ac:dyDescent="0.45">
      <c r="B272" s="8" t="s">
        <v>203</v>
      </c>
      <c r="C272" s="1" t="s">
        <v>1</v>
      </c>
      <c r="D272" s="12">
        <v>200</v>
      </c>
      <c r="E272" s="24"/>
      <c r="F272" s="24"/>
      <c r="G272" s="24"/>
      <c r="I272" t="str">
        <f t="shared" si="112"/>
        <v>ALTER TABLE CR_COMPANY</v>
      </c>
      <c r="J272" t="str">
        <f t="shared" si="113"/>
        <v xml:space="preserve"> ADD  ACTIVATION_ID VARCHAR(200);</v>
      </c>
      <c r="K272" s="21" t="str">
        <f t="shared" si="114"/>
        <v xml:space="preserve">  ALTER COLUMN   ACTIVATION_ID VARCHAR(200);</v>
      </c>
      <c r="L272" s="14"/>
      <c r="M272" s="18" t="str">
        <f t="shared" si="115"/>
        <v>ACTIVATION_ID,</v>
      </c>
      <c r="N272" s="5" t="str">
        <f t="shared" si="107"/>
        <v>ACTIVATION_ID VARCHAR(200),</v>
      </c>
      <c r="O272" s="1" t="s">
        <v>210</v>
      </c>
      <c r="P272" t="s">
        <v>2</v>
      </c>
      <c r="W272" s="17" t="str">
        <f t="shared" si="108"/>
        <v>activationId</v>
      </c>
      <c r="X272" s="3" t="str">
        <f t="shared" si="109"/>
        <v>"activationId":"",</v>
      </c>
      <c r="Y272" s="22" t="str">
        <f t="shared" si="110"/>
        <v>public static String ACTIVATION_ID="activationId";</v>
      </c>
      <c r="Z272" s="7" t="str">
        <f t="shared" si="111"/>
        <v>private String activationId="";</v>
      </c>
    </row>
    <row r="273" spans="2:26" ht="30" x14ac:dyDescent="0.45">
      <c r="B273" t="s">
        <v>204</v>
      </c>
      <c r="C273" s="1" t="s">
        <v>1</v>
      </c>
      <c r="D273" s="8">
        <v>50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COMPANY_DB VARCHAR(50);</v>
      </c>
      <c r="K273" s="21" t="str">
        <f t="shared" si="114"/>
        <v xml:space="preserve">  ALTER COLUMN   COMPANY_DB VARCHAR(50);</v>
      </c>
      <c r="M273" s="18" t="str">
        <f t="shared" si="115"/>
        <v>COMPANY_DB,</v>
      </c>
      <c r="N273" s="5" t="str">
        <f t="shared" si="107"/>
        <v>COMPANY_DB VARCHAR(50),</v>
      </c>
      <c r="O273" s="1" t="s">
        <v>162</v>
      </c>
      <c r="P273" t="s">
        <v>211</v>
      </c>
      <c r="W273" s="17" t="str">
        <f t="shared" si="108"/>
        <v>companyDb</v>
      </c>
      <c r="X273" s="3" t="str">
        <f t="shared" si="109"/>
        <v>"companyDb":"",</v>
      </c>
      <c r="Y273" s="22" t="str">
        <f t="shared" si="110"/>
        <v>public static String COMPANY_DB="companyDb";</v>
      </c>
      <c r="Z273" s="7" t="str">
        <f t="shared" si="111"/>
        <v>private String companyDb="";</v>
      </c>
    </row>
    <row r="274" spans="2:26" ht="30" x14ac:dyDescent="0.45">
      <c r="B274" t="s">
        <v>205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COMPANY_TYPE VARCHAR(50);</v>
      </c>
      <c r="K274" s="21" t="str">
        <f t="shared" si="114"/>
        <v xml:space="preserve">  ALTER COLUMN   COMPANY_TYPE VARCHAR(50);</v>
      </c>
      <c r="M274" s="18" t="str">
        <f t="shared" si="115"/>
        <v>COMPANY_TYPE,</v>
      </c>
      <c r="N274" s="5" t="str">
        <f t="shared" si="107"/>
        <v>COMPANY_TYPE VARCHAR(50),</v>
      </c>
      <c r="O274" s="1" t="s">
        <v>162</v>
      </c>
      <c r="P274" t="s">
        <v>51</v>
      </c>
      <c r="W274" s="17" t="str">
        <f t="shared" si="108"/>
        <v>companyType</v>
      </c>
      <c r="X274" s="3" t="str">
        <f t="shared" si="109"/>
        <v>"companyType":"",</v>
      </c>
      <c r="Y274" s="22" t="str">
        <f t="shared" si="110"/>
        <v>public static String COMPANY_TYPE="companyType";</v>
      </c>
      <c r="Z274" s="7" t="str">
        <f t="shared" si="111"/>
        <v>private String companyType="";</v>
      </c>
    </row>
    <row r="275" spans="2:26" ht="30" x14ac:dyDescent="0.45">
      <c r="B275" t="s">
        <v>11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FK_USER_ID VARCHAR(50);</v>
      </c>
      <c r="K275" s="21" t="str">
        <f t="shared" si="114"/>
        <v xml:space="preserve">  ALTER COLUMN   FK_USER_ID VARCHAR(50);</v>
      </c>
      <c r="M275" s="18" t="str">
        <f t="shared" si="115"/>
        <v>FK_USER_ID,</v>
      </c>
      <c r="N275" s="5" t="str">
        <f t="shared" si="107"/>
        <v>FK_USER_ID VARCHAR(50),</v>
      </c>
      <c r="O275" s="1" t="s">
        <v>10</v>
      </c>
      <c r="P275" t="s">
        <v>12</v>
      </c>
      <c r="Q275" t="s">
        <v>2</v>
      </c>
      <c r="W275" s="17" t="str">
        <f t="shared" si="108"/>
        <v>fkUserId</v>
      </c>
      <c r="X275" s="3" t="str">
        <f t="shared" si="109"/>
        <v>"fkUserId":"",</v>
      </c>
      <c r="Y275" s="22" t="str">
        <f t="shared" si="110"/>
        <v>public static String FK_USER_ID="fkUserId";</v>
      </c>
      <c r="Z275" s="7" t="str">
        <f t="shared" si="111"/>
        <v>private String fkUserId="";</v>
      </c>
    </row>
    <row r="276" spans="2:26" ht="30" x14ac:dyDescent="0.45">
      <c r="B276" t="s">
        <v>206</v>
      </c>
      <c r="C276" s="1" t="s">
        <v>1</v>
      </c>
      <c r="D276" s="8">
        <v>20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COMPANY_STATUS VARCHAR(20);</v>
      </c>
      <c r="K276" s="21" t="str">
        <f t="shared" si="114"/>
        <v xml:space="preserve">  ALTER COLUMN   COMPANY_STATUS VARCHAR(20);</v>
      </c>
      <c r="M276" s="18" t="str">
        <f t="shared" si="115"/>
        <v>COMPANY_STATUS,</v>
      </c>
      <c r="N276" s="5" t="str">
        <f t="shared" si="107"/>
        <v>COMPANY_STATUS VARCHAR(20),</v>
      </c>
      <c r="O276" s="1" t="s">
        <v>162</v>
      </c>
      <c r="P276" t="s">
        <v>3</v>
      </c>
      <c r="W276" s="17" t="str">
        <f t="shared" si="108"/>
        <v>companyStatus</v>
      </c>
      <c r="X276" s="3" t="str">
        <f t="shared" si="109"/>
        <v>"companyStatus":"",</v>
      </c>
      <c r="Y276" s="22" t="str">
        <f t="shared" si="110"/>
        <v>public static String COMPANY_STATUS="companyStatus";</v>
      </c>
      <c r="Z276" s="7" t="str">
        <f t="shared" si="111"/>
        <v>private String companyStatus="";</v>
      </c>
    </row>
    <row r="277" spans="2:26" ht="30" x14ac:dyDescent="0.45">
      <c r="B277" s="1" t="s">
        <v>214</v>
      </c>
      <c r="C277" s="1" t="s">
        <v>129</v>
      </c>
      <c r="D277" s="4"/>
      <c r="E277" s="24"/>
      <c r="F277" s="24"/>
      <c r="G277" s="24"/>
      <c r="I277" t="str">
        <f t="shared" si="112"/>
        <v>ALTER TABLE CR_COMPANY</v>
      </c>
      <c r="J277" t="str">
        <f>LEFT(CONCATENATE(" ADD "," ",N277,";"),LEN(CONCATENATE(" ADD "," ",N277,";"))-2)</f>
        <v xml:space="preserve"> ADD  ACTIVE_USER_COUNT INT()</v>
      </c>
      <c r="K277" s="21" t="str">
        <f>LEFT(CONCATENATE(" ALTER COLUMN  "," ",B277,";"),LEN(CONCATENATE(" ALTER COLUMN "," ",B277,";")))</f>
        <v xml:space="preserve"> ALTER COLUMN   ACTIVE_USER_COUNT</v>
      </c>
      <c r="L277" s="12"/>
      <c r="M277" s="18"/>
      <c r="N277" s="5" t="str">
        <f t="shared" si="107"/>
        <v>ACTIVE_USER_COUNT INT(),</v>
      </c>
      <c r="O277" s="13" t="s">
        <v>150</v>
      </c>
      <c r="P277" s="8" t="s">
        <v>12</v>
      </c>
      <c r="Q277" t="s">
        <v>215</v>
      </c>
      <c r="W277" s="17" t="str">
        <f t="shared" si="108"/>
        <v>activeUserCount</v>
      </c>
      <c r="X277" s="3" t="str">
        <f t="shared" si="109"/>
        <v>"activeUserCount":"",</v>
      </c>
      <c r="Y277" s="22" t="str">
        <f t="shared" si="110"/>
        <v>public static String ACTIVE_USER_COUNT="activeUserCount";</v>
      </c>
      <c r="Z277" s="7" t="str">
        <f t="shared" si="111"/>
        <v>private String activeUserCount="";</v>
      </c>
    </row>
    <row r="278" spans="2:26" ht="30" x14ac:dyDescent="0.45">
      <c r="B278" s="1" t="s">
        <v>222</v>
      </c>
      <c r="C278" s="1" t="s">
        <v>1</v>
      </c>
      <c r="D278" s="4">
        <v>100</v>
      </c>
      <c r="E278" s="24"/>
      <c r="F278" s="24"/>
      <c r="G278" s="24"/>
      <c r="I278" t="str">
        <f>I276</f>
        <v>ALTER TABLE CR_COMPANY</v>
      </c>
      <c r="J278" t="str">
        <f>LEFT(CONCATENATE(" ADD "," ",N278,";"),LEN(CONCATENATE(" ADD "," ",N278,";"))-2)</f>
        <v xml:space="preserve"> ADD  PERSON_USERNAME VARCHAR(100)</v>
      </c>
      <c r="K278" s="21" t="str">
        <f>LEFT(CONCATENATE(" ALTER COLUMN  "," ",B278,";"),LEN(CONCATENATE(" ALTER COLUMN "," ",B278,";")))</f>
        <v xml:space="preserve"> ALTER COLUMN   PERSON_USERNAME</v>
      </c>
      <c r="L278" s="12"/>
      <c r="M278" s="18"/>
      <c r="N278" s="5" t="str">
        <f t="shared" si="107"/>
        <v>PERSON_USERNAME VARCHAR(100),</v>
      </c>
      <c r="O278" s="13" t="s">
        <v>17</v>
      </c>
      <c r="P278" s="8" t="s">
        <v>21</v>
      </c>
      <c r="W278" s="17" t="str">
        <f t="shared" si="108"/>
        <v>personUsername</v>
      </c>
      <c r="X278" s="3" t="str">
        <f t="shared" si="109"/>
        <v>"personUsername":"",</v>
      </c>
      <c r="Y278" s="22" t="str">
        <f t="shared" si="110"/>
        <v>public static String PERSON_USERNAME="personUsername";</v>
      </c>
      <c r="Z278" s="7" t="str">
        <f t="shared" si="111"/>
        <v>private String personUsername="";</v>
      </c>
    </row>
    <row r="279" spans="2:26" ht="17.5" x14ac:dyDescent="0.45">
      <c r="B279" s="1" t="s">
        <v>23</v>
      </c>
      <c r="C279" s="1" t="s">
        <v>1</v>
      </c>
      <c r="D279" s="4">
        <v>100</v>
      </c>
      <c r="E279" s="24"/>
      <c r="F279" s="24"/>
      <c r="G279" s="24"/>
      <c r="I279" t="str">
        <f>I277</f>
        <v>ALTER TABLE CR_COMPANY</v>
      </c>
      <c r="J279" t="str">
        <f>LEFT(CONCATENATE(" ADD "," ",N279,";"),LEN(CONCATENATE(" ADD "," ",N279,";"))-2)</f>
        <v xml:space="preserve"> ADD  EXPIRE_DATE VARCHAR(100)</v>
      </c>
      <c r="K279" s="21" t="str">
        <f>LEFT(CONCATENATE(" ALTER COLUMN  "," ",B279,";"),LEN(CONCATENATE(" ALTER COLUMN "," ",B279,";")))</f>
        <v xml:space="preserve"> ALTER COLUMN   EXPIRE_DATE</v>
      </c>
      <c r="L279" s="12"/>
      <c r="M279" s="18"/>
      <c r="N279" s="5" t="str">
        <f t="shared" si="107"/>
        <v>EXPIRE_DATE VARCHAR(100),</v>
      </c>
      <c r="O279" s="13" t="s">
        <v>24</v>
      </c>
      <c r="P279" s="8" t="s">
        <v>8</v>
      </c>
      <c r="W279" s="17" t="str">
        <f t="shared" si="108"/>
        <v>expireDate</v>
      </c>
      <c r="X279" s="3" t="str">
        <f t="shared" si="109"/>
        <v>"expireDate":"",</v>
      </c>
      <c r="Y279" s="22" t="str">
        <f t="shared" si="110"/>
        <v>public static String EXPIRE_DATE="expireDate";</v>
      </c>
      <c r="Z279" s="7" t="str">
        <f t="shared" si="111"/>
        <v>private String expireDate="";</v>
      </c>
    </row>
    <row r="280" spans="2:26" ht="17.5" x14ac:dyDescent="0.45">
      <c r="B280" s="30"/>
      <c r="C280" s="14"/>
      <c r="D280" s="9"/>
      <c r="E280" s="24"/>
      <c r="F280" s="24"/>
      <c r="G280" s="24"/>
      <c r="K280" s="32"/>
      <c r="M280" s="20"/>
      <c r="N280" s="33" t="s">
        <v>130</v>
      </c>
      <c r="O280" s="14"/>
      <c r="P280" s="14"/>
      <c r="W280" s="17"/>
      <c r="X280" s="3"/>
      <c r="Y280" s="22"/>
      <c r="Z280" s="7"/>
    </row>
    <row r="281" spans="2:26" x14ac:dyDescent="0.35">
      <c r="E281" s="24"/>
      <c r="F281" s="24"/>
      <c r="G281" s="24"/>
      <c r="K281" s="21"/>
      <c r="M281" s="19"/>
      <c r="N281" s="31" t="s">
        <v>126</v>
      </c>
      <c r="W281" s="16"/>
      <c r="X281" s="3"/>
      <c r="Y281" s="22"/>
      <c r="Z281" s="7"/>
    </row>
    <row r="282" spans="2:26" x14ac:dyDescent="0.35">
      <c r="E282" s="24"/>
      <c r="F282" s="24"/>
      <c r="G282" s="24"/>
      <c r="K282" s="21"/>
      <c r="M282" s="19"/>
      <c r="N282" s="5"/>
      <c r="W282" s="16"/>
      <c r="X282" s="3"/>
      <c r="Y282" s="22"/>
      <c r="Z282" s="7"/>
    </row>
    <row r="283" spans="2:26" x14ac:dyDescent="0.35">
      <c r="B283" s="2" t="s">
        <v>26</v>
      </c>
      <c r="E283" s="24"/>
      <c r="F283" s="24"/>
      <c r="G283" s="24"/>
      <c r="K283" s="21"/>
      <c r="M283" s="19"/>
      <c r="N283" s="5" t="str">
        <f>CONCATENATE("CREATE TABLE ",B283," ","(")</f>
        <v>CREATE TABLE CR_ENTITY_LABEL (</v>
      </c>
      <c r="W283" s="16"/>
      <c r="X283" s="3" t="s">
        <v>32</v>
      </c>
      <c r="Y283" s="22"/>
      <c r="Z283" s="7"/>
    </row>
    <row r="284" spans="2:26" ht="17.5" x14ac:dyDescent="0.45">
      <c r="B284" s="1" t="s">
        <v>2</v>
      </c>
      <c r="C284" s="1" t="s">
        <v>1</v>
      </c>
      <c r="D284" s="4">
        <v>20</v>
      </c>
      <c r="E284" s="24"/>
      <c r="F284" s="24"/>
      <c r="G284" s="24"/>
      <c r="J284" s="12"/>
      <c r="K284" s="21"/>
      <c r="L284" s="12"/>
      <c r="M284" s="18"/>
      <c r="N284" s="5" t="str">
        <f t="shared" ref="N284:N292" si="116">CONCATENATE(B284," ",C284,"(",D284,")",",")</f>
        <v>ID VARCHAR(20),</v>
      </c>
      <c r="O284" s="1" t="s">
        <v>2</v>
      </c>
      <c r="P284" s="6"/>
      <c r="Q284" s="6"/>
      <c r="R284" s="6"/>
      <c r="S284" s="6"/>
      <c r="T284" s="6"/>
      <c r="U284" s="6"/>
      <c r="V284" s="6"/>
      <c r="W284" s="17" t="str">
        <f t="shared" ref="W284:W292" si="117">CONCATENATE(,LOWER(O284),UPPER(LEFT(P284,1)),LOWER(RIGHT(P284,LEN(P284)-IF(LEN(P284)&gt;0,1,LEN(P284)))),UPPER(LEFT(Q284,1)),LOWER(RIGHT(Q284,LEN(Q284)-IF(LEN(Q284)&gt;0,1,LEN(Q284)))),UPPER(LEFT(R284,1)),LOWER(RIGHT(R284,LEN(R284)-IF(LEN(R284)&gt;0,1,LEN(R284)))),UPPER(LEFT(S284,1)),LOWER(RIGHT(S284,LEN(S284)-IF(LEN(S284)&gt;0,1,LEN(S284)))),UPPER(LEFT(T284,1)),LOWER(RIGHT(T284,LEN(T284)-IF(LEN(T284)&gt;0,1,LEN(T284)))),UPPER(LEFT(U284,1)),LOWER(RIGHT(U284,LEN(U284)-IF(LEN(U284)&gt;0,1,LEN(U284)))),UPPER(LEFT(V284,1)),LOWER(RIGHT(V284,LEN(V284)-IF(LEN(V284)&gt;0,1,LEN(V284)))))</f>
        <v>id</v>
      </c>
      <c r="X284" s="3" t="str">
        <f t="shared" ref="X284:X292" si="118">CONCATENATE("""",W284,"""",":","""","""",",")</f>
        <v>"id":"",</v>
      </c>
      <c r="Y284" s="22" t="str">
        <f t="shared" ref="Y284:Y292" si="119">CONCATENATE("public static String ",,B284,,"=","""",W284,""";")</f>
        <v>public static String ID="id";</v>
      </c>
      <c r="Z284" s="7" t="str">
        <f t="shared" ref="Z284:Z292" si="120">CONCATENATE("private String ",W284,"=","""""",";")</f>
        <v>private String id="";</v>
      </c>
    </row>
    <row r="285" spans="2:26" ht="17.5" x14ac:dyDescent="0.45">
      <c r="B285" s="1" t="s">
        <v>3</v>
      </c>
      <c r="C285" s="1" t="s">
        <v>1</v>
      </c>
      <c r="D285" s="4">
        <v>10</v>
      </c>
      <c r="E285" s="24"/>
      <c r="F285" s="24"/>
      <c r="G285" s="24"/>
      <c r="J285" s="12"/>
      <c r="K285" s="21"/>
      <c r="L285" s="12"/>
      <c r="M285" s="18"/>
      <c r="N285" s="5" t="str">
        <f t="shared" si="116"/>
        <v>STATUS VARCHAR(10),</v>
      </c>
      <c r="O285" s="1" t="s">
        <v>3</v>
      </c>
      <c r="W285" s="17" t="str">
        <f t="shared" si="117"/>
        <v>status</v>
      </c>
      <c r="X285" s="3" t="str">
        <f t="shared" si="118"/>
        <v>"status":"",</v>
      </c>
      <c r="Y285" s="22" t="str">
        <f t="shared" si="119"/>
        <v>public static String STATUS="status";</v>
      </c>
      <c r="Z285" s="7" t="str">
        <f t="shared" si="120"/>
        <v>private String status="";</v>
      </c>
    </row>
    <row r="286" spans="2:26" ht="17.5" x14ac:dyDescent="0.45">
      <c r="B286" s="1" t="s">
        <v>4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si="116"/>
        <v>INSERT_DATE VARCHAR(20),</v>
      </c>
      <c r="O286" s="1" t="s">
        <v>7</v>
      </c>
      <c r="P286" t="s">
        <v>8</v>
      </c>
      <c r="W286" s="17" t="str">
        <f t="shared" si="117"/>
        <v>insertDate</v>
      </c>
      <c r="X286" s="3" t="str">
        <f t="shared" si="118"/>
        <v>"insertDate":"",</v>
      </c>
      <c r="Y286" s="22" t="str">
        <f t="shared" si="119"/>
        <v>public static String INSERT_DATE="insertDate";</v>
      </c>
      <c r="Z286" s="7" t="str">
        <f t="shared" si="120"/>
        <v>private String insertDate="";</v>
      </c>
    </row>
    <row r="287" spans="2:26" ht="17.5" x14ac:dyDescent="0.45">
      <c r="B287" s="1" t="s">
        <v>5</v>
      </c>
      <c r="C287" s="1" t="s">
        <v>1</v>
      </c>
      <c r="D287" s="4">
        <v>20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MODIFICATION_DATE VARCHAR(20),</v>
      </c>
      <c r="O287" s="1" t="s">
        <v>9</v>
      </c>
      <c r="P287" t="s">
        <v>8</v>
      </c>
      <c r="W287" s="17" t="str">
        <f t="shared" si="117"/>
        <v>modificationDate</v>
      </c>
      <c r="X287" s="3" t="str">
        <f t="shared" si="118"/>
        <v>"modificationDate":"",</v>
      </c>
      <c r="Y287" s="22" t="str">
        <f t="shared" si="119"/>
        <v>public static String MODIFICATION_DATE="modificationDate";</v>
      </c>
      <c r="Z287" s="7" t="str">
        <f t="shared" si="120"/>
        <v>private String modificationDate="";</v>
      </c>
    </row>
    <row r="288" spans="2:26" ht="17.5" x14ac:dyDescent="0.45">
      <c r="B288" s="1" t="s">
        <v>27</v>
      </c>
      <c r="C288" s="1" t="s">
        <v>1</v>
      </c>
      <c r="D288" s="4">
        <v>1000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ENTITY_NAME VARCHAR(1000),</v>
      </c>
      <c r="O288" s="1" t="s">
        <v>59</v>
      </c>
      <c r="P288" t="s">
        <v>0</v>
      </c>
      <c r="W288" s="17" t="str">
        <f t="shared" si="117"/>
        <v>entityName</v>
      </c>
      <c r="X288" s="3" t="str">
        <f t="shared" si="118"/>
        <v>"entityName":"",</v>
      </c>
      <c r="Y288" s="22" t="str">
        <f t="shared" si="119"/>
        <v>public static String ENTITY_NAME="entityName";</v>
      </c>
      <c r="Z288" s="7" t="str">
        <f t="shared" si="120"/>
        <v>private String entityName="";</v>
      </c>
    </row>
    <row r="289" spans="2:26" ht="17.5" x14ac:dyDescent="0.45">
      <c r="B289" s="1" t="s">
        <v>28</v>
      </c>
      <c r="C289" s="1" t="s">
        <v>1</v>
      </c>
      <c r="D289" s="4">
        <v>1000</v>
      </c>
      <c r="E289" s="24"/>
      <c r="F289" s="24"/>
      <c r="G289" s="24"/>
      <c r="K289" s="21"/>
      <c r="L289" s="12"/>
      <c r="M289" s="18"/>
      <c r="N289" s="5" t="str">
        <f t="shared" si="116"/>
        <v>FIELD_NAME VARCHAR(1000),</v>
      </c>
      <c r="O289" s="1" t="s">
        <v>60</v>
      </c>
      <c r="P289" t="s">
        <v>0</v>
      </c>
      <c r="W289" s="17" t="str">
        <f t="shared" si="117"/>
        <v>fieldName</v>
      </c>
      <c r="X289" s="3" t="str">
        <f t="shared" si="118"/>
        <v>"fieldName":"",</v>
      </c>
      <c r="Y289" s="22" t="str">
        <f t="shared" si="119"/>
        <v>public static String FIELD_NAME="fieldName";</v>
      </c>
      <c r="Z289" s="7" t="str">
        <f t="shared" si="120"/>
        <v>private String fieldName="";</v>
      </c>
    </row>
    <row r="290" spans="2:26" ht="17.5" x14ac:dyDescent="0.45">
      <c r="B290" s="1" t="s">
        <v>29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LANG VARCHAR(1000),</v>
      </c>
      <c r="O290" s="1" t="s">
        <v>29</v>
      </c>
      <c r="W290" s="17" t="str">
        <f t="shared" si="117"/>
        <v>lang</v>
      </c>
      <c r="X290" s="3" t="str">
        <f t="shared" si="118"/>
        <v>"lang":"",</v>
      </c>
      <c r="Y290" s="22" t="str">
        <f t="shared" si="119"/>
        <v>public static String LANG="lang";</v>
      </c>
      <c r="Z290" s="7" t="str">
        <f t="shared" si="120"/>
        <v>private String lang="";</v>
      </c>
    </row>
    <row r="291" spans="2:26" ht="17.5" x14ac:dyDescent="0.45">
      <c r="B291" s="11" t="s">
        <v>30</v>
      </c>
      <c r="C291" s="1" t="s">
        <v>1</v>
      </c>
      <c r="D291" s="4">
        <v>1000</v>
      </c>
      <c r="E291" s="24"/>
      <c r="F291" s="24"/>
      <c r="G291" s="24"/>
      <c r="J291" s="12"/>
      <c r="K291" s="21"/>
      <c r="L291" s="12"/>
      <c r="M291" s="18"/>
      <c r="N291" s="5" t="str">
        <f t="shared" si="116"/>
        <v>LABEL_TYPE VARCHAR(1000),</v>
      </c>
      <c r="O291" s="11" t="s">
        <v>61</v>
      </c>
      <c r="P291" s="10" t="s">
        <v>51</v>
      </c>
      <c r="W291" s="17" t="str">
        <f t="shared" si="117"/>
        <v>labelType</v>
      </c>
      <c r="X291" s="3" t="str">
        <f t="shared" si="118"/>
        <v>"labelType":"",</v>
      </c>
      <c r="Y291" s="22" t="str">
        <f t="shared" si="119"/>
        <v>public static String LABEL_TYPE="labelType";</v>
      </c>
      <c r="Z291" s="7" t="str">
        <f t="shared" si="120"/>
        <v>private String labelType="";</v>
      </c>
    </row>
    <row r="292" spans="2:26" ht="17.5" x14ac:dyDescent="0.45">
      <c r="B292" s="10" t="s">
        <v>14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DESCRIPTION VARCHAR(1000),</v>
      </c>
      <c r="O292" s="10" t="s">
        <v>14</v>
      </c>
      <c r="W292" s="17" t="str">
        <f t="shared" si="117"/>
        <v>description</v>
      </c>
      <c r="X292" s="3" t="str">
        <f t="shared" si="118"/>
        <v>"description":"",</v>
      </c>
      <c r="Y292" s="22" t="str">
        <f t="shared" si="119"/>
        <v>public static String DESCRIPTION="description";</v>
      </c>
      <c r="Z292" s="7" t="str">
        <f t="shared" si="120"/>
        <v>private String description="";</v>
      </c>
    </row>
    <row r="293" spans="2:26" x14ac:dyDescent="0.35">
      <c r="E293" s="24"/>
      <c r="F293" s="24"/>
      <c r="G293" s="24"/>
      <c r="J293" s="12"/>
      <c r="K293" s="21"/>
      <c r="M293" s="19"/>
      <c r="N293" s="5" t="s">
        <v>6</v>
      </c>
      <c r="W293" s="16"/>
      <c r="X293" s="3" t="s">
        <v>33</v>
      </c>
      <c r="Y293" s="22"/>
      <c r="Z293" s="7"/>
    </row>
    <row r="294" spans="2:26" x14ac:dyDescent="0.35">
      <c r="E294" s="24"/>
      <c r="F294" s="24"/>
      <c r="G294" s="24"/>
      <c r="J294" s="12"/>
      <c r="K294" s="27"/>
      <c r="M294" s="19"/>
      <c r="N294" s="5"/>
      <c r="W294" s="16"/>
      <c r="X294" s="3"/>
      <c r="Y294" s="22"/>
      <c r="Z294" s="7"/>
    </row>
    <row r="295" spans="2:26" x14ac:dyDescent="0.35">
      <c r="E295" s="24"/>
      <c r="F295" s="24"/>
      <c r="G295" s="24"/>
      <c r="J295" s="12"/>
      <c r="K295" s="27"/>
      <c r="M295" s="19"/>
      <c r="N295" s="5"/>
      <c r="W295" s="16"/>
      <c r="X295" s="3"/>
      <c r="Y295" s="22"/>
      <c r="Z295" s="7"/>
    </row>
    <row r="296" spans="2:26" x14ac:dyDescent="0.35">
      <c r="B296" s="2" t="s">
        <v>58</v>
      </c>
      <c r="E296" s="24"/>
      <c r="F296" s="24"/>
      <c r="G296" s="24"/>
      <c r="J296" t="s">
        <v>184</v>
      </c>
      <c r="K296" s="26"/>
      <c r="M296" s="18" t="str">
        <f t="shared" ref="M296:M307" si="121">CONCATENATE(B296,",")</f>
        <v>CR_ENTITY_LABEL_LIST,</v>
      </c>
      <c r="N296" s="5" t="str">
        <f>CONCATENATE("CREATE TABLE ",B296," ","(")</f>
        <v>CREATE TABLE CR_ENTITY_LABEL_LIST (</v>
      </c>
      <c r="W296" s="16"/>
      <c r="X296" s="3" t="s">
        <v>32</v>
      </c>
      <c r="Y296" s="22"/>
      <c r="Z296" s="7"/>
    </row>
    <row r="297" spans="2:26" ht="17.5" x14ac:dyDescent="0.45">
      <c r="B297" s="1" t="s">
        <v>2</v>
      </c>
      <c r="C297" s="1" t="s">
        <v>1</v>
      </c>
      <c r="D297" s="4">
        <v>20</v>
      </c>
      <c r="E297" s="24"/>
      <c r="F297" s="24"/>
      <c r="G297" s="24"/>
      <c r="J297" s="12"/>
      <c r="K297" s="27" t="s">
        <v>185</v>
      </c>
      <c r="L297" s="12"/>
      <c r="M297" s="18" t="str">
        <f t="shared" si="121"/>
        <v>ID,</v>
      </c>
      <c r="N297" s="5" t="str">
        <f t="shared" ref="N297:N307" si="122">CONCATENATE(B297," ",C297,"(",D297,")",",")</f>
        <v>ID VARCHAR(20),</v>
      </c>
      <c r="O297" s="1" t="s">
        <v>2</v>
      </c>
      <c r="P297" s="6"/>
      <c r="Q297" s="6"/>
      <c r="R297" s="6"/>
      <c r="S297" s="6"/>
      <c r="T297" s="6"/>
      <c r="U297" s="6"/>
      <c r="V297" s="6"/>
      <c r="W297" s="17" t="str">
        <f t="shared" ref="W297:W307" si="123">CONCATENATE(,LOWER(O297),UPPER(LEFT(P297,1)),LOWER(RIGHT(P297,LEN(P297)-IF(LEN(P297)&gt;0,1,LEN(P297)))),UPPER(LEFT(Q297,1)),LOWER(RIGHT(Q297,LEN(Q297)-IF(LEN(Q297)&gt;0,1,LEN(Q297)))),UPPER(LEFT(R297,1)),LOWER(RIGHT(R297,LEN(R297)-IF(LEN(R297)&gt;0,1,LEN(R297)))),UPPER(LEFT(S297,1)),LOWER(RIGHT(S297,LEN(S297)-IF(LEN(S297)&gt;0,1,LEN(S297)))),UPPER(LEFT(T297,1)),LOWER(RIGHT(T297,LEN(T297)-IF(LEN(T297)&gt;0,1,LEN(T297)))),UPPER(LEFT(U297,1)),LOWER(RIGHT(U297,LEN(U297)-IF(LEN(U297)&gt;0,1,LEN(U297)))),UPPER(LEFT(V297,1)),LOWER(RIGHT(V297,LEN(V297)-IF(LEN(V297)&gt;0,1,LEN(V297)))))</f>
        <v>id</v>
      </c>
      <c r="X297" s="3" t="str">
        <f t="shared" ref="X297:X307" si="124">CONCATENATE("""",W297,"""",":","""","""",",")</f>
        <v>"id":"",</v>
      </c>
      <c r="Y297" s="22" t="str">
        <f t="shared" ref="Y297:Y307" si="125">CONCATENATE("public static String ",,B297,,"=","""",W297,""";")</f>
        <v>public static String ID="id";</v>
      </c>
      <c r="Z297" s="7" t="str">
        <f t="shared" ref="Z297:Z307" si="126">CONCATENATE("private String ",W297,"=","""""",";")</f>
        <v>private String id="";</v>
      </c>
    </row>
    <row r="298" spans="2:26" ht="17.5" x14ac:dyDescent="0.45">
      <c r="B298" s="1" t="s">
        <v>3</v>
      </c>
      <c r="C298" s="1" t="s">
        <v>1</v>
      </c>
      <c r="D298" s="4">
        <v>10</v>
      </c>
      <c r="E298" s="24"/>
      <c r="F298" s="24"/>
      <c r="G298" s="24"/>
      <c r="J298" s="12"/>
      <c r="K298" s="27" t="s">
        <v>186</v>
      </c>
      <c r="L298" s="12"/>
      <c r="M298" s="18" t="str">
        <f t="shared" si="121"/>
        <v>STATUS,</v>
      </c>
      <c r="N298" s="5" t="str">
        <f t="shared" si="122"/>
        <v>STATUS VARCHAR(10),</v>
      </c>
      <c r="O298" s="1" t="s">
        <v>3</v>
      </c>
      <c r="W298" s="17" t="str">
        <f t="shared" si="123"/>
        <v>status</v>
      </c>
      <c r="X298" s="3" t="str">
        <f t="shared" si="124"/>
        <v>"status":"",</v>
      </c>
      <c r="Y298" s="22" t="str">
        <f t="shared" si="125"/>
        <v>public static String STATUS="status";</v>
      </c>
      <c r="Z298" s="7" t="str">
        <f t="shared" si="126"/>
        <v>private String status="";</v>
      </c>
    </row>
    <row r="299" spans="2:26" ht="17.5" x14ac:dyDescent="0.45">
      <c r="B299" s="1" t="s">
        <v>4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187</v>
      </c>
      <c r="L299" s="12"/>
      <c r="M299" s="18" t="str">
        <f t="shared" si="121"/>
        <v>INSERT_DATE,</v>
      </c>
      <c r="N299" s="5" t="str">
        <f t="shared" si="122"/>
        <v>INSERT_DATE VARCHAR(20),</v>
      </c>
      <c r="O299" s="1" t="s">
        <v>7</v>
      </c>
      <c r="P299" t="s">
        <v>8</v>
      </c>
      <c r="W299" s="17" t="str">
        <f t="shared" si="123"/>
        <v>insertDate</v>
      </c>
      <c r="X299" s="3" t="str">
        <f t="shared" si="124"/>
        <v>"insertDate":"",</v>
      </c>
      <c r="Y299" s="22" t="str">
        <f t="shared" si="125"/>
        <v>public static String INSERT_DATE="insertDate";</v>
      </c>
      <c r="Z299" s="7" t="str">
        <f t="shared" si="126"/>
        <v>private String insertDate="";</v>
      </c>
    </row>
    <row r="300" spans="2:26" ht="17.5" x14ac:dyDescent="0.45">
      <c r="B300" s="1" t="s">
        <v>5</v>
      </c>
      <c r="C300" s="1" t="s">
        <v>1</v>
      </c>
      <c r="D300" s="4">
        <v>20</v>
      </c>
      <c r="E300" s="24"/>
      <c r="F300" s="24"/>
      <c r="G300" s="24"/>
      <c r="J300" s="12"/>
      <c r="K300" s="27" t="s">
        <v>188</v>
      </c>
      <c r="L300" s="12"/>
      <c r="M300" s="18" t="str">
        <f t="shared" si="121"/>
        <v>MODIFICATION_DATE,</v>
      </c>
      <c r="N300" s="5" t="str">
        <f t="shared" si="122"/>
        <v>MODIFICATION_DATE VARCHAR(20),</v>
      </c>
      <c r="O300" s="1" t="s">
        <v>9</v>
      </c>
      <c r="P300" t="s">
        <v>8</v>
      </c>
      <c r="W300" s="17" t="str">
        <f t="shared" si="123"/>
        <v>modificationDate</v>
      </c>
      <c r="X300" s="3" t="str">
        <f t="shared" si="124"/>
        <v>"modificationDate":"",</v>
      </c>
      <c r="Y300" s="22" t="str">
        <f t="shared" si="125"/>
        <v>public static String MODIFICATION_DATE="modificationDate";</v>
      </c>
      <c r="Z300" s="7" t="str">
        <f t="shared" si="126"/>
        <v>private String modificationDate="";</v>
      </c>
    </row>
    <row r="301" spans="2:26" ht="17.5" x14ac:dyDescent="0.45">
      <c r="B301" s="1" t="s">
        <v>27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189</v>
      </c>
      <c r="L301" s="12"/>
      <c r="M301" s="18" t="str">
        <f t="shared" si="121"/>
        <v>ENTITY_NAME,</v>
      </c>
      <c r="N301" s="5" t="str">
        <f t="shared" si="122"/>
        <v>ENTITY_NAME VARCHAR(20),</v>
      </c>
      <c r="O301" s="1" t="s">
        <v>59</v>
      </c>
      <c r="P301" t="s">
        <v>0</v>
      </c>
      <c r="W301" s="17" t="str">
        <f t="shared" si="123"/>
        <v>entityName</v>
      </c>
      <c r="X301" s="3" t="str">
        <f t="shared" si="124"/>
        <v>"entityName":"",</v>
      </c>
      <c r="Y301" s="22" t="str">
        <f t="shared" si="125"/>
        <v>public static String ENTITY_NAME="entityName";</v>
      </c>
      <c r="Z301" s="7" t="str">
        <f t="shared" si="126"/>
        <v>private String entityName="";</v>
      </c>
    </row>
    <row r="302" spans="2:26" ht="30" x14ac:dyDescent="0.45">
      <c r="B302" s="15" t="s">
        <v>62</v>
      </c>
      <c r="C302" s="1" t="s">
        <v>1</v>
      </c>
      <c r="D302" s="4"/>
      <c r="E302" s="24"/>
      <c r="F302" s="24"/>
      <c r="G302" s="24"/>
      <c r="K302" s="27" t="s">
        <v>190</v>
      </c>
      <c r="L302" s="12"/>
      <c r="M302" s="18" t="str">
        <f t="shared" si="121"/>
        <v>ENTITY_FULLNAME,</v>
      </c>
      <c r="N302" s="5" t="str">
        <f t="shared" si="122"/>
        <v>ENTITY_FULLNAME VARCHAR(),</v>
      </c>
      <c r="O302" s="1" t="s">
        <v>59</v>
      </c>
      <c r="P302" t="s">
        <v>25</v>
      </c>
      <c r="W302" s="17" t="str">
        <f t="shared" si="123"/>
        <v>entityFullname</v>
      </c>
      <c r="X302" s="3" t="str">
        <f t="shared" si="124"/>
        <v>"entityFullname":"",</v>
      </c>
      <c r="Y302" s="22" t="str">
        <f t="shared" si="125"/>
        <v>public static String ENTITY_FULLNAME="entityFullname";</v>
      </c>
      <c r="Z302" s="7" t="str">
        <f t="shared" si="126"/>
        <v>private String entityFullname="";</v>
      </c>
    </row>
    <row r="303" spans="2:26" ht="17.5" x14ac:dyDescent="0.45">
      <c r="B303" s="1" t="s">
        <v>28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191</v>
      </c>
      <c r="L303" s="12"/>
      <c r="M303" s="18" t="str">
        <f t="shared" si="121"/>
        <v>FIELD_NAME,</v>
      </c>
      <c r="N303" s="5" t="str">
        <f t="shared" si="122"/>
        <v>FIELD_NAME VARCHAR(20),</v>
      </c>
      <c r="O303" s="1" t="s">
        <v>60</v>
      </c>
      <c r="P303" t="s">
        <v>0</v>
      </c>
      <c r="W303" s="17" t="str">
        <f t="shared" si="123"/>
        <v>fieldName</v>
      </c>
      <c r="X303" s="3" t="str">
        <f t="shared" si="124"/>
        <v>"fieldName":"",</v>
      </c>
      <c r="Y303" s="22" t="str">
        <f t="shared" si="125"/>
        <v>public static String FIELD_NAME="fieldName";</v>
      </c>
      <c r="Z303" s="7" t="str">
        <f t="shared" si="126"/>
        <v>private String fieldName="";</v>
      </c>
    </row>
    <row r="304" spans="2:26" ht="17.5" x14ac:dyDescent="0.45">
      <c r="B304" s="1" t="s">
        <v>29</v>
      </c>
      <c r="C304" s="1" t="s">
        <v>1</v>
      </c>
      <c r="D304" s="4">
        <v>100</v>
      </c>
      <c r="E304" s="24"/>
      <c r="F304" s="24"/>
      <c r="G304" s="24"/>
      <c r="J304" s="12"/>
      <c r="K304" s="27" t="s">
        <v>192</v>
      </c>
      <c r="L304" s="12"/>
      <c r="M304" s="18" t="str">
        <f t="shared" si="121"/>
        <v>LANG,</v>
      </c>
      <c r="N304" s="5" t="str">
        <f t="shared" si="122"/>
        <v>LANG VARCHAR(100),</v>
      </c>
      <c r="O304" s="1" t="s">
        <v>29</v>
      </c>
      <c r="W304" s="17" t="str">
        <f t="shared" si="123"/>
        <v>lang</v>
      </c>
      <c r="X304" s="3" t="str">
        <f t="shared" si="124"/>
        <v>"lang":"",</v>
      </c>
      <c r="Y304" s="22" t="str">
        <f t="shared" si="125"/>
        <v>public static String LANG="lang";</v>
      </c>
      <c r="Z304" s="7" t="str">
        <f t="shared" si="126"/>
        <v>private String lang="";</v>
      </c>
    </row>
    <row r="305" spans="2:26" ht="17.5" x14ac:dyDescent="0.45">
      <c r="B305" s="11" t="s">
        <v>56</v>
      </c>
      <c r="C305" s="1" t="s">
        <v>1</v>
      </c>
      <c r="D305" s="4">
        <v>100</v>
      </c>
      <c r="E305" s="24"/>
      <c r="F305" s="24"/>
      <c r="G305" s="24"/>
      <c r="J305" s="12"/>
      <c r="K305" s="27" t="s">
        <v>193</v>
      </c>
      <c r="L305" s="12"/>
      <c r="M305" s="18" t="str">
        <f t="shared" si="121"/>
        <v>LANGUAGE_NAME,</v>
      </c>
      <c r="N305" s="5" t="str">
        <f t="shared" si="122"/>
        <v>LANGUAGE_NAME VARCHAR(100),</v>
      </c>
      <c r="O305" s="11" t="s">
        <v>57</v>
      </c>
      <c r="P305" t="s">
        <v>0</v>
      </c>
      <c r="W305" s="17" t="str">
        <f t="shared" si="123"/>
        <v>languageName</v>
      </c>
      <c r="X305" s="3" t="str">
        <f t="shared" si="124"/>
        <v>"languageName":"",</v>
      </c>
      <c r="Y305" s="22" t="str">
        <f t="shared" si="125"/>
        <v>public static String LANGUAGE_NAME="languageName";</v>
      </c>
      <c r="Z305" s="7" t="str">
        <f t="shared" si="126"/>
        <v>private String languageName="";</v>
      </c>
    </row>
    <row r="306" spans="2:26" ht="17.5" x14ac:dyDescent="0.45">
      <c r="B306" s="11" t="s">
        <v>30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194</v>
      </c>
      <c r="L306" s="12"/>
      <c r="M306" s="18" t="str">
        <f t="shared" si="121"/>
        <v>LABEL_TYPE,</v>
      </c>
      <c r="N306" s="5" t="str">
        <f t="shared" si="122"/>
        <v>LABEL_TYPE VARCHAR(100),</v>
      </c>
      <c r="O306" s="11" t="s">
        <v>61</v>
      </c>
      <c r="P306" s="10" t="s">
        <v>51</v>
      </c>
      <c r="W306" s="17" t="str">
        <f t="shared" si="123"/>
        <v>labelType</v>
      </c>
      <c r="X306" s="3" t="str">
        <f t="shared" si="124"/>
        <v>"labelType":"",</v>
      </c>
      <c r="Y306" s="22" t="str">
        <f t="shared" si="125"/>
        <v>public static String LABEL_TYPE="labelType";</v>
      </c>
      <c r="Z306" s="7" t="str">
        <f t="shared" si="126"/>
        <v>private String labelType="";</v>
      </c>
    </row>
    <row r="307" spans="2:26" ht="17.5" x14ac:dyDescent="0.45">
      <c r="B307" s="10" t="s">
        <v>14</v>
      </c>
      <c r="C307" s="1" t="s">
        <v>1</v>
      </c>
      <c r="D307" s="4">
        <v>500</v>
      </c>
      <c r="E307" s="24"/>
      <c r="F307" s="24"/>
      <c r="G307" s="24"/>
      <c r="J307" s="12"/>
      <c r="K307" s="27" t="s">
        <v>14</v>
      </c>
      <c r="L307" s="12"/>
      <c r="M307" s="18" t="str">
        <f t="shared" si="121"/>
        <v>DESCRIPTION,</v>
      </c>
      <c r="N307" s="5" t="str">
        <f t="shared" si="122"/>
        <v>DESCRIPTION VARCHAR(500),</v>
      </c>
      <c r="O307" s="10" t="s">
        <v>14</v>
      </c>
      <c r="W307" s="17" t="str">
        <f t="shared" si="123"/>
        <v>description</v>
      </c>
      <c r="X307" s="3" t="str">
        <f t="shared" si="124"/>
        <v>"description":"",</v>
      </c>
      <c r="Y307" s="22" t="str">
        <f t="shared" si="125"/>
        <v>public static String DESCRIPTION="description";</v>
      </c>
      <c r="Z307" s="7" t="str">
        <f t="shared" si="126"/>
        <v>private String description="";</v>
      </c>
    </row>
    <row r="308" spans="2:26" ht="29" x14ac:dyDescent="0.35">
      <c r="E308" s="24"/>
      <c r="F308" s="24"/>
      <c r="G308" s="24"/>
      <c r="K308" s="26" t="s">
        <v>195</v>
      </c>
      <c r="M308" s="19"/>
      <c r="N308" s="5"/>
      <c r="W308" s="16"/>
      <c r="X308" s="3"/>
      <c r="Y308" s="22"/>
      <c r="Z308" s="7"/>
    </row>
    <row r="309" spans="2:26" x14ac:dyDescent="0.35">
      <c r="E309" s="24"/>
      <c r="F309" s="24"/>
      <c r="G309" s="24"/>
      <c r="K309" s="21"/>
      <c r="M309" s="19"/>
      <c r="N309" s="5"/>
      <c r="W309" s="16"/>
      <c r="X309" s="3"/>
      <c r="Y309" s="22"/>
      <c r="Z309" s="7"/>
    </row>
    <row r="310" spans="2:26" x14ac:dyDescent="0.35">
      <c r="E310" s="24"/>
      <c r="F310" s="24"/>
      <c r="G310" s="24"/>
      <c r="K310" s="29" t="e">
        <f>CONCATENATE(" FROM ",LEFT(#REF!,LEN(#REF!)-5)," T")</f>
        <v>#REF!</v>
      </c>
      <c r="M310" s="18"/>
      <c r="N310" s="5" t="s">
        <v>6</v>
      </c>
      <c r="W310" s="16"/>
      <c r="X310" s="3" t="s">
        <v>33</v>
      </c>
      <c r="Y310" s="22"/>
      <c r="Z310" s="7"/>
    </row>
    <row r="311" spans="2:26" x14ac:dyDescent="0.35">
      <c r="B311" s="2" t="s">
        <v>34</v>
      </c>
      <c r="E311" s="24"/>
      <c r="F311" s="24"/>
      <c r="G311" s="24"/>
      <c r="I311" t="str">
        <f>CONCATENATE("ALTER TABLE"," ",B311)</f>
        <v>ALTER TABLE CR_USER_CONTROLLER</v>
      </c>
      <c r="K311" s="21"/>
      <c r="M311" s="19"/>
      <c r="N311" s="5" t="str">
        <f>CONCATENATE("CREATE TABLE ",B311," ","(")</f>
        <v>CREATE TABLE CR_USER_CONTROLLER (</v>
      </c>
      <c r="W311" s="16"/>
      <c r="X311" s="3" t="s">
        <v>32</v>
      </c>
      <c r="Y311" s="22"/>
      <c r="Z311" s="7"/>
    </row>
    <row r="312" spans="2:26" ht="30" x14ac:dyDescent="0.45">
      <c r="B312" s="1" t="s">
        <v>2</v>
      </c>
      <c r="C312" s="1" t="s">
        <v>1</v>
      </c>
      <c r="D312" s="4">
        <v>20</v>
      </c>
      <c r="E312" s="24"/>
      <c r="F312" s="24"/>
      <c r="G312" s="24"/>
      <c r="I312" t="str">
        <f t="shared" ref="I312:I318" si="127">I311</f>
        <v>ALTER TABLE CR_USER_CONTROLLER</v>
      </c>
      <c r="J312" t="str">
        <f t="shared" ref="J312:J322" si="128">LEFT(CONCATENATE(" ADD "," ",N312,";"),LEN(CONCATENATE(" ADD "," ",N312,";"))-2)</f>
        <v xml:space="preserve"> ADD  ID VARCHAR(20)</v>
      </c>
      <c r="K312" s="21" t="str">
        <f t="shared" ref="K312:K322" si="129">LEFT(CONCATENATE("  ALTER COLUMN  "," ",N312,";"),LEN(CONCATENATE("  ALTER COLUMN  "," ",N312,";"))-2)</f>
        <v xml:space="preserve">  ALTER COLUMN   ID VARCHAR(20)</v>
      </c>
      <c r="L312" s="12"/>
      <c r="M312" s="18"/>
      <c r="N312" s="5" t="str">
        <f t="shared" ref="N312:N322" si="130">CONCATENATE(B312," ",C312,"(",D312,")",",")</f>
        <v>ID VARCHAR(20),</v>
      </c>
      <c r="O312" s="1" t="s">
        <v>2</v>
      </c>
      <c r="P312" s="6"/>
      <c r="Q312" s="6"/>
      <c r="R312" s="6"/>
      <c r="S312" s="6"/>
      <c r="T312" s="6"/>
      <c r="U312" s="6"/>
      <c r="V312" s="6"/>
      <c r="W312" s="17" t="str">
        <f t="shared" ref="W312:W322" si="131"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id</v>
      </c>
      <c r="X312" s="3" t="str">
        <f t="shared" ref="X312:X322" si="132">CONCATENATE("""",W312,"""",":","""","""",",")</f>
        <v>"id":"",</v>
      </c>
      <c r="Y312" s="22" t="str">
        <f t="shared" ref="Y312:Y322" si="133">CONCATENATE("public static String ",,B312,,"=","""",W312,""";")</f>
        <v>public static String ID="id";</v>
      </c>
      <c r="Z312" s="7" t="str">
        <f t="shared" ref="Z312:Z322" si="134">CONCATENATE("private String ",W312,"=","""""",";")</f>
        <v>private String id="";</v>
      </c>
    </row>
    <row r="313" spans="2:26" ht="30" x14ac:dyDescent="0.45">
      <c r="B313" s="1" t="s">
        <v>3</v>
      </c>
      <c r="C313" s="1" t="s">
        <v>1</v>
      </c>
      <c r="D313" s="4">
        <v>10</v>
      </c>
      <c r="E313" s="24"/>
      <c r="F313" s="24"/>
      <c r="G313" s="24"/>
      <c r="I313" t="str">
        <f t="shared" si="127"/>
        <v>ALTER TABLE CR_USER_CONTROLLER</v>
      </c>
      <c r="J313" t="str">
        <f t="shared" si="128"/>
        <v xml:space="preserve"> ADD  STATUS VARCHAR(10)</v>
      </c>
      <c r="K313" s="21" t="str">
        <f t="shared" si="129"/>
        <v xml:space="preserve">  ALTER COLUMN   STATUS VARCHAR(10)</v>
      </c>
      <c r="L313" s="12"/>
      <c r="M313" s="18"/>
      <c r="N313" s="5" t="str">
        <f t="shared" si="130"/>
        <v>STATUS VARCHAR(10),</v>
      </c>
      <c r="O313" s="1" t="s">
        <v>3</v>
      </c>
      <c r="W313" s="17" t="str">
        <f t="shared" si="131"/>
        <v>status</v>
      </c>
      <c r="X313" s="3" t="str">
        <f t="shared" si="132"/>
        <v>"status":"",</v>
      </c>
      <c r="Y313" s="22" t="str">
        <f t="shared" si="133"/>
        <v>public static String STATUS="status";</v>
      </c>
      <c r="Z313" s="7" t="str">
        <f t="shared" si="134"/>
        <v>private String status="";</v>
      </c>
    </row>
    <row r="314" spans="2:26" ht="30" x14ac:dyDescent="0.45">
      <c r="B314" s="1" t="s">
        <v>11</v>
      </c>
      <c r="C314" s="1" t="s">
        <v>1</v>
      </c>
      <c r="D314" s="4">
        <v>20</v>
      </c>
      <c r="E314" s="24"/>
      <c r="F314" s="24"/>
      <c r="G314" s="24"/>
      <c r="I314" t="str">
        <f t="shared" si="127"/>
        <v>ALTER TABLE CR_USER_CONTROLLER</v>
      </c>
      <c r="J314" t="str">
        <f t="shared" si="128"/>
        <v xml:space="preserve"> ADD  FK_USER_ID VARCHAR(20)</v>
      </c>
      <c r="K314" s="21" t="str">
        <f t="shared" si="129"/>
        <v xml:space="preserve">  ALTER COLUMN   FK_USER_ID VARCHAR(20)</v>
      </c>
      <c r="L314" s="12"/>
      <c r="M314" s="18"/>
      <c r="N314" s="5" t="str">
        <f t="shared" si="130"/>
        <v>FK_USER_ID VARCHAR(20),</v>
      </c>
      <c r="O314" s="1" t="s">
        <v>10</v>
      </c>
      <c r="P314" t="s">
        <v>12</v>
      </c>
      <c r="Q314" t="s">
        <v>2</v>
      </c>
      <c r="W314" s="17" t="str">
        <f t="shared" si="131"/>
        <v>fkUserId</v>
      </c>
      <c r="X314" s="3" t="str">
        <f t="shared" si="132"/>
        <v>"fkUserId":"",</v>
      </c>
      <c r="Y314" s="22" t="str">
        <f t="shared" si="133"/>
        <v>public static String FK_USER_ID="fkUserId";</v>
      </c>
      <c r="Z314" s="7" t="str">
        <f t="shared" si="134"/>
        <v>private String fkUserId="";</v>
      </c>
    </row>
    <row r="315" spans="2:26" ht="44.5" x14ac:dyDescent="0.45">
      <c r="B315" s="1" t="s">
        <v>35</v>
      </c>
      <c r="C315" s="1" t="s">
        <v>1</v>
      </c>
      <c r="D315" s="4">
        <v>500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FK_COMPONENT_ID VARCHAR(500)</v>
      </c>
      <c r="K315" s="21" t="str">
        <f t="shared" si="129"/>
        <v xml:space="preserve">  ALTER COLUMN   FK_COMPONENT_ID VARCHAR(500)</v>
      </c>
      <c r="L315" s="12"/>
      <c r="M315" s="18"/>
      <c r="N315" s="5" t="str">
        <f t="shared" si="130"/>
        <v>FK_COMPONENT_ID VARCHAR(500),</v>
      </c>
      <c r="O315" s="1" t="s">
        <v>10</v>
      </c>
      <c r="P315" t="s">
        <v>49</v>
      </c>
      <c r="Q315" t="s">
        <v>2</v>
      </c>
      <c r="W315" s="17" t="str">
        <f t="shared" si="131"/>
        <v>fkComponentId</v>
      </c>
      <c r="X315" s="3" t="str">
        <f t="shared" si="132"/>
        <v>"fkComponentId":"",</v>
      </c>
      <c r="Y315" s="22" t="str">
        <f t="shared" si="133"/>
        <v>public static String FK_COMPONENT_ID="fkComponentId";</v>
      </c>
      <c r="Z315" s="7" t="str">
        <f t="shared" si="134"/>
        <v>private String fkComponentId="";</v>
      </c>
    </row>
    <row r="316" spans="2:26" ht="30" x14ac:dyDescent="0.45">
      <c r="B316" s="1" t="s">
        <v>36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PERMISSION_TYPE VARCHAR(20)</v>
      </c>
      <c r="K316" s="21" t="str">
        <f t="shared" si="129"/>
        <v xml:space="preserve">  ALTER COLUMN   PERMISSION_TYPE VARCHAR(20)</v>
      </c>
      <c r="L316" s="12"/>
      <c r="M316" s="18"/>
      <c r="N316" s="5" t="str">
        <f t="shared" si="130"/>
        <v>PERMISSION_TYPE VARCHAR(20),</v>
      </c>
      <c r="O316" s="1" t="s">
        <v>50</v>
      </c>
      <c r="P316" t="s">
        <v>51</v>
      </c>
      <c r="W316" s="17" t="str">
        <f t="shared" si="131"/>
        <v>permissionType</v>
      </c>
      <c r="X316" s="3" t="str">
        <f t="shared" si="132"/>
        <v>"permissionType":"",</v>
      </c>
      <c r="Y316" s="22" t="str">
        <f t="shared" si="133"/>
        <v>public static String PERMISSION_TYPE="permissionType";</v>
      </c>
      <c r="Z316" s="7" t="str">
        <f t="shared" si="134"/>
        <v>private String permissionType="";</v>
      </c>
    </row>
    <row r="317" spans="2:26" ht="44.5" x14ac:dyDescent="0.45">
      <c r="B317" s="1" t="s">
        <v>46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COMPONENT_TYPE VARCHAR(500)</v>
      </c>
      <c r="K317" s="21" t="str">
        <f t="shared" si="129"/>
        <v xml:space="preserve">  ALTER COLUMN   COMPONENT_TYPE VARCHAR(500)</v>
      </c>
      <c r="L317" s="12"/>
      <c r="M317" s="18"/>
      <c r="N317" s="5" t="str">
        <f t="shared" si="130"/>
        <v>COMPONENT_TYPE VARCHAR(500),</v>
      </c>
      <c r="O317" s="1" t="s">
        <v>49</v>
      </c>
      <c r="P317" t="s">
        <v>51</v>
      </c>
      <c r="W317" s="17" t="str">
        <f t="shared" si="131"/>
        <v>componentType</v>
      </c>
      <c r="X317" s="3" t="str">
        <f t="shared" si="132"/>
        <v>"componentType":"",</v>
      </c>
      <c r="Y317" s="22" t="str">
        <f t="shared" si="133"/>
        <v>public static String COMPONENT_TYPE="componentType";</v>
      </c>
      <c r="Z317" s="7" t="str">
        <f t="shared" si="134"/>
        <v>private String componentType="";</v>
      </c>
    </row>
    <row r="318" spans="2:26" ht="30" x14ac:dyDescent="0.45">
      <c r="B318" s="1" t="s">
        <v>118</v>
      </c>
      <c r="C318" s="1" t="s">
        <v>1</v>
      </c>
      <c r="D318" s="4">
        <v>500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CONTROLLER_TYPE VARCHAR(500)</v>
      </c>
      <c r="K318" s="21" t="str">
        <f t="shared" si="129"/>
        <v xml:space="preserve">  ALTER COLUMN   CONTROLLER_TYPE VARCHAR(500)</v>
      </c>
      <c r="L318" s="12"/>
      <c r="M318" s="18"/>
      <c r="N318" s="5" t="str">
        <f t="shared" si="130"/>
        <v>CONTROLLER_TYPE VARCHAR(500),</v>
      </c>
      <c r="O318" s="1" t="s">
        <v>119</v>
      </c>
      <c r="P318" t="s">
        <v>51</v>
      </c>
      <c r="W318" s="17" t="str">
        <f t="shared" si="131"/>
        <v>controllerType</v>
      </c>
      <c r="X318" s="3" t="str">
        <f t="shared" si="132"/>
        <v>"controllerType":"",</v>
      </c>
      <c r="Y318" s="22" t="str">
        <f t="shared" si="133"/>
        <v>public static String CONTROLLER_TYPE="controllerType";</v>
      </c>
      <c r="Z318" s="7" t="str">
        <f t="shared" si="134"/>
        <v>private String controllerType="";</v>
      </c>
    </row>
    <row r="319" spans="2:26" ht="30" x14ac:dyDescent="0.45">
      <c r="B319" s="1" t="s">
        <v>47</v>
      </c>
      <c r="C319" s="1" t="s">
        <v>1</v>
      </c>
      <c r="D319" s="4">
        <v>4000</v>
      </c>
      <c r="E319" s="24"/>
      <c r="F319" s="24"/>
      <c r="G319" s="24"/>
      <c r="I319" t="str">
        <f>I317</f>
        <v>ALTER TABLE CR_USER_CONTROLLER</v>
      </c>
      <c r="J319" t="str">
        <f t="shared" si="128"/>
        <v xml:space="preserve"> ADD  INPUT_KEY VARCHAR(4000)</v>
      </c>
      <c r="K319" s="21" t="str">
        <f t="shared" si="129"/>
        <v xml:space="preserve">  ALTER COLUMN   INPUT_KEY VARCHAR(4000)</v>
      </c>
      <c r="L319" s="12"/>
      <c r="M319" s="18"/>
      <c r="N319" s="5" t="str">
        <f t="shared" si="130"/>
        <v>INPUT_KEY VARCHAR(4000),</v>
      </c>
      <c r="O319" s="1" t="s">
        <v>13</v>
      </c>
      <c r="P319" t="s">
        <v>43</v>
      </c>
      <c r="W319" s="17" t="str">
        <f t="shared" si="131"/>
        <v>inputKey</v>
      </c>
      <c r="X319" s="3" t="str">
        <f t="shared" si="132"/>
        <v>"inputKey":"",</v>
      </c>
      <c r="Y319" s="22" t="str">
        <f t="shared" si="133"/>
        <v>public static String INPUT_KEY="inputKey";</v>
      </c>
      <c r="Z319" s="7" t="str">
        <f t="shared" si="134"/>
        <v>private String inputKey="";</v>
      </c>
    </row>
    <row r="320" spans="2:26" ht="30" x14ac:dyDescent="0.45">
      <c r="B320" s="1" t="s">
        <v>48</v>
      </c>
      <c r="C320" s="1" t="s">
        <v>1</v>
      </c>
      <c r="D320" s="4">
        <v>4000</v>
      </c>
      <c r="E320" s="24"/>
      <c r="F320" s="24"/>
      <c r="G320" s="24"/>
      <c r="I320" t="str">
        <f>I319</f>
        <v>ALTER TABLE CR_USER_CONTROLLER</v>
      </c>
      <c r="J320" t="str">
        <f t="shared" si="128"/>
        <v xml:space="preserve"> ADD  INPUT_VALUE VARCHAR(4000)</v>
      </c>
      <c r="K320" s="21" t="str">
        <f t="shared" si="129"/>
        <v xml:space="preserve">  ALTER COLUMN   INPUT_VALUE VARCHAR(4000)</v>
      </c>
      <c r="L320" s="12"/>
      <c r="M320" s="18"/>
      <c r="N320" s="5" t="str">
        <f t="shared" si="130"/>
        <v>INPUT_VALUE VARCHAR(4000),</v>
      </c>
      <c r="O320" s="1" t="s">
        <v>13</v>
      </c>
      <c r="P320" t="s">
        <v>44</v>
      </c>
      <c r="W320" s="17" t="str">
        <f t="shared" si="131"/>
        <v>inputValue</v>
      </c>
      <c r="X320" s="3" t="str">
        <f t="shared" si="132"/>
        <v>"inputValue":"",</v>
      </c>
      <c r="Y320" s="22" t="str">
        <f t="shared" si="133"/>
        <v>public static String INPUT_VALUE="inputValue";</v>
      </c>
      <c r="Z320" s="7" t="str">
        <f t="shared" si="134"/>
        <v>private String inputValue="";</v>
      </c>
    </row>
    <row r="321" spans="2:26" ht="30" x14ac:dyDescent="0.45">
      <c r="B321" s="1" t="s">
        <v>4</v>
      </c>
      <c r="C321" s="1" t="s">
        <v>1</v>
      </c>
      <c r="D321" s="4">
        <v>20</v>
      </c>
      <c r="E321" s="24"/>
      <c r="F321" s="24"/>
      <c r="G321" s="24"/>
      <c r="I321" t="str">
        <f>I320</f>
        <v>ALTER TABLE CR_USER_CONTROLLER</v>
      </c>
      <c r="J321" t="str">
        <f t="shared" si="128"/>
        <v xml:space="preserve"> ADD  INSERT_DATE VARCHAR(20)</v>
      </c>
      <c r="K321" s="21" t="str">
        <f t="shared" si="129"/>
        <v xml:space="preserve">  ALTER COLUMN   INSERT_DATE VARCHAR(20)</v>
      </c>
      <c r="L321" s="12"/>
      <c r="M321" s="18"/>
      <c r="N321" s="5" t="str">
        <f t="shared" si="130"/>
        <v>INSERT_DATE VARCHAR(20),</v>
      </c>
      <c r="O321" s="1" t="s">
        <v>7</v>
      </c>
      <c r="P321" t="s">
        <v>8</v>
      </c>
      <c r="W321" s="17" t="str">
        <f t="shared" si="131"/>
        <v>insertDate</v>
      </c>
      <c r="X321" s="3" t="str">
        <f t="shared" si="132"/>
        <v>"insertDate":"",</v>
      </c>
      <c r="Y321" s="22" t="str">
        <f t="shared" si="133"/>
        <v>public static String INSERT_DATE="insertDate";</v>
      </c>
      <c r="Z321" s="7" t="str">
        <f t="shared" si="134"/>
        <v>private String insertDate="";</v>
      </c>
    </row>
    <row r="322" spans="2:26" ht="44.5" x14ac:dyDescent="0.45">
      <c r="B322" s="1" t="s">
        <v>5</v>
      </c>
      <c r="C322" s="1" t="s">
        <v>1</v>
      </c>
      <c r="D322" s="4">
        <v>20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MODIFICATION_DATE VARCHAR(20)</v>
      </c>
      <c r="K322" s="21" t="str">
        <f t="shared" si="129"/>
        <v xml:space="preserve">  ALTER COLUMN   MODIFICATION_DATE VARCHAR(20)</v>
      </c>
      <c r="L322" s="12"/>
      <c r="M322" s="18"/>
      <c r="N322" s="5" t="str">
        <f t="shared" si="130"/>
        <v>MODIFICATION_DATE VARCHAR(20),</v>
      </c>
      <c r="O322" s="1" t="s">
        <v>9</v>
      </c>
      <c r="P322" t="s">
        <v>8</v>
      </c>
      <c r="W322" s="17" t="str">
        <f t="shared" si="131"/>
        <v>modificationDate</v>
      </c>
      <c r="X322" s="3" t="str">
        <f t="shared" si="132"/>
        <v>"modificationDate":"",</v>
      </c>
      <c r="Y322" s="22" t="str">
        <f t="shared" si="133"/>
        <v>public static String MODIFICATION_DATE="modificationDate";</v>
      </c>
      <c r="Z322" s="7" t="str">
        <f t="shared" si="134"/>
        <v>private String modificationDate="";</v>
      </c>
    </row>
    <row r="323" spans="2:26" x14ac:dyDescent="0.35">
      <c r="E323" s="24"/>
      <c r="F323" s="24"/>
      <c r="G323" s="24"/>
      <c r="K323" s="21"/>
      <c r="M323" s="19"/>
      <c r="N323" s="5" t="s">
        <v>6</v>
      </c>
      <c r="W323" s="16"/>
      <c r="X323" s="3" t="s">
        <v>33</v>
      </c>
      <c r="Y323" s="22"/>
      <c r="Z323" s="7"/>
    </row>
    <row r="324" spans="2:26" x14ac:dyDescent="0.35">
      <c r="E324" s="24"/>
      <c r="F324" s="24"/>
      <c r="G324" s="24"/>
      <c r="K324" s="21"/>
      <c r="M324" s="19"/>
      <c r="N324" s="5"/>
      <c r="W324" s="16"/>
      <c r="X324" s="3"/>
      <c r="Y324" s="22"/>
      <c r="Z324" s="7"/>
    </row>
    <row r="325" spans="2:26" ht="43.5" x14ac:dyDescent="0.35">
      <c r="B325" s="2" t="s">
        <v>52</v>
      </c>
      <c r="E325" s="24"/>
      <c r="F325" s="24"/>
      <c r="G325" s="24"/>
      <c r="J325" t="s">
        <v>105</v>
      </c>
      <c r="K325" s="26" t="str">
        <f>CONCATENATE(J325," VIEW ",B325," AS SELECT")</f>
        <v>alter VIEW CR_USER_CONTROLLER_LIST AS SELECT</v>
      </c>
      <c r="M325" s="18" t="str">
        <f t="shared" ref="M325:M336" si="135">CONCATENATE(B325,",")</f>
        <v>CR_USER_CONTROLLER_LIST,</v>
      </c>
      <c r="N325" s="5" t="str">
        <f>CONCATENATE("CREATE TABLE ",B325," ","(")</f>
        <v>CREATE TABLE CR_USER_CONTROLLER_LIST (</v>
      </c>
      <c r="W325" s="16"/>
      <c r="X325" s="3" t="s">
        <v>32</v>
      </c>
      <c r="Y325" s="22"/>
      <c r="Z325" s="7"/>
    </row>
    <row r="326" spans="2:26" ht="17.5" x14ac:dyDescent="0.45">
      <c r="B326" s="1" t="s">
        <v>2</v>
      </c>
      <c r="C326" s="1" t="s">
        <v>1</v>
      </c>
      <c r="D326" s="4">
        <v>20</v>
      </c>
      <c r="E326" s="24"/>
      <c r="F326" s="24"/>
      <c r="G326" s="24"/>
      <c r="K326" s="25" t="str">
        <f>CONCATENATE(B326,",")</f>
        <v>ID,</v>
      </c>
      <c r="M326" s="18" t="str">
        <f t="shared" si="135"/>
        <v>ID,</v>
      </c>
      <c r="N326" s="5" t="str">
        <f t="shared" ref="N326:N332" si="136">CONCATENATE(B326," ",C326,"(",D326,")",",")</f>
        <v>ID VARCHAR(20),</v>
      </c>
      <c r="O326" s="1" t="s">
        <v>2</v>
      </c>
      <c r="P326" s="6"/>
      <c r="Q326" s="6"/>
      <c r="R326" s="6"/>
      <c r="S326" s="6"/>
      <c r="T326" s="6"/>
      <c r="U326" s="6"/>
      <c r="V326" s="6"/>
      <c r="W326" s="17" t="str">
        <f t="shared" ref="W326:W342" si="137">CONCATENATE(,LOWER(O326),UPPER(LEFT(P326,1)),LOWER(RIGHT(P326,LEN(P326)-IF(LEN(P326)&gt;0,1,LEN(P326)))),UPPER(LEFT(Q326,1)),LOWER(RIGHT(Q326,LEN(Q326)-IF(LEN(Q326)&gt;0,1,LEN(Q326)))),UPPER(LEFT(R326,1)),LOWER(RIGHT(R326,LEN(R326)-IF(LEN(R326)&gt;0,1,LEN(R326)))),UPPER(LEFT(S326,1)),LOWER(RIGHT(S326,LEN(S326)-IF(LEN(S326)&gt;0,1,LEN(S326)))),UPPER(LEFT(T326,1)),LOWER(RIGHT(T326,LEN(T326)-IF(LEN(T326)&gt;0,1,LEN(T326)))),UPPER(LEFT(U326,1)),LOWER(RIGHT(U326,LEN(U326)-IF(LEN(U326)&gt;0,1,LEN(U326)))),UPPER(LEFT(V326,1)),LOWER(RIGHT(V326,LEN(V326)-IF(LEN(V326)&gt;0,1,LEN(V326)))))</f>
        <v>id</v>
      </c>
      <c r="X326" s="3" t="str">
        <f t="shared" ref="X326:X342" si="138">CONCATENATE("""",W326,"""",":","""","""",",")</f>
        <v>"id":"",</v>
      </c>
      <c r="Y326" s="22" t="str">
        <f t="shared" ref="Y326:Y342" si="139">CONCATENATE("public static String ",,B326,,"=","""",W326,""";")</f>
        <v>public static String ID="id";</v>
      </c>
      <c r="Z326" s="7" t="str">
        <f t="shared" ref="Z326:Z342" si="140">CONCATENATE("private String ",W326,"=","""""",";")</f>
        <v>private String id="";</v>
      </c>
    </row>
    <row r="327" spans="2:26" ht="17.5" x14ac:dyDescent="0.45">
      <c r="B327" s="1" t="s">
        <v>3</v>
      </c>
      <c r="C327" s="1" t="s">
        <v>1</v>
      </c>
      <c r="D327" s="4">
        <v>10</v>
      </c>
      <c r="E327" s="24"/>
      <c r="F327" s="24"/>
      <c r="G327" s="24"/>
      <c r="K327" s="25" t="str">
        <f>CONCATENATE(B327,",")</f>
        <v>STATUS,</v>
      </c>
      <c r="L327" s="12"/>
      <c r="M327" s="18" t="str">
        <f t="shared" si="135"/>
        <v>STATUS,</v>
      </c>
      <c r="N327" s="5" t="str">
        <f t="shared" si="136"/>
        <v>STATUS VARCHAR(10),</v>
      </c>
      <c r="O327" s="1" t="s">
        <v>3</v>
      </c>
      <c r="W327" s="17" t="str">
        <f t="shared" si="137"/>
        <v>status</v>
      </c>
      <c r="X327" s="3" t="str">
        <f t="shared" si="138"/>
        <v>"status":"",</v>
      </c>
      <c r="Y327" s="22" t="str">
        <f t="shared" si="139"/>
        <v>public static String STATUS="status";</v>
      </c>
      <c r="Z327" s="7" t="str">
        <f t="shared" si="140"/>
        <v>private String status="";</v>
      </c>
    </row>
    <row r="328" spans="2:26" ht="17.5" x14ac:dyDescent="0.45">
      <c r="B328" s="1" t="s">
        <v>11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FK_USER_ID,</v>
      </c>
      <c r="L328" s="12"/>
      <c r="M328" s="18" t="str">
        <f t="shared" si="135"/>
        <v>FK_USER_ID,</v>
      </c>
      <c r="N328" s="5" t="str">
        <f t="shared" si="136"/>
        <v>FK_USER_ID VARCHAR(20),</v>
      </c>
      <c r="O328" s="1" t="s">
        <v>10</v>
      </c>
      <c r="P328" t="s">
        <v>12</v>
      </c>
      <c r="Q328" t="s">
        <v>2</v>
      </c>
      <c r="W328" s="17" t="str">
        <f t="shared" si="137"/>
        <v>fkUserId</v>
      </c>
      <c r="X328" s="3" t="str">
        <f t="shared" si="138"/>
        <v>"fkUserId":"",</v>
      </c>
      <c r="Y328" s="22" t="str">
        <f t="shared" si="139"/>
        <v>public static String FK_USER_ID="fkUserId";</v>
      </c>
      <c r="Z328" s="7" t="str">
        <f t="shared" si="140"/>
        <v>private String fkUserId="";</v>
      </c>
    </row>
    <row r="329" spans="2:26" ht="17.5" x14ac:dyDescent="0.45">
      <c r="B329" s="1" t="s">
        <v>35</v>
      </c>
      <c r="C329" s="1" t="s">
        <v>1</v>
      </c>
      <c r="D329" s="4">
        <v>20</v>
      </c>
      <c r="E329" s="24"/>
      <c r="F329" s="24"/>
      <c r="G329" s="24"/>
      <c r="K329" s="25" t="str">
        <f>CONCATENATE(B329,",")</f>
        <v>FK_COMPONENT_ID,</v>
      </c>
      <c r="L329" s="12"/>
      <c r="M329" s="18" t="str">
        <f t="shared" si="135"/>
        <v>FK_COMPONENT_ID,</v>
      </c>
      <c r="N329" s="5" t="str">
        <f t="shared" si="136"/>
        <v>FK_COMPONENT_ID VARCHAR(20),</v>
      </c>
      <c r="O329" s="1" t="s">
        <v>10</v>
      </c>
      <c r="P329" t="s">
        <v>49</v>
      </c>
      <c r="Q329" t="s">
        <v>2</v>
      </c>
      <c r="W329" s="17" t="str">
        <f t="shared" si="137"/>
        <v>fkComponentId</v>
      </c>
      <c r="X329" s="3" t="str">
        <f t="shared" si="138"/>
        <v>"fkComponentId":"",</v>
      </c>
      <c r="Y329" s="22" t="str">
        <f t="shared" si="139"/>
        <v>public static String FK_COMPONENT_ID="fkComponentId";</v>
      </c>
      <c r="Z329" s="7" t="str">
        <f t="shared" si="140"/>
        <v>private String fkComponentId="";</v>
      </c>
    </row>
    <row r="330" spans="2:26" ht="61.5" x14ac:dyDescent="0.45">
      <c r="B330" s="1" t="s">
        <v>69</v>
      </c>
      <c r="C330" s="1" t="s">
        <v>1</v>
      </c>
      <c r="D330" s="4">
        <v>20</v>
      </c>
      <c r="E330" s="24"/>
      <c r="F330" s="24"/>
      <c r="G330" s="24"/>
      <c r="J330" s="23" t="str">
        <f>CONCATENATE(" T.",B334)</f>
        <v xml:space="preserve"> T.COMPONENT_TYPE</v>
      </c>
      <c r="K330" s="25" t="str">
        <f>CONCATENATE("ifnull((SELECT   ITEM_VALUE FROM CR_LIST_ITEM I WHERE I.ITEM_KEY=T.",B329," AND I.ITEM_CODE=",J330," AND I.STATUS='A'),'' ) AS ",B330,",")</f>
        <v>ifnull((SELECT   ITEM_VALUE FROM CR_LIST_ITEM I WHERE I.ITEM_KEY=T.FK_COMPONENT_ID AND I.ITEM_CODE= T.COMPONENT_TYPE AND I.STATUS='A'),'' ) AS COMPONENT_NAME,</v>
      </c>
      <c r="L330" s="12"/>
      <c r="M330" s="18" t="str">
        <f t="shared" si="135"/>
        <v>COMPONENT_NAME,</v>
      </c>
      <c r="N330" s="5" t="str">
        <f t="shared" si="136"/>
        <v>COMPONENT_NAME VARCHAR(20),</v>
      </c>
      <c r="O330" s="1" t="s">
        <v>49</v>
      </c>
      <c r="P330" t="s">
        <v>0</v>
      </c>
      <c r="W330" s="17" t="str">
        <f t="shared" si="137"/>
        <v>componentName</v>
      </c>
      <c r="X330" s="3" t="str">
        <f t="shared" si="138"/>
        <v>"componentName":"",</v>
      </c>
      <c r="Y330" s="22" t="str">
        <f t="shared" si="139"/>
        <v>public static String COMPONENT_NAME="componentName";</v>
      </c>
      <c r="Z330" s="7" t="str">
        <f t="shared" si="140"/>
        <v>private String componentName="";</v>
      </c>
    </row>
    <row r="331" spans="2:26" ht="17.5" x14ac:dyDescent="0.45">
      <c r="B331" s="1" t="s">
        <v>36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PERMISSION_TYPE,</v>
      </c>
      <c r="L331" s="12"/>
      <c r="M331" s="18" t="str">
        <f t="shared" si="135"/>
        <v>PERMISSION_TYPE,</v>
      </c>
      <c r="N331" s="5" t="str">
        <f t="shared" si="136"/>
        <v>PERMISSION_TYPE VARCHAR(20),</v>
      </c>
      <c r="O331" s="1" t="s">
        <v>50</v>
      </c>
      <c r="P331" t="s">
        <v>51</v>
      </c>
      <c r="W331" s="17" t="str">
        <f t="shared" si="137"/>
        <v>permissionType</v>
      </c>
      <c r="X331" s="3" t="str">
        <f t="shared" si="138"/>
        <v>"permissionType":"",</v>
      </c>
      <c r="Y331" s="22" t="str">
        <f t="shared" si="139"/>
        <v>public static String PERMISSION_TYPE="permissionType";</v>
      </c>
      <c r="Z331" s="7" t="str">
        <f t="shared" si="140"/>
        <v>private String permissionType="";</v>
      </c>
    </row>
    <row r="332" spans="2:26" ht="73.5" x14ac:dyDescent="0.45">
      <c r="B332" s="1" t="s">
        <v>63</v>
      </c>
      <c r="C332" s="1" t="s">
        <v>1</v>
      </c>
      <c r="D332" s="4">
        <v>30</v>
      </c>
      <c r="E332" s="24"/>
      <c r="F332" s="24"/>
      <c r="G332" s="24"/>
      <c r="J332" s="23" t="s">
        <v>93</v>
      </c>
      <c r="K332" s="25" t="str">
        <f>CONCATENATE("ifnull((SELECT   ITEM_VALUE FROM CR_LIST_ITEM I WHERE I.ITEM_KEY=T.",B331," AND I.ITEM_CODE='",J332,"' AND I.STATUS='A'),'' ) AS ",B332,",")</f>
        <v>ifnull((SELECT   ITEM_VALUE FROM CR_LIST_ITEM I WHERE I.ITEM_KEY=T.PERMISSION_TYPE AND I.ITEM_CODE='userControllerPermissionType' AND I.STATUS='A'),'' ) AS PERMISSION_TYPE_NAME,</v>
      </c>
      <c r="L332" s="12"/>
      <c r="M332" s="18" t="str">
        <f t="shared" si="135"/>
        <v>PERMISSION_TYPE_NAME,</v>
      </c>
      <c r="N332" s="5" t="str">
        <f t="shared" si="136"/>
        <v>PERMISSION_TYPE_NAME VARCHAR(30),</v>
      </c>
      <c r="O332" s="1"/>
      <c r="P332" t="s">
        <v>50</v>
      </c>
      <c r="Q332" t="s">
        <v>51</v>
      </c>
      <c r="R332" t="s">
        <v>0</v>
      </c>
      <c r="W332" s="17" t="str">
        <f t="shared" si="137"/>
        <v>PermissionTypeName</v>
      </c>
      <c r="X332" s="3" t="str">
        <f t="shared" si="138"/>
        <v>"PermissionTypeName":"",</v>
      </c>
      <c r="Y332" s="22" t="str">
        <f t="shared" si="139"/>
        <v>public static String PERMISSION_TYPE_NAME="PermissionTypeName";</v>
      </c>
      <c r="Z332" s="7" t="str">
        <f t="shared" si="140"/>
        <v>private String PermissionTypeName="";</v>
      </c>
    </row>
    <row r="333" spans="2:26" ht="25.5" x14ac:dyDescent="0.45">
      <c r="B333" s="1" t="s">
        <v>106</v>
      </c>
      <c r="C333" s="1"/>
      <c r="D333" s="4"/>
      <c r="E333" s="24"/>
      <c r="F333" s="24"/>
      <c r="G333" s="24"/>
      <c r="J333" s="23"/>
      <c r="K333" s="25" t="str">
        <f>CONCATENATE(B334," AS ", B333,",")</f>
        <v>COMPONENT_TYPE AS LI_COMPONENT_CODE,</v>
      </c>
      <c r="L333" s="12"/>
      <c r="M333" s="18" t="str">
        <f t="shared" si="135"/>
        <v>LI_COMPONENT_CODE,</v>
      </c>
      <c r="N333" s="5"/>
      <c r="O333" s="1" t="s">
        <v>66</v>
      </c>
      <c r="P333" t="s">
        <v>49</v>
      </c>
      <c r="Q333" t="s">
        <v>18</v>
      </c>
      <c r="W333" s="17" t="str">
        <f t="shared" si="137"/>
        <v>liComponentCode</v>
      </c>
      <c r="X333" s="3" t="str">
        <f t="shared" si="138"/>
        <v>"liComponentCode":"",</v>
      </c>
      <c r="Y333" s="22" t="str">
        <f t="shared" si="139"/>
        <v>public static String LI_COMPONENT_CODE="liComponentCode";</v>
      </c>
      <c r="Z333" s="7" t="str">
        <f t="shared" si="140"/>
        <v>private String liComponentCode="";</v>
      </c>
    </row>
    <row r="334" spans="2:26" ht="17.5" x14ac:dyDescent="0.45">
      <c r="B334" s="1" t="s">
        <v>46</v>
      </c>
      <c r="C334" s="1" t="s">
        <v>1</v>
      </c>
      <c r="D334" s="4">
        <v>500</v>
      </c>
      <c r="E334" s="24"/>
      <c r="F334" s="24"/>
      <c r="G334" s="24"/>
      <c r="K334" s="25" t="str">
        <f>CONCATENATE(B334,",")</f>
        <v>COMPONENT_TYPE,</v>
      </c>
      <c r="L334" s="12"/>
      <c r="M334" s="18" t="str">
        <f t="shared" si="135"/>
        <v>COMPONENT_TYPE,</v>
      </c>
      <c r="N334" s="5" t="str">
        <f t="shared" ref="N334:N342" si="141">CONCATENATE(B334," ",C334,"(",D334,")",",")</f>
        <v>COMPONENT_TYPE VARCHAR(500),</v>
      </c>
      <c r="O334" s="1" t="s">
        <v>49</v>
      </c>
      <c r="P334" t="s">
        <v>51</v>
      </c>
      <c r="W334" s="17" t="str">
        <f t="shared" si="137"/>
        <v>componentType</v>
      </c>
      <c r="X334" s="3" t="str">
        <f t="shared" si="138"/>
        <v>"componentType":"",</v>
      </c>
      <c r="Y334" s="22" t="str">
        <f t="shared" si="139"/>
        <v>public static String COMPONENT_TYPE="componentType";</v>
      </c>
      <c r="Z334" s="7" t="str">
        <f t="shared" si="140"/>
        <v>private String componentType="";</v>
      </c>
    </row>
    <row r="335" spans="2:26" ht="73.5" x14ac:dyDescent="0.45">
      <c r="B335" s="1" t="s">
        <v>64</v>
      </c>
      <c r="C335" s="1" t="s">
        <v>1</v>
      </c>
      <c r="D335" s="4">
        <v>300</v>
      </c>
      <c r="E335" s="24"/>
      <c r="F335" s="24"/>
      <c r="G335" s="24"/>
      <c r="J335" s="23" t="s">
        <v>94</v>
      </c>
      <c r="K335" s="25" t="str">
        <f>CONCATENATE("ifnull((SELECT   ITEM_VALUE FROM CR_LIST_ITEM I WHERE I.ITEM_KEY=T.",B334," AND I.ITEM_CODE='",J335,"' AND I.STATUS='A'),'' ) AS ",B335,",")</f>
        <v>ifnull((SELECT   ITEM_VALUE FROM CR_LIST_ITEM I WHERE I.ITEM_KEY=T.COMPONENT_TYPE AND I.ITEM_CODE='userPermissionComponentType' AND I.STATUS='A'),'' ) AS COMPONENT_TYPE_NAME,</v>
      </c>
      <c r="L335" s="12"/>
      <c r="M335" s="18" t="str">
        <f t="shared" si="135"/>
        <v>COMPONENT_TYPE_NAME,</v>
      </c>
      <c r="N335" s="5" t="str">
        <f t="shared" si="141"/>
        <v>COMPONENT_TYPE_NAME VARCHAR(300),</v>
      </c>
      <c r="O335" s="1" t="s">
        <v>49</v>
      </c>
      <c r="P335" t="s">
        <v>51</v>
      </c>
      <c r="Q335" t="s">
        <v>0</v>
      </c>
      <c r="W335" s="17" t="str">
        <f t="shared" si="137"/>
        <v>componentTypeName</v>
      </c>
      <c r="X335" s="3" t="str">
        <f t="shared" si="138"/>
        <v>"componentTypeName":"",</v>
      </c>
      <c r="Y335" s="22" t="str">
        <f t="shared" si="139"/>
        <v>public static String COMPONENT_TYPE_NAME="componentTypeName";</v>
      </c>
      <c r="Z335" s="7" t="str">
        <f t="shared" si="140"/>
        <v>private String componentTypeName="";</v>
      </c>
    </row>
    <row r="336" spans="2:26" ht="61.5" x14ac:dyDescent="0.45">
      <c r="B336" s="1" t="s">
        <v>115</v>
      </c>
      <c r="C336" s="1" t="s">
        <v>1</v>
      </c>
      <c r="D336" s="4">
        <v>300</v>
      </c>
      <c r="E336" s="24"/>
      <c r="F336" s="24"/>
      <c r="G336" s="24"/>
      <c r="J336" s="23" t="s">
        <v>116</v>
      </c>
      <c r="K336" s="25" t="str">
        <f>CONCATENATE("ifnull((SELECT   ITEM_VALUE FROM CR_LIST_ITEM I WHERE I.ITEM_KEY=T.",B334," AND I.ITEM_CODE='",J336,"' AND I.STATUS='A'),'' ) AS ",B336,",")</f>
        <v>ifnull((SELECT   ITEM_VALUE FROM CR_LIST_ITEM I WHERE I.ITEM_KEY=T.COMPONENT_TYPE AND I.ITEM_CODE='enum-core' AND I.STATUS='A'),'' ) AS ENUM_TYPE_NAME,</v>
      </c>
      <c r="L336" s="12"/>
      <c r="M336" s="18" t="str">
        <f t="shared" si="135"/>
        <v>ENUM_TYPE_NAME,</v>
      </c>
      <c r="N336" s="5" t="str">
        <f t="shared" si="141"/>
        <v>ENUM_TYPE_NAME VARCHAR(300),</v>
      </c>
      <c r="O336" s="1" t="s">
        <v>117</v>
      </c>
      <c r="P336" t="s">
        <v>51</v>
      </c>
      <c r="Q336" t="s">
        <v>0</v>
      </c>
      <c r="W336" s="17" t="str">
        <f t="shared" si="137"/>
        <v>enumTypeName</v>
      </c>
      <c r="X336" s="3" t="str">
        <f t="shared" si="138"/>
        <v>"enumTypeName":"",</v>
      </c>
      <c r="Y336" s="22" t="str">
        <f t="shared" si="139"/>
        <v>public static String ENUM_TYPE_NAME="enumTypeName";</v>
      </c>
      <c r="Z336" s="7" t="str">
        <f t="shared" si="140"/>
        <v>private String enumTypeName="";</v>
      </c>
    </row>
    <row r="337" spans="2:26" ht="17.5" x14ac:dyDescent="0.45">
      <c r="B337" s="1" t="s">
        <v>118</v>
      </c>
      <c r="C337" s="1" t="s">
        <v>1</v>
      </c>
      <c r="D337" s="4">
        <v>500</v>
      </c>
      <c r="E337" s="24"/>
      <c r="F337" s="24"/>
      <c r="G337" s="24"/>
      <c r="I337">
        <f>I336</f>
        <v>0</v>
      </c>
      <c r="K337" s="25" t="str">
        <f>CONCATENATE(B337,",")</f>
        <v>CONTROLLER_TYPE,</v>
      </c>
      <c r="L337" s="12"/>
      <c r="M337" s="18"/>
      <c r="N337" s="5" t="str">
        <f t="shared" si="141"/>
        <v>CONTROLLER_TYPE VARCHAR(500),</v>
      </c>
      <c r="O337" s="1" t="s">
        <v>119</v>
      </c>
      <c r="P337" t="s">
        <v>51</v>
      </c>
      <c r="W337" s="17" t="str">
        <f t="shared" si="137"/>
        <v>controllerType</v>
      </c>
      <c r="X337" s="3" t="str">
        <f t="shared" si="138"/>
        <v>"controllerType":"",</v>
      </c>
      <c r="Y337" s="22" t="str">
        <f t="shared" si="139"/>
        <v>public static String CONTROLLER_TYPE="controllerType";</v>
      </c>
      <c r="Z337" s="7" t="str">
        <f t="shared" si="140"/>
        <v>private String controllerType="";</v>
      </c>
    </row>
    <row r="338" spans="2:26" ht="17.5" x14ac:dyDescent="0.45">
      <c r="B338" s="1" t="s">
        <v>47</v>
      </c>
      <c r="C338" s="1" t="s">
        <v>1</v>
      </c>
      <c r="D338" s="4">
        <v>4000</v>
      </c>
      <c r="E338" s="24"/>
      <c r="F338" s="24"/>
      <c r="G338" s="24"/>
      <c r="K338" s="25" t="str">
        <f>CONCATENATE(B338,",")</f>
        <v>INPUT_KEY,</v>
      </c>
      <c r="L338" s="12"/>
      <c r="M338" s="18" t="str">
        <f>CONCATENATE(B338,",")</f>
        <v>INPUT_KEY,</v>
      </c>
      <c r="N338" s="5" t="str">
        <f t="shared" si="141"/>
        <v>INPUT_KEY VARCHAR(4000),</v>
      </c>
      <c r="O338" s="1" t="s">
        <v>13</v>
      </c>
      <c r="P338" t="s">
        <v>43</v>
      </c>
      <c r="W338" s="17" t="str">
        <f t="shared" si="137"/>
        <v>inputKey</v>
      </c>
      <c r="X338" s="3" t="str">
        <f t="shared" si="138"/>
        <v>"inputKey":"",</v>
      </c>
      <c r="Y338" s="22" t="str">
        <f t="shared" si="139"/>
        <v>public static String INPUT_KEY="inputKey";</v>
      </c>
      <c r="Z338" s="7" t="str">
        <f t="shared" si="140"/>
        <v>private String inputKey="";</v>
      </c>
    </row>
    <row r="339" spans="2:26" ht="17.5" x14ac:dyDescent="0.45">
      <c r="B339" s="1" t="s">
        <v>48</v>
      </c>
      <c r="C339" s="1" t="s">
        <v>1</v>
      </c>
      <c r="D339" s="4">
        <v>4000</v>
      </c>
      <c r="E339" s="24"/>
      <c r="F339" s="24"/>
      <c r="G339" s="24"/>
      <c r="K339" s="25" t="str">
        <f>CONCATENATE(B339,",")</f>
        <v>INPUT_VALUE,</v>
      </c>
      <c r="L339" s="12"/>
      <c r="M339" s="18" t="str">
        <f>CONCATENATE(B339,",")</f>
        <v>INPUT_VALUE,</v>
      </c>
      <c r="N339" s="5" t="str">
        <f t="shared" si="141"/>
        <v>INPUT_VALUE VARCHAR(4000),</v>
      </c>
      <c r="O339" s="1" t="s">
        <v>13</v>
      </c>
      <c r="P339" t="s">
        <v>44</v>
      </c>
      <c r="W339" s="17" t="str">
        <f t="shared" si="137"/>
        <v>inputValue</v>
      </c>
      <c r="X339" s="3" t="str">
        <f t="shared" si="138"/>
        <v>"inputValue":"",</v>
      </c>
      <c r="Y339" s="22" t="str">
        <f t="shared" si="139"/>
        <v>public static String INPUT_VALUE="inputValue";</v>
      </c>
      <c r="Z339" s="7" t="str">
        <f t="shared" si="140"/>
        <v>private String inputValue="";</v>
      </c>
    </row>
    <row r="340" spans="2:26" ht="17.5" x14ac:dyDescent="0.45">
      <c r="B340" s="1" t="s">
        <v>4</v>
      </c>
      <c r="C340" s="1" t="s">
        <v>1</v>
      </c>
      <c r="D340" s="4">
        <v>20</v>
      </c>
      <c r="E340" s="24"/>
      <c r="F340" s="24"/>
      <c r="G340" s="24"/>
      <c r="K340" s="25" t="str">
        <f>CONCATENATE(B340,",")</f>
        <v>INSERT_DATE,</v>
      </c>
      <c r="L340" s="12"/>
      <c r="M340" s="18" t="str">
        <f>CONCATENATE(B340,",")</f>
        <v>INSERT_DATE,</v>
      </c>
      <c r="N340" s="5" t="str">
        <f t="shared" si="141"/>
        <v>INSERT_DATE VARCHAR(20),</v>
      </c>
      <c r="O340" s="1" t="s">
        <v>7</v>
      </c>
      <c r="P340" t="s">
        <v>8</v>
      </c>
      <c r="W340" s="17" t="str">
        <f t="shared" si="137"/>
        <v>insertDate</v>
      </c>
      <c r="X340" s="3" t="str">
        <f t="shared" si="138"/>
        <v>"insertDate":"",</v>
      </c>
      <c r="Y340" s="22" t="str">
        <f t="shared" si="139"/>
        <v>public static String INSERT_DATE="insertDate";</v>
      </c>
      <c r="Z340" s="7" t="str">
        <f t="shared" si="140"/>
        <v>private String insertDate="";</v>
      </c>
    </row>
    <row r="341" spans="2:26" ht="17.5" x14ac:dyDescent="0.45">
      <c r="B341" s="1" t="s">
        <v>5</v>
      </c>
      <c r="C341" s="1" t="s">
        <v>1</v>
      </c>
      <c r="D341" s="4">
        <v>20</v>
      </c>
      <c r="E341" s="24"/>
      <c r="F341" s="24"/>
      <c r="G341" s="24"/>
      <c r="K341" s="25" t="str">
        <f>CONCATENATE(B341,",")</f>
        <v>MODIFICATION_DATE,</v>
      </c>
      <c r="L341" s="12"/>
      <c r="M341" s="18" t="str">
        <f>CONCATENATE(B341,",")</f>
        <v>MODIFICATION_DATE,</v>
      </c>
      <c r="N341" s="5" t="str">
        <f t="shared" si="141"/>
        <v>MODIFICATION_DATE VARCHAR(20),</v>
      </c>
      <c r="O341" s="1" t="s">
        <v>9</v>
      </c>
      <c r="P341" t="s">
        <v>8</v>
      </c>
      <c r="W341" s="17" t="str">
        <f t="shared" si="137"/>
        <v>modificationDate</v>
      </c>
      <c r="X341" s="3" t="str">
        <f t="shared" si="138"/>
        <v>"modificationDate":"",</v>
      </c>
      <c r="Y341" s="22" t="str">
        <f t="shared" si="139"/>
        <v>public static String MODIFICATION_DATE="modificationDate";</v>
      </c>
      <c r="Z341" s="7" t="str">
        <f t="shared" si="140"/>
        <v>private String modificationDate="";</v>
      </c>
    </row>
    <row r="342" spans="2:26" ht="64" x14ac:dyDescent="0.45">
      <c r="B342" s="10" t="s">
        <v>21</v>
      </c>
      <c r="C342" s="1" t="s">
        <v>1</v>
      </c>
      <c r="D342" s="4">
        <v>21</v>
      </c>
      <c r="E342" s="24"/>
      <c r="F342" s="24"/>
      <c r="G342" s="24"/>
      <c r="K342" s="28" t="s">
        <v>124</v>
      </c>
      <c r="L342" s="12"/>
      <c r="M342" s="18" t="str">
        <f>CONCATENATE(B342,",")</f>
        <v>USERNAME,</v>
      </c>
      <c r="N342" s="5" t="str">
        <f t="shared" si="141"/>
        <v>USERNAME VARCHAR(21),</v>
      </c>
      <c r="O342" s="1" t="s">
        <v>21</v>
      </c>
      <c r="W342" s="17" t="str">
        <f t="shared" si="137"/>
        <v>username</v>
      </c>
      <c r="X342" s="3" t="str">
        <f t="shared" si="138"/>
        <v>"username":"",</v>
      </c>
      <c r="Y342" s="22" t="str">
        <f t="shared" si="139"/>
        <v>public static String USERNAME="username";</v>
      </c>
      <c r="Z342" s="7" t="str">
        <f t="shared" si="140"/>
        <v>private String username="";</v>
      </c>
    </row>
    <row r="343" spans="2:26" x14ac:dyDescent="0.35">
      <c r="E343" s="24"/>
      <c r="F343" s="24"/>
      <c r="G343" s="24"/>
      <c r="K343" s="29" t="str">
        <f>CONCATENATE(" FROM ",LEFT(B325,LEN(B325)-5)," T")</f>
        <v xml:space="preserve"> FROM CR_USER_CONTROLLER T</v>
      </c>
      <c r="M343" s="19"/>
      <c r="N343" s="5" t="s">
        <v>6</v>
      </c>
      <c r="W343" s="16"/>
      <c r="X343" s="3" t="s">
        <v>33</v>
      </c>
      <c r="Y343" s="22"/>
      <c r="Z343" s="7"/>
    </row>
    <row r="344" spans="2:26" x14ac:dyDescent="0.35">
      <c r="E344" s="24"/>
      <c r="F344" s="24"/>
      <c r="G344" s="24"/>
      <c r="K344" s="29"/>
      <c r="M344" s="19"/>
      <c r="N344" s="5"/>
      <c r="W344" s="16"/>
      <c r="X344" s="3"/>
      <c r="Y344" s="22"/>
      <c r="Z344" s="7"/>
    </row>
    <row r="345" spans="2:26" ht="17.5" x14ac:dyDescent="0.45">
      <c r="B345" s="9"/>
      <c r="C345" s="14"/>
      <c r="D345" s="14"/>
      <c r="E345" s="24"/>
      <c r="F345" s="24"/>
      <c r="G345" s="24"/>
      <c r="K345" s="29" t="e">
        <f>CONCATENATE(" FROM ",LEFT(#REF!,LEN(#REF!)-5)," T")</f>
        <v>#REF!</v>
      </c>
      <c r="L345" s="14"/>
      <c r="M345" s="20"/>
      <c r="N345" s="5" t="s">
        <v>96</v>
      </c>
      <c r="O345" s="14"/>
      <c r="W345" s="17"/>
      <c r="X345" s="3"/>
      <c r="Y345" s="22"/>
      <c r="Z345" s="7"/>
    </row>
    <row r="346" spans="2:26" x14ac:dyDescent="0.35">
      <c r="E346" s="24"/>
      <c r="F346" s="24"/>
      <c r="G346" s="24"/>
      <c r="K346" s="21"/>
      <c r="M346" s="19"/>
      <c r="N346" s="5"/>
      <c r="W346" s="16"/>
      <c r="X346" s="3"/>
      <c r="Y346" s="22"/>
      <c r="Z346" s="7"/>
    </row>
    <row r="347" spans="2:26" x14ac:dyDescent="0.35">
      <c r="B347" s="2" t="s">
        <v>37</v>
      </c>
      <c r="E347" s="24"/>
      <c r="F347" s="24"/>
      <c r="G347" s="24"/>
      <c r="I347" t="str">
        <f>CONCATENATE("ALTER TABLE"," ",B347)</f>
        <v>ALTER TABLE CR_LIST_ITEM</v>
      </c>
      <c r="K347" s="21"/>
      <c r="M347" s="19"/>
      <c r="N347" s="5" t="str">
        <f>CONCATENATE("CREATE TABLE ",B347," ","(")</f>
        <v>CREATE TABLE CR_LIST_ITEM (</v>
      </c>
      <c r="W347" s="16"/>
      <c r="X347" s="3" t="s">
        <v>32</v>
      </c>
      <c r="Y347" s="22"/>
      <c r="Z347" s="7"/>
    </row>
    <row r="348" spans="2:26" ht="30" x14ac:dyDescent="0.45">
      <c r="B348" s="1" t="s">
        <v>2</v>
      </c>
      <c r="C348" s="1" t="s">
        <v>1</v>
      </c>
      <c r="D348" s="4">
        <v>20</v>
      </c>
      <c r="E348" s="24"/>
      <c r="F348" s="24"/>
      <c r="G348" s="24"/>
      <c r="I348" t="str">
        <f t="shared" ref="I348:I360" si="142">I347</f>
        <v>ALTER TABLE CR_LIST_ITEM</v>
      </c>
      <c r="J348" t="str">
        <f t="shared" ref="J348:J360" si="143">CONCATENATE(LEFT(CONCATENATE(" ADD "," ",N348,";"),LEN(CONCATENATE(" ADD "," ",N348,";"))-2),";")</f>
        <v xml:space="preserve"> ADD  ID VARCHAR(20);</v>
      </c>
      <c r="K348" s="21" t="str">
        <f t="shared" ref="K348:K360" si="144">CONCATENATE(LEFT(CONCATENATE("  ALTER COLUMN  "," ",N348,";"),LEN(CONCATENATE("  ALTER COLUMN  "," ",N348,";"))-2),";")</f>
        <v xml:space="preserve">  ALTER COLUMN   ID VARCHAR(20);</v>
      </c>
      <c r="L348" s="12"/>
      <c r="M348" s="18"/>
      <c r="N348" s="5" t="str">
        <f t="shared" ref="N348:N359" si="145">CONCATENATE(B348," ",C348,"(",D348,")",",")</f>
        <v>ID VARCHAR(20),</v>
      </c>
      <c r="O348" s="1" t="s">
        <v>2</v>
      </c>
      <c r="P348" s="6"/>
      <c r="Q348" s="6"/>
      <c r="R348" s="6"/>
      <c r="S348" s="6"/>
      <c r="T348" s="6"/>
      <c r="U348" s="6"/>
      <c r="V348" s="6"/>
      <c r="W348" s="17" t="str">
        <f t="shared" ref="W348:W360" si="146">CONCATENATE(,LOWER(O348),UPPER(LEFT(P348,1)),LOWER(RIGHT(P348,LEN(P348)-IF(LEN(P348)&gt;0,1,LEN(P348)))),UPPER(LEFT(Q348,1)),LOWER(RIGHT(Q348,LEN(Q348)-IF(LEN(Q348)&gt;0,1,LEN(Q348)))),UPPER(LEFT(R348,1)),LOWER(RIGHT(R348,LEN(R348)-IF(LEN(R348)&gt;0,1,LEN(R348)))),UPPER(LEFT(S348,1)),LOWER(RIGHT(S348,LEN(S348)-IF(LEN(S348)&gt;0,1,LEN(S348)))),UPPER(LEFT(T348,1)),LOWER(RIGHT(T348,LEN(T348)-IF(LEN(T348)&gt;0,1,LEN(T348)))),UPPER(LEFT(U348,1)),LOWER(RIGHT(U348,LEN(U348)-IF(LEN(U348)&gt;0,1,LEN(U348)))),UPPER(LEFT(V348,1)),LOWER(RIGHT(V348,LEN(V348)-IF(LEN(V348)&gt;0,1,LEN(V348)))))</f>
        <v>id</v>
      </c>
      <c r="X348" s="3" t="str">
        <f t="shared" ref="X348:X360" si="147">CONCATENATE("""",W348,"""",":","""","""",",")</f>
        <v>"id":"",</v>
      </c>
      <c r="Y348" s="22" t="str">
        <f t="shared" ref="Y348:Y360" si="148">CONCATENATE("public static String ",,B348,,"=","""",W348,""";")</f>
        <v>public static String ID="id";</v>
      </c>
      <c r="Z348" s="7" t="str">
        <f t="shared" ref="Z348:Z360" si="149">CONCATENATE("private String ",W348,"=","""""",";")</f>
        <v>private String id="";</v>
      </c>
    </row>
    <row r="349" spans="2:26" ht="30" x14ac:dyDescent="0.45">
      <c r="B349" s="1" t="s">
        <v>3</v>
      </c>
      <c r="C349" s="1" t="s">
        <v>1</v>
      </c>
      <c r="D349" s="4">
        <v>10</v>
      </c>
      <c r="E349" s="24"/>
      <c r="F349" s="24"/>
      <c r="G349" s="24"/>
      <c r="I349" t="str">
        <f t="shared" si="142"/>
        <v>ALTER TABLE CR_LIST_ITEM</v>
      </c>
      <c r="J349" t="str">
        <f t="shared" si="143"/>
        <v xml:space="preserve"> ADD  STATUS VARCHAR(10);</v>
      </c>
      <c r="K349" s="21" t="str">
        <f t="shared" si="144"/>
        <v xml:space="preserve">  ALTER COLUMN   STATUS VARCHAR(10);</v>
      </c>
      <c r="L349" s="12"/>
      <c r="M349" s="18"/>
      <c r="N349" s="5" t="str">
        <f t="shared" si="145"/>
        <v>STATUS VARCHAR(10),</v>
      </c>
      <c r="O349" s="1" t="s">
        <v>3</v>
      </c>
      <c r="W349" s="17" t="str">
        <f t="shared" si="146"/>
        <v>status</v>
      </c>
      <c r="X349" s="3" t="str">
        <f t="shared" si="147"/>
        <v>"status":"",</v>
      </c>
      <c r="Y349" s="22" t="str">
        <f t="shared" si="148"/>
        <v>public static String STATUS="status";</v>
      </c>
      <c r="Z349" s="7" t="str">
        <f t="shared" si="149"/>
        <v>private String status="";</v>
      </c>
    </row>
    <row r="350" spans="2:26" ht="30" x14ac:dyDescent="0.45">
      <c r="B350" s="1" t="s">
        <v>4</v>
      </c>
      <c r="C350" s="1" t="s">
        <v>1</v>
      </c>
      <c r="D350" s="4">
        <v>20</v>
      </c>
      <c r="E350" s="24"/>
      <c r="F350" s="24"/>
      <c r="G350" s="24"/>
      <c r="I350" t="str">
        <f t="shared" si="142"/>
        <v>ALTER TABLE CR_LIST_ITEM</v>
      </c>
      <c r="J350" t="str">
        <f t="shared" si="143"/>
        <v xml:space="preserve"> ADD  INSERT_DATE VARCHAR(20);</v>
      </c>
      <c r="K350" s="21" t="str">
        <f t="shared" si="144"/>
        <v xml:space="preserve">  ALTER COLUMN   INSERT_DATE VARCHAR(20);</v>
      </c>
      <c r="L350" s="12"/>
      <c r="M350" s="18"/>
      <c r="N350" s="5" t="str">
        <f t="shared" si="145"/>
        <v>INSERT_DATE VARCHAR(20),</v>
      </c>
      <c r="O350" s="1" t="s">
        <v>7</v>
      </c>
      <c r="P350" t="s">
        <v>8</v>
      </c>
      <c r="W350" s="17" t="str">
        <f t="shared" si="146"/>
        <v>insertDate</v>
      </c>
      <c r="X350" s="3" t="str">
        <f t="shared" si="147"/>
        <v>"insertDate":"",</v>
      </c>
      <c r="Y350" s="22" t="str">
        <f t="shared" si="148"/>
        <v>public static String INSERT_DATE="insertDate";</v>
      </c>
      <c r="Z350" s="7" t="str">
        <f t="shared" si="149"/>
        <v>private String insertDate="";</v>
      </c>
    </row>
    <row r="351" spans="2:26" ht="44.5" x14ac:dyDescent="0.45">
      <c r="B351" s="1" t="s">
        <v>5</v>
      </c>
      <c r="C351" s="1" t="s">
        <v>1</v>
      </c>
      <c r="D351" s="4">
        <v>20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MODIFICATION_DATE VARCHAR(20);</v>
      </c>
      <c r="K351" s="21" t="str">
        <f t="shared" si="144"/>
        <v xml:space="preserve">  ALTER COLUMN   MODIFICATION_DATE VARCHAR(20);</v>
      </c>
      <c r="L351" s="12"/>
      <c r="M351" s="18"/>
      <c r="N351" s="5" t="str">
        <f t="shared" si="145"/>
        <v>MODIFICATION_DATE VARCHAR(20),</v>
      </c>
      <c r="O351" s="1" t="s">
        <v>9</v>
      </c>
      <c r="P351" t="s">
        <v>8</v>
      </c>
      <c r="W351" s="17" t="str">
        <f t="shared" si="146"/>
        <v>modificationDate</v>
      </c>
      <c r="X351" s="3" t="str">
        <f t="shared" si="147"/>
        <v>"modificationDate":"",</v>
      </c>
      <c r="Y351" s="22" t="str">
        <f t="shared" si="148"/>
        <v>public static String MODIFICATION_DATE="modificationDate";</v>
      </c>
      <c r="Z351" s="7" t="str">
        <f t="shared" si="149"/>
        <v>private String modificationDate="";</v>
      </c>
    </row>
    <row r="352" spans="2:26" ht="30" x14ac:dyDescent="0.45">
      <c r="B352" s="1" t="s">
        <v>38</v>
      </c>
      <c r="C352" s="1" t="s">
        <v>1</v>
      </c>
      <c r="D352" s="4">
        <v>256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ITEM_CODE VARCHAR(256);</v>
      </c>
      <c r="K352" s="21" t="str">
        <f t="shared" si="144"/>
        <v xml:space="preserve">  ALTER COLUMN   ITEM_CODE VARCHAR(256);</v>
      </c>
      <c r="L352" s="12"/>
      <c r="M352" s="18"/>
      <c r="N352" s="5" t="str">
        <f t="shared" si="145"/>
        <v>ITEM_CODE VARCHAR(256),</v>
      </c>
      <c r="O352" s="1" t="s">
        <v>54</v>
      </c>
      <c r="P352" t="s">
        <v>18</v>
      </c>
      <c r="W352" s="17" t="str">
        <f t="shared" si="146"/>
        <v>itemCode</v>
      </c>
      <c r="X352" s="3" t="str">
        <f t="shared" si="147"/>
        <v>"itemCode":"",</v>
      </c>
      <c r="Y352" s="22" t="str">
        <f t="shared" si="148"/>
        <v>public static String ITEM_CODE="itemCode";</v>
      </c>
      <c r="Z352" s="7" t="str">
        <f t="shared" si="149"/>
        <v>private String itemCode="";</v>
      </c>
    </row>
    <row r="353" spans="2:26" ht="30" x14ac:dyDescent="0.45">
      <c r="B353" s="10" t="s">
        <v>39</v>
      </c>
      <c r="C353" s="1" t="s">
        <v>1</v>
      </c>
      <c r="D353" s="8">
        <v>256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ITEM_KEY VARCHAR(256);</v>
      </c>
      <c r="K353" s="21" t="str">
        <f t="shared" si="144"/>
        <v xml:space="preserve">  ALTER COLUMN   ITEM_KEY VARCHAR(256);</v>
      </c>
      <c r="M353" s="19"/>
      <c r="N353" s="5" t="str">
        <f t="shared" si="145"/>
        <v>ITEM_KEY VARCHAR(256),</v>
      </c>
      <c r="O353" t="s">
        <v>54</v>
      </c>
      <c r="P353" t="s">
        <v>43</v>
      </c>
      <c r="W353" s="17" t="str">
        <f t="shared" si="146"/>
        <v>itemKey</v>
      </c>
      <c r="X353" s="3" t="str">
        <f t="shared" si="147"/>
        <v>"itemKey":"",</v>
      </c>
      <c r="Y353" s="22" t="str">
        <f t="shared" si="148"/>
        <v>public static String ITEM_KEY="itemKey";</v>
      </c>
      <c r="Z353" s="7" t="str">
        <f t="shared" si="149"/>
        <v>private String itemKey="";</v>
      </c>
    </row>
    <row r="354" spans="2:26" ht="30" x14ac:dyDescent="0.45">
      <c r="B354" s="10" t="s">
        <v>40</v>
      </c>
      <c r="C354" s="1" t="s">
        <v>1</v>
      </c>
      <c r="D354" s="8">
        <v>600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ITEM_VALUE VARCHAR(600);</v>
      </c>
      <c r="K354" s="21" t="str">
        <f t="shared" si="144"/>
        <v xml:space="preserve">  ALTER COLUMN   ITEM_VALUE VARCHAR(600);</v>
      </c>
      <c r="M354" s="19"/>
      <c r="N354" s="5" t="str">
        <f t="shared" si="145"/>
        <v>ITEM_VALUE VARCHAR(600),</v>
      </c>
      <c r="O354" t="s">
        <v>54</v>
      </c>
      <c r="P354" t="s">
        <v>44</v>
      </c>
      <c r="W354" s="17" t="str">
        <f t="shared" si="146"/>
        <v>itemValue</v>
      </c>
      <c r="X354" s="3" t="str">
        <f t="shared" si="147"/>
        <v>"itemValue":"",</v>
      </c>
      <c r="Y354" s="22" t="str">
        <f t="shared" si="148"/>
        <v>public static String ITEM_VALUE="itemValue";</v>
      </c>
      <c r="Z354" s="7" t="str">
        <f t="shared" si="149"/>
        <v>private String itemValue="";</v>
      </c>
    </row>
    <row r="355" spans="2:26" ht="30" x14ac:dyDescent="0.45">
      <c r="B355" s="10" t="s">
        <v>97</v>
      </c>
      <c r="C355" s="1" t="s">
        <v>1</v>
      </c>
      <c r="D355" s="8">
        <v>3000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PARAM_1 VARCHAR(3000);</v>
      </c>
      <c r="K355" s="21" t="str">
        <f t="shared" si="144"/>
        <v xml:space="preserve">  ALTER COLUMN   PARAM_1 VARCHAR(3000);</v>
      </c>
      <c r="M355" s="19"/>
      <c r="N355" s="5" t="str">
        <f t="shared" si="145"/>
        <v>PARAM_1 VARCHAR(3000),</v>
      </c>
      <c r="O355" t="s">
        <v>102</v>
      </c>
      <c r="P355">
        <v>1</v>
      </c>
      <c r="W355" s="17" t="str">
        <f t="shared" si="146"/>
        <v>param1</v>
      </c>
      <c r="X355" s="3" t="str">
        <f t="shared" si="147"/>
        <v>"param1":"",</v>
      </c>
      <c r="Y355" s="22" t="str">
        <f t="shared" si="148"/>
        <v>public static String PARAM_1="param1";</v>
      </c>
      <c r="Z355" s="7" t="str">
        <f t="shared" si="149"/>
        <v>private String param1="";</v>
      </c>
    </row>
    <row r="356" spans="2:26" ht="30" x14ac:dyDescent="0.45">
      <c r="B356" s="10" t="s">
        <v>98</v>
      </c>
      <c r="C356" s="1" t="s">
        <v>1</v>
      </c>
      <c r="D356" s="8">
        <v>3000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PARAM_2 VARCHAR(3000);</v>
      </c>
      <c r="K356" s="21" t="str">
        <f t="shared" si="144"/>
        <v xml:space="preserve">  ALTER COLUMN   PARAM_2 VARCHAR(3000);</v>
      </c>
      <c r="M356" s="19"/>
      <c r="N356" s="5" t="str">
        <f t="shared" si="145"/>
        <v>PARAM_2 VARCHAR(3000),</v>
      </c>
      <c r="O356" t="s">
        <v>102</v>
      </c>
      <c r="P356">
        <v>2</v>
      </c>
      <c r="W356" s="17" t="str">
        <f t="shared" si="146"/>
        <v>param2</v>
      </c>
      <c r="X356" s="3" t="str">
        <f t="shared" si="147"/>
        <v>"param2":"",</v>
      </c>
      <c r="Y356" s="22" t="str">
        <f t="shared" si="148"/>
        <v>public static String PARAM_2="param2";</v>
      </c>
      <c r="Z356" s="7" t="str">
        <f t="shared" si="149"/>
        <v>private String param2="";</v>
      </c>
    </row>
    <row r="357" spans="2:26" ht="30" x14ac:dyDescent="0.45">
      <c r="B357" s="10" t="s">
        <v>99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PARAM_3 VARCHAR(3000);</v>
      </c>
      <c r="K357" s="21" t="str">
        <f t="shared" si="144"/>
        <v xml:space="preserve">  ALTER COLUMN   PARAM_3 VARCHAR(3000);</v>
      </c>
      <c r="M357" s="19"/>
      <c r="N357" s="5" t="str">
        <f t="shared" si="145"/>
        <v>PARAM_3 VARCHAR(3000),</v>
      </c>
      <c r="O357" t="s">
        <v>102</v>
      </c>
      <c r="P357">
        <v>3</v>
      </c>
      <c r="W357" s="17" t="str">
        <f t="shared" si="146"/>
        <v>param3</v>
      </c>
      <c r="X357" s="3" t="str">
        <f t="shared" si="147"/>
        <v>"param3":"",</v>
      </c>
      <c r="Y357" s="22" t="str">
        <f t="shared" si="148"/>
        <v>public static String PARAM_3="param3";</v>
      </c>
      <c r="Z357" s="7" t="str">
        <f t="shared" si="149"/>
        <v>private String param3="";</v>
      </c>
    </row>
    <row r="358" spans="2:26" ht="30" x14ac:dyDescent="0.45">
      <c r="B358" s="10" t="s">
        <v>101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PARAM_4 VARCHAR(3000);</v>
      </c>
      <c r="K358" s="21" t="str">
        <f t="shared" si="144"/>
        <v xml:space="preserve">  ALTER COLUMN   PARAM_4 VARCHAR(3000);</v>
      </c>
      <c r="M358" s="19"/>
      <c r="N358" s="5" t="str">
        <f t="shared" si="145"/>
        <v>PARAM_4 VARCHAR(3000),</v>
      </c>
      <c r="O358" t="s">
        <v>102</v>
      </c>
      <c r="P358">
        <v>4</v>
      </c>
      <c r="W358" s="17" t="str">
        <f t="shared" si="146"/>
        <v>param4</v>
      </c>
      <c r="X358" s="3" t="str">
        <f t="shared" si="147"/>
        <v>"param4":"",</v>
      </c>
      <c r="Y358" s="22" t="str">
        <f t="shared" si="148"/>
        <v>public static String PARAM_4="param4";</v>
      </c>
      <c r="Z358" s="7" t="str">
        <f t="shared" si="149"/>
        <v>private String param4="";</v>
      </c>
    </row>
    <row r="359" spans="2:26" ht="30" x14ac:dyDescent="0.45">
      <c r="B359" s="10" t="s">
        <v>100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PARAM_5 VARCHAR(3000);</v>
      </c>
      <c r="K359" s="21" t="str">
        <f t="shared" si="144"/>
        <v xml:space="preserve">  ALTER COLUMN   PARAM_5 VARCHAR(3000);</v>
      </c>
      <c r="M359" s="19"/>
      <c r="N359" s="5" t="str">
        <f t="shared" si="145"/>
        <v>PARAM_5 VARCHAR(3000),</v>
      </c>
      <c r="O359" t="s">
        <v>102</v>
      </c>
      <c r="P359">
        <v>5</v>
      </c>
      <c r="W359" s="17" t="str">
        <f t="shared" si="146"/>
        <v>param5</v>
      </c>
      <c r="X359" s="3" t="str">
        <f t="shared" si="147"/>
        <v>"param5":"",</v>
      </c>
      <c r="Y359" s="22" t="str">
        <f t="shared" si="148"/>
        <v>public static String PARAM_5="param5";</v>
      </c>
      <c r="Z359" s="7" t="str">
        <f t="shared" si="149"/>
        <v>private String param5="";</v>
      </c>
    </row>
    <row r="360" spans="2:26" ht="30" x14ac:dyDescent="0.45">
      <c r="B360" s="10" t="s">
        <v>29</v>
      </c>
      <c r="C360" s="1" t="s">
        <v>1</v>
      </c>
      <c r="D360" s="8">
        <v>10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LANG VARCHAR(10;</v>
      </c>
      <c r="K360" s="21" t="str">
        <f t="shared" si="144"/>
        <v xml:space="preserve">  ALTER COLUMN   LANG VARCHAR(10;</v>
      </c>
      <c r="M360" s="19"/>
      <c r="N360" s="5" t="str">
        <f>CONCATENATE(B360," ",C360,"(",D360,")","")</f>
        <v>LANG VARCHAR(10)</v>
      </c>
      <c r="O360" t="s">
        <v>29</v>
      </c>
      <c r="W360" s="17" t="str">
        <f t="shared" si="146"/>
        <v>lang</v>
      </c>
      <c r="X360" s="3" t="str">
        <f t="shared" si="147"/>
        <v>"lang":"",</v>
      </c>
      <c r="Y360" s="22" t="str">
        <f t="shared" si="148"/>
        <v>public static String LANG="lang";</v>
      </c>
      <c r="Z360" s="7" t="str">
        <f t="shared" si="149"/>
        <v>private String lang="";</v>
      </c>
    </row>
    <row r="361" spans="2:26" x14ac:dyDescent="0.35">
      <c r="E361" s="24"/>
      <c r="F361" s="24"/>
      <c r="G361" s="24"/>
      <c r="K361" s="21"/>
      <c r="M361" s="19"/>
      <c r="N361" s="5" t="s">
        <v>6</v>
      </c>
      <c r="W361" s="16"/>
      <c r="X361" s="3" t="s">
        <v>33</v>
      </c>
      <c r="Y361" s="22"/>
      <c r="Z361" s="7"/>
    </row>
    <row r="362" spans="2:26" x14ac:dyDescent="0.35">
      <c r="E362" s="24"/>
      <c r="F362" s="24"/>
      <c r="G362" s="24"/>
      <c r="K362" s="21"/>
      <c r="M362" s="19"/>
      <c r="N362" s="5"/>
      <c r="W362" s="16"/>
      <c r="X362" s="3"/>
      <c r="Y362" s="22"/>
      <c r="Z362" s="7"/>
    </row>
    <row r="363" spans="2:26" ht="29" x14ac:dyDescent="0.35">
      <c r="B363" s="2" t="s">
        <v>55</v>
      </c>
      <c r="E363" s="24"/>
      <c r="F363" s="24"/>
      <c r="G363" s="24"/>
      <c r="J363" t="s">
        <v>114</v>
      </c>
      <c r="K363" s="26" t="str">
        <f>CONCATENATE(J363," VIEW ",B363," AS SELECT")</f>
        <v>create VIEW CR_LIST_ITEM_LIST AS SELECT</v>
      </c>
      <c r="M363" s="18" t="str">
        <f t="shared" ref="M363:M371" si="150">CONCATENATE(B363,",")</f>
        <v>CR_LIST_ITEM_LIST,</v>
      </c>
      <c r="N363" s="5" t="str">
        <f>CONCATENATE("CREATE TABLE ",B363," ","(")</f>
        <v>CREATE TABLE CR_LIST_ITEM_LIST (</v>
      </c>
      <c r="W363" s="16"/>
      <c r="X363" s="3" t="s">
        <v>32</v>
      </c>
      <c r="Y363" s="22"/>
      <c r="Z363" s="7"/>
    </row>
    <row r="364" spans="2:26" ht="17.5" x14ac:dyDescent="0.45">
      <c r="B364" s="1" t="s">
        <v>2</v>
      </c>
      <c r="C364" s="1" t="s">
        <v>1</v>
      </c>
      <c r="D364" s="4">
        <v>20</v>
      </c>
      <c r="E364" s="24"/>
      <c r="F364" s="24"/>
      <c r="G364" s="24"/>
      <c r="K364" s="25" t="str">
        <f>CONCATENATE(B364,",")</f>
        <v>ID,</v>
      </c>
      <c r="L364" s="12"/>
      <c r="M364" s="18" t="str">
        <f t="shared" si="150"/>
        <v>ID,</v>
      </c>
      <c r="N364" s="5" t="str">
        <f t="shared" ref="N364:N378" si="151">CONCATENATE(B364," ",C364,"(",D364,")",",")</f>
        <v>ID VARCHAR(20),</v>
      </c>
      <c r="O364" s="1" t="s">
        <v>2</v>
      </c>
      <c r="P364" s="6"/>
      <c r="Q364" s="6"/>
      <c r="R364" s="6"/>
      <c r="S364" s="6"/>
      <c r="T364" s="6"/>
      <c r="U364" s="6"/>
      <c r="V364" s="6"/>
      <c r="W364" s="17" t="str">
        <f t="shared" ref="W364:W378" si="152"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id</v>
      </c>
      <c r="X364" s="3" t="str">
        <f t="shared" ref="X364:X378" si="153">CONCATENATE("""",W364,"""",":","""","""",",")</f>
        <v>"id":"",</v>
      </c>
      <c r="Y364" s="22" t="str">
        <f t="shared" ref="Y364:Y378" si="154">CONCATENATE("public static String ",,B364,,"=","""",W364,""";")</f>
        <v>public static String ID="id";</v>
      </c>
      <c r="Z364" s="7" t="str">
        <f t="shared" ref="Z364:Z378" si="155">CONCATENATE("private String ",W364,"=","""""",";")</f>
        <v>private String id="";</v>
      </c>
    </row>
    <row r="365" spans="2:26" ht="17.5" x14ac:dyDescent="0.45">
      <c r="B365" s="1" t="s">
        <v>3</v>
      </c>
      <c r="C365" s="1" t="s">
        <v>1</v>
      </c>
      <c r="D365" s="4">
        <v>10</v>
      </c>
      <c r="E365" s="24"/>
      <c r="F365" s="24"/>
      <c r="G365" s="24"/>
      <c r="K365" s="25" t="str">
        <f>CONCATENATE(B365,",")</f>
        <v>STATUS,</v>
      </c>
      <c r="L365" s="12"/>
      <c r="M365" s="18" t="str">
        <f t="shared" si="150"/>
        <v>STATUS,</v>
      </c>
      <c r="N365" s="5" t="str">
        <f t="shared" si="151"/>
        <v>STATUS VARCHAR(10),</v>
      </c>
      <c r="O365" s="1" t="s">
        <v>3</v>
      </c>
      <c r="W365" s="17" t="str">
        <f t="shared" si="152"/>
        <v>status</v>
      </c>
      <c r="X365" s="3" t="str">
        <f t="shared" si="153"/>
        <v>"status":"",</v>
      </c>
      <c r="Y365" s="22" t="str">
        <f t="shared" si="154"/>
        <v>public static String STATUS="status";</v>
      </c>
      <c r="Z365" s="7" t="str">
        <f t="shared" si="155"/>
        <v>private String status="";</v>
      </c>
    </row>
    <row r="366" spans="2:26" ht="17.5" x14ac:dyDescent="0.45">
      <c r="B366" s="1" t="s">
        <v>4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INSERT_DATE,</v>
      </c>
      <c r="L366" s="12"/>
      <c r="M366" s="18" t="str">
        <f t="shared" si="150"/>
        <v>INSERT_DATE,</v>
      </c>
      <c r="N366" s="5" t="str">
        <f t="shared" si="151"/>
        <v>INSERT_DATE VARCHAR(20),</v>
      </c>
      <c r="O366" s="1" t="s">
        <v>7</v>
      </c>
      <c r="P366" t="s">
        <v>8</v>
      </c>
      <c r="W366" s="17" t="str">
        <f t="shared" si="152"/>
        <v>insertDate</v>
      </c>
      <c r="X366" s="3" t="str">
        <f t="shared" si="153"/>
        <v>"insertDate":"",</v>
      </c>
      <c r="Y366" s="22" t="str">
        <f t="shared" si="154"/>
        <v>public static String INSERT_DATE="insertDate";</v>
      </c>
      <c r="Z366" s="7" t="str">
        <f t="shared" si="155"/>
        <v>private String insertDate="";</v>
      </c>
    </row>
    <row r="367" spans="2:26" ht="17.5" x14ac:dyDescent="0.45">
      <c r="B367" s="1" t="s">
        <v>5</v>
      </c>
      <c r="C367" s="1" t="s">
        <v>1</v>
      </c>
      <c r="D367" s="4">
        <v>20</v>
      </c>
      <c r="E367" s="24"/>
      <c r="F367" s="24"/>
      <c r="G367" s="24"/>
      <c r="K367" s="25" t="str">
        <f>CONCATENATE(B367,",")</f>
        <v>MODIFICATION_DATE,</v>
      </c>
      <c r="L367" s="12"/>
      <c r="M367" s="18" t="str">
        <f t="shared" si="150"/>
        <v>MODIFICATION_DATE,</v>
      </c>
      <c r="N367" s="5" t="str">
        <f t="shared" si="151"/>
        <v>MODIFICATION_DATE VARCHAR(20),</v>
      </c>
      <c r="O367" s="1" t="s">
        <v>9</v>
      </c>
      <c r="P367" t="s">
        <v>8</v>
      </c>
      <c r="W367" s="17" t="str">
        <f t="shared" si="152"/>
        <v>modificationDate</v>
      </c>
      <c r="X367" s="3" t="str">
        <f t="shared" si="153"/>
        <v>"modificationDate":"",</v>
      </c>
      <c r="Y367" s="22" t="str">
        <f t="shared" si="154"/>
        <v>public static String MODIFICATION_DATE="modificationDate";</v>
      </c>
      <c r="Z367" s="7" t="str">
        <f t="shared" si="155"/>
        <v>private String modificationDate="";</v>
      </c>
    </row>
    <row r="368" spans="2:26" ht="17.5" x14ac:dyDescent="0.45">
      <c r="B368" s="1" t="s">
        <v>38</v>
      </c>
      <c r="C368" s="1" t="s">
        <v>1</v>
      </c>
      <c r="D368" s="4">
        <v>256</v>
      </c>
      <c r="E368" s="24"/>
      <c r="F368" s="24"/>
      <c r="G368" s="24"/>
      <c r="K368" s="25" t="str">
        <f>CONCATENATE(B368,",")</f>
        <v>ITEM_CODE,</v>
      </c>
      <c r="L368" s="12"/>
      <c r="M368" s="18" t="str">
        <f t="shared" si="150"/>
        <v>ITEM_CODE,</v>
      </c>
      <c r="N368" s="5" t="str">
        <f t="shared" si="151"/>
        <v>ITEM_CODE VARCHAR(256),</v>
      </c>
      <c r="O368" s="1" t="s">
        <v>54</v>
      </c>
      <c r="P368" t="s">
        <v>18</v>
      </c>
      <c r="W368" s="17" t="str">
        <f t="shared" si="152"/>
        <v>itemCode</v>
      </c>
      <c r="X368" s="3" t="str">
        <f t="shared" si="153"/>
        <v>"itemCode":"",</v>
      </c>
      <c r="Y368" s="22" t="str">
        <f t="shared" si="154"/>
        <v>public static String ITEM_CODE="itemCode";</v>
      </c>
      <c r="Z368" s="7" t="str">
        <f t="shared" si="155"/>
        <v>private String itemCode="";</v>
      </c>
    </row>
    <row r="369" spans="2:26" ht="73.5" x14ac:dyDescent="0.45">
      <c r="B369" s="11" t="s">
        <v>53</v>
      </c>
      <c r="C369" s="1" t="s">
        <v>1</v>
      </c>
      <c r="D369" s="12">
        <v>400</v>
      </c>
      <c r="E369" s="24"/>
      <c r="F369" s="24"/>
      <c r="G369" s="24"/>
      <c r="J369" s="23" t="s">
        <v>104</v>
      </c>
      <c r="K369" s="25" t="str">
        <f>CONCATENATE("ifnull((SELECT   ITEM_VALUE FROM CR_LIST_ITEM I WHERE I.ITEM_KEY=T.",B368," AND I.ITEM_CODE='",J369,"' AND I.STATUS='A' limit 1),'' ) AS ",B369,",")</f>
        <v>ifnull((SELECT   ITEM_VALUE FROM CR_LIST_ITEM I WHERE I.ITEM_KEY=T.ITEM_CODE AND I.ITEM_CODE='coreListItem' AND I.STATUS='A' limit 1),'' ) AS ITEM_CODE_NAME,</v>
      </c>
      <c r="L369" s="14"/>
      <c r="M369" s="18" t="str">
        <f t="shared" si="150"/>
        <v>ITEM_CODE_NAME,</v>
      </c>
      <c r="N369" s="5" t="str">
        <f t="shared" si="151"/>
        <v>ITEM_CODE_NAME VARCHAR(400),</v>
      </c>
      <c r="O369" s="14" t="s">
        <v>54</v>
      </c>
      <c r="P369" t="s">
        <v>18</v>
      </c>
      <c r="Q369" t="s">
        <v>0</v>
      </c>
      <c r="W369" s="17" t="str">
        <f t="shared" si="152"/>
        <v>itemCodeName</v>
      </c>
      <c r="X369" s="3" t="str">
        <f t="shared" si="153"/>
        <v>"itemCodeName":"",</v>
      </c>
      <c r="Y369" s="22" t="str">
        <f t="shared" si="154"/>
        <v>public static String ITEM_CODE_NAME="itemCodeName";</v>
      </c>
      <c r="Z369" s="7" t="str">
        <f t="shared" si="155"/>
        <v>private String itemCodeName="";</v>
      </c>
    </row>
    <row r="370" spans="2:26" ht="17.5" x14ac:dyDescent="0.45">
      <c r="B370" s="10" t="s">
        <v>39</v>
      </c>
      <c r="C370" s="1" t="s">
        <v>1</v>
      </c>
      <c r="D370" s="8">
        <v>256</v>
      </c>
      <c r="E370" s="24"/>
      <c r="F370" s="24"/>
      <c r="G370" s="24"/>
      <c r="K370" s="25" t="str">
        <f t="shared" ref="K370:K377" si="156">CONCATENATE(B370,",")</f>
        <v>ITEM_KEY,</v>
      </c>
      <c r="M370" s="18" t="str">
        <f t="shared" si="150"/>
        <v>ITEM_KEY,</v>
      </c>
      <c r="N370" s="5" t="str">
        <f t="shared" si="151"/>
        <v>ITEM_KEY VARCHAR(256),</v>
      </c>
      <c r="O370" t="s">
        <v>54</v>
      </c>
      <c r="P370" t="s">
        <v>43</v>
      </c>
      <c r="W370" s="17" t="str">
        <f t="shared" si="152"/>
        <v>itemKey</v>
      </c>
      <c r="X370" s="3" t="str">
        <f t="shared" si="153"/>
        <v>"itemKey":"",</v>
      </c>
      <c r="Y370" s="22" t="str">
        <f t="shared" si="154"/>
        <v>public static String ITEM_KEY="itemKey";</v>
      </c>
      <c r="Z370" s="7" t="str">
        <f t="shared" si="155"/>
        <v>private String itemKey="";</v>
      </c>
    </row>
    <row r="371" spans="2:26" ht="17.5" x14ac:dyDescent="0.45">
      <c r="B371" s="10" t="s">
        <v>40</v>
      </c>
      <c r="C371" s="1" t="s">
        <v>1</v>
      </c>
      <c r="D371" s="8">
        <v>600</v>
      </c>
      <c r="E371" s="24"/>
      <c r="F371" s="24"/>
      <c r="G371" s="24"/>
      <c r="K371" s="25" t="str">
        <f t="shared" si="156"/>
        <v>ITEM_VALUE,</v>
      </c>
      <c r="M371" s="18" t="str">
        <f t="shared" si="150"/>
        <v>ITEM_VALUE,</v>
      </c>
      <c r="N371" s="5" t="str">
        <f t="shared" si="151"/>
        <v>ITEM_VALUE VARCHAR(600),</v>
      </c>
      <c r="O371" t="s">
        <v>54</v>
      </c>
      <c r="P371" t="s">
        <v>44</v>
      </c>
      <c r="W371" s="17" t="str">
        <f t="shared" si="152"/>
        <v>itemValue</v>
      </c>
      <c r="X371" s="3" t="str">
        <f t="shared" si="153"/>
        <v>"itemValue":"",</v>
      </c>
      <c r="Y371" s="22" t="str">
        <f t="shared" si="154"/>
        <v>public static String ITEM_VALUE="itemValue";</v>
      </c>
      <c r="Z371" s="7" t="str">
        <f t="shared" si="155"/>
        <v>private String itemValue="";</v>
      </c>
    </row>
    <row r="372" spans="2:26" ht="17.5" x14ac:dyDescent="0.45">
      <c r="B372" s="10" t="s">
        <v>97</v>
      </c>
      <c r="C372" s="1" t="s">
        <v>1</v>
      </c>
      <c r="D372" s="8">
        <v>3000</v>
      </c>
      <c r="E372" s="24"/>
      <c r="F372" s="24"/>
      <c r="G372" s="24"/>
      <c r="K372" s="25" t="str">
        <f t="shared" si="156"/>
        <v>PARAM_1,</v>
      </c>
      <c r="M372" s="19"/>
      <c r="N372" s="5" t="str">
        <f t="shared" si="151"/>
        <v>PARAM_1 VARCHAR(3000),</v>
      </c>
      <c r="O372" t="s">
        <v>102</v>
      </c>
      <c r="P372">
        <v>1</v>
      </c>
      <c r="W372" s="17" t="str">
        <f t="shared" si="152"/>
        <v>param1</v>
      </c>
      <c r="X372" s="3" t="str">
        <f t="shared" si="153"/>
        <v>"param1":"",</v>
      </c>
      <c r="Y372" s="22" t="str">
        <f t="shared" si="154"/>
        <v>public static String PARAM_1="param1";</v>
      </c>
      <c r="Z372" s="7" t="str">
        <f t="shared" si="155"/>
        <v>private String param1="";</v>
      </c>
    </row>
    <row r="373" spans="2:26" ht="17.5" x14ac:dyDescent="0.45">
      <c r="B373" s="10" t="s">
        <v>98</v>
      </c>
      <c r="C373" s="1" t="s">
        <v>1</v>
      </c>
      <c r="D373" s="8">
        <v>3000</v>
      </c>
      <c r="E373" s="24"/>
      <c r="F373" s="24"/>
      <c r="G373" s="24"/>
      <c r="K373" s="25" t="str">
        <f t="shared" si="156"/>
        <v>PARAM_2,</v>
      </c>
      <c r="M373" s="19"/>
      <c r="N373" s="5" t="str">
        <f t="shared" si="151"/>
        <v>PARAM_2 VARCHAR(3000),</v>
      </c>
      <c r="O373" t="s">
        <v>102</v>
      </c>
      <c r="P373">
        <v>2</v>
      </c>
      <c r="W373" s="17" t="str">
        <f t="shared" si="152"/>
        <v>param2</v>
      </c>
      <c r="X373" s="3" t="str">
        <f t="shared" si="153"/>
        <v>"param2":"",</v>
      </c>
      <c r="Y373" s="22" t="str">
        <f t="shared" si="154"/>
        <v>public static String PARAM_2="param2";</v>
      </c>
      <c r="Z373" s="7" t="str">
        <f t="shared" si="155"/>
        <v>private String param2="";</v>
      </c>
    </row>
    <row r="374" spans="2:26" ht="17.5" x14ac:dyDescent="0.45">
      <c r="B374" s="10" t="s">
        <v>99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PARAM_3,</v>
      </c>
      <c r="M374" s="19"/>
      <c r="N374" s="5" t="str">
        <f t="shared" si="151"/>
        <v>PARAM_3 VARCHAR(3000),</v>
      </c>
      <c r="O374" t="s">
        <v>102</v>
      </c>
      <c r="P374">
        <v>3</v>
      </c>
      <c r="W374" s="17" t="str">
        <f t="shared" si="152"/>
        <v>param3</v>
      </c>
      <c r="X374" s="3" t="str">
        <f t="shared" si="153"/>
        <v>"param3":"",</v>
      </c>
      <c r="Y374" s="22" t="str">
        <f t="shared" si="154"/>
        <v>public static String PARAM_3="param3";</v>
      </c>
      <c r="Z374" s="7" t="str">
        <f t="shared" si="155"/>
        <v>private String param3="";</v>
      </c>
    </row>
    <row r="375" spans="2:26" ht="17.5" x14ac:dyDescent="0.45">
      <c r="B375" s="10" t="s">
        <v>101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PARAM_4,</v>
      </c>
      <c r="M375" s="19"/>
      <c r="N375" s="5" t="str">
        <f t="shared" si="151"/>
        <v>PARAM_4 VARCHAR(3000),</v>
      </c>
      <c r="O375" t="s">
        <v>102</v>
      </c>
      <c r="P375">
        <v>4</v>
      </c>
      <c r="W375" s="17" t="str">
        <f t="shared" si="152"/>
        <v>param4</v>
      </c>
      <c r="X375" s="3" t="str">
        <f t="shared" si="153"/>
        <v>"param4":"",</v>
      </c>
      <c r="Y375" s="22" t="str">
        <f t="shared" si="154"/>
        <v>public static String PARAM_4="param4";</v>
      </c>
      <c r="Z375" s="7" t="str">
        <f t="shared" si="155"/>
        <v>private String param4="";</v>
      </c>
    </row>
    <row r="376" spans="2:26" ht="17.5" x14ac:dyDescent="0.45">
      <c r="B376" s="10" t="s">
        <v>100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PARAM_5,</v>
      </c>
      <c r="M376" s="19"/>
      <c r="N376" s="5" t="str">
        <f t="shared" si="151"/>
        <v>PARAM_5 VARCHAR(3000),</v>
      </c>
      <c r="O376" t="s">
        <v>102</v>
      </c>
      <c r="P376">
        <v>5</v>
      </c>
      <c r="W376" s="17" t="str">
        <f t="shared" si="152"/>
        <v>param5</v>
      </c>
      <c r="X376" s="3" t="str">
        <f t="shared" si="153"/>
        <v>"param5":"",</v>
      </c>
      <c r="Y376" s="22" t="str">
        <f t="shared" si="154"/>
        <v>public static String PARAM_5="param5";</v>
      </c>
      <c r="Z376" s="7" t="str">
        <f t="shared" si="155"/>
        <v>private String param5="";</v>
      </c>
    </row>
    <row r="377" spans="2:26" ht="17.5" x14ac:dyDescent="0.45">
      <c r="B377" s="10" t="s">
        <v>29</v>
      </c>
      <c r="C377" s="1" t="s">
        <v>1</v>
      </c>
      <c r="D377" s="8">
        <v>10</v>
      </c>
      <c r="E377" s="24"/>
      <c r="F377" s="24"/>
      <c r="G377" s="24"/>
      <c r="J377" s="23"/>
      <c r="K377" s="25" t="str">
        <f t="shared" si="156"/>
        <v>LANG,</v>
      </c>
      <c r="M377" s="18" t="str">
        <f>CONCATENATE(B377,",")</f>
        <v>LANG,</v>
      </c>
      <c r="N377" s="5" t="str">
        <f t="shared" si="151"/>
        <v>LANG VARCHAR(10),</v>
      </c>
      <c r="O377" t="s">
        <v>29</v>
      </c>
      <c r="W377" s="17" t="str">
        <f t="shared" si="152"/>
        <v>lang</v>
      </c>
      <c r="X377" s="3" t="str">
        <f t="shared" si="153"/>
        <v>"lang":"",</v>
      </c>
      <c r="Y377" s="22" t="str">
        <f t="shared" si="154"/>
        <v>public static String LANG="lang";</v>
      </c>
      <c r="Z377" s="7" t="str">
        <f t="shared" si="155"/>
        <v>private String lang="";</v>
      </c>
    </row>
    <row r="378" spans="2:26" ht="61.5" x14ac:dyDescent="0.45">
      <c r="B378" s="10" t="s">
        <v>56</v>
      </c>
      <c r="C378" s="10" t="s">
        <v>1</v>
      </c>
      <c r="D378" s="8">
        <v>300</v>
      </c>
      <c r="E378" s="24"/>
      <c r="F378" s="24"/>
      <c r="G378" s="24"/>
      <c r="J378" s="23" t="s">
        <v>103</v>
      </c>
      <c r="K378" s="25" t="str">
        <f>CONCATENATE("ifnull((SELECT   ITEM_VALUE FROM CR_LIST_ITEM I WHERE I.ITEM_KEY=T.",B377," AND I.ITEM_CODE='",J378,"' AND I.STATUS='A' limit 1),'' ) AS ",B378,"")</f>
        <v>ifnull((SELECT   ITEM_VALUE FROM CR_LIST_ITEM I WHERE I.ITEM_KEY=T.LANG AND I.ITEM_CODE='language' AND I.STATUS='A' limit 1),'' ) AS LANGUAGE_NAME</v>
      </c>
      <c r="M378" s="20" t="str">
        <f>CONCATENATE(B378,",")</f>
        <v>LANGUAGE_NAME,</v>
      </c>
      <c r="N378" s="5" t="str">
        <f t="shared" si="151"/>
        <v>LANGUAGE_NAME VARCHAR(300),</v>
      </c>
      <c r="O378" t="s">
        <v>57</v>
      </c>
      <c r="P378" t="s">
        <v>0</v>
      </c>
      <c r="W378" s="17" t="str">
        <f t="shared" si="152"/>
        <v>languageName</v>
      </c>
      <c r="X378" s="3" t="str">
        <f t="shared" si="153"/>
        <v>"languageName":"",</v>
      </c>
      <c r="Y378" s="22" t="str">
        <f t="shared" si="154"/>
        <v>public static String LANGUAGE_NAME="languageName";</v>
      </c>
      <c r="Z378" s="7" t="str">
        <f t="shared" si="155"/>
        <v>private String languageName="";</v>
      </c>
    </row>
    <row r="379" spans="2:26" x14ac:dyDescent="0.35">
      <c r="E379" s="24"/>
      <c r="F379" s="24"/>
      <c r="G379" s="24"/>
      <c r="K379" s="29" t="str">
        <f>CONCATENATE(" FROM ",LEFT(B363,LEN(B363)-5)," T")</f>
        <v xml:space="preserve"> FROM CR_LIST_ITEM T</v>
      </c>
      <c r="M379" s="19"/>
      <c r="N379" s="5" t="s">
        <v>6</v>
      </c>
      <c r="W379" s="16"/>
      <c r="X379" s="3" t="s">
        <v>33</v>
      </c>
      <c r="Y379" s="22"/>
      <c r="Z379" s="7"/>
    </row>
    <row r="380" spans="2:26" x14ac:dyDescent="0.35">
      <c r="E380" s="24"/>
      <c r="F380" s="24"/>
      <c r="G380" s="24"/>
      <c r="K380" s="21"/>
      <c r="M380" s="19"/>
      <c r="N380" s="5"/>
      <c r="W380" s="16"/>
      <c r="X380" s="3"/>
      <c r="Y380" s="22"/>
      <c r="Z380" s="7"/>
    </row>
    <row r="381" spans="2:26" x14ac:dyDescent="0.35">
      <c r="E381" s="24"/>
      <c r="F381" s="24"/>
      <c r="G381" s="24"/>
      <c r="K381" s="21"/>
      <c r="M381" s="19"/>
      <c r="N381" s="5"/>
      <c r="W381" s="16"/>
      <c r="X381" s="3"/>
      <c r="Y381" s="22"/>
      <c r="Z381" s="7"/>
    </row>
    <row r="382" spans="2:26" x14ac:dyDescent="0.35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5">
      <c r="B383" s="2" t="s">
        <v>65</v>
      </c>
      <c r="E383" s="24"/>
      <c r="F383" s="24"/>
      <c r="G383" s="24"/>
      <c r="I383" t="str">
        <f>CONCATENATE("ALTER TABLE"," ",B383)</f>
        <v>ALTER TABLE CR_REL_RULE_AND_COMPONENT</v>
      </c>
      <c r="K383" s="21"/>
      <c r="M383" s="19" t="str">
        <f>CONCATENATE("CREATE VIEW ",B383," AS SELECT ")</f>
        <v xml:space="preserve">CREATE VIEW CR_REL_RULE_AND_COMPONENT AS SELECT </v>
      </c>
      <c r="N383" s="5" t="str">
        <f>CONCATENATE("CREATE TABLE ",B383," ","(")</f>
        <v>CREATE TABLE CR_REL_RULE_AND_COMPONENT (</v>
      </c>
      <c r="W383" s="16"/>
      <c r="X383" s="3" t="s">
        <v>32</v>
      </c>
      <c r="Y383" s="22"/>
      <c r="Z383" s="7"/>
    </row>
    <row r="384" spans="2:26" ht="30" x14ac:dyDescent="0.45">
      <c r="B384" s="1" t="s">
        <v>2</v>
      </c>
      <c r="C384" s="1" t="s">
        <v>1</v>
      </c>
      <c r="D384" s="4">
        <v>20</v>
      </c>
      <c r="E384" s="24"/>
      <c r="F384" s="24"/>
      <c r="G384" s="24"/>
      <c r="I384" t="str">
        <f t="shared" ref="I384:I394" si="157">I383</f>
        <v>ALTER TABLE CR_REL_RULE_AND_COMPONENT</v>
      </c>
      <c r="J384" t="str">
        <f t="shared" ref="J384:J394" si="158">CONCATENATE(LEFT(CONCATENATE(" ADD "," ",N384,";"),LEN(CONCATENATE(" ADD "," ",N384,";"))-2),";")</f>
        <v xml:space="preserve"> ADD  ID VARCHAR(20);</v>
      </c>
      <c r="K384" s="21" t="str">
        <f t="shared" ref="K384:K394" si="159">CONCATENATE(LEFT(CONCATENATE("  ALTER COLUMN  "," ",N384,";"),LEN(CONCATENATE("  ALTER COLUMN  "," ",N384,";"))-2),";")</f>
        <v xml:space="preserve">  ALTER COLUMN   ID VARCHAR(20);</v>
      </c>
      <c r="L384" s="12"/>
      <c r="M384" s="18" t="str">
        <f t="shared" ref="M384:M394" si="160">CONCATENATE(B384,",")</f>
        <v>ID,</v>
      </c>
      <c r="N384" s="5" t="str">
        <f t="shared" ref="N384:N390" si="161">CONCATENATE(B384," ",C384,"(",D384,")",",")</f>
        <v>ID VARCHAR(20),</v>
      </c>
      <c r="O384" s="1" t="s">
        <v>2</v>
      </c>
      <c r="P384" s="6"/>
      <c r="Q384" s="6"/>
      <c r="R384" s="6"/>
      <c r="S384" s="6"/>
      <c r="T384" s="6"/>
      <c r="U384" s="6"/>
      <c r="V384" s="6"/>
      <c r="W384" s="17" t="str">
        <f t="shared" ref="W384:W394" si="162">CONCATENATE(,LOWER(O384),UPPER(LEFT(P384,1)),LOWER(RIGHT(P384,LEN(P384)-IF(LEN(P384)&gt;0,1,LEN(P384)))),UPPER(LEFT(Q384,1)),LOWER(RIGHT(Q384,LEN(Q384)-IF(LEN(Q384)&gt;0,1,LEN(Q384)))),UPPER(LEFT(R384,1)),LOWER(RIGHT(R384,LEN(R384)-IF(LEN(R384)&gt;0,1,LEN(R384)))),UPPER(LEFT(S384,1)),LOWER(RIGHT(S384,LEN(S384)-IF(LEN(S384)&gt;0,1,LEN(S384)))),UPPER(LEFT(T384,1)),LOWER(RIGHT(T384,LEN(T384)-IF(LEN(T384)&gt;0,1,LEN(T384)))),UPPER(LEFT(U384,1)),LOWER(RIGHT(U384,LEN(U384)-IF(LEN(U384)&gt;0,1,LEN(U384)))),UPPER(LEFT(V384,1)),LOWER(RIGHT(V384,LEN(V384)-IF(LEN(V384)&gt;0,1,LEN(V384)))))</f>
        <v>id</v>
      </c>
      <c r="X384" s="3" t="str">
        <f t="shared" ref="X384:X394" si="163">CONCATENATE("""",W384,"""",":","""","""",",")</f>
        <v>"id":"",</v>
      </c>
      <c r="Y384" s="22" t="str">
        <f t="shared" ref="Y384:Y394" si="164">CONCATENATE("public static String ",,B384,,"=","""",W384,""";")</f>
        <v>public static String ID="id";</v>
      </c>
      <c r="Z384" s="7" t="str">
        <f t="shared" ref="Z384:Z394" si="165">CONCATENATE("private String ",W384,"=","""""",";")</f>
        <v>private String id="";</v>
      </c>
    </row>
    <row r="385" spans="2:26" ht="30" x14ac:dyDescent="0.45">
      <c r="B385" s="1" t="s">
        <v>3</v>
      </c>
      <c r="C385" s="1" t="s">
        <v>1</v>
      </c>
      <c r="D385" s="4">
        <v>10</v>
      </c>
      <c r="E385" s="24"/>
      <c r="F385" s="24"/>
      <c r="G385" s="24"/>
      <c r="I385" t="str">
        <f t="shared" si="157"/>
        <v>ALTER TABLE CR_REL_RULE_AND_COMPONENT</v>
      </c>
      <c r="J385" t="str">
        <f t="shared" si="158"/>
        <v xml:space="preserve"> ADD  STATUS VARCHAR(10);</v>
      </c>
      <c r="K385" s="21" t="str">
        <f t="shared" si="159"/>
        <v xml:space="preserve">  ALTER COLUMN   STATUS VARCHAR(10);</v>
      </c>
      <c r="L385" s="12"/>
      <c r="M385" s="18" t="str">
        <f t="shared" si="160"/>
        <v>STATUS,</v>
      </c>
      <c r="N385" s="5" t="str">
        <f t="shared" si="161"/>
        <v>STATUS VARCHAR(10),</v>
      </c>
      <c r="O385" s="1" t="s">
        <v>3</v>
      </c>
      <c r="W385" s="17" t="str">
        <f t="shared" si="162"/>
        <v>status</v>
      </c>
      <c r="X385" s="3" t="str">
        <f t="shared" si="163"/>
        <v>"status":"",</v>
      </c>
      <c r="Y385" s="22" t="str">
        <f t="shared" si="164"/>
        <v>public static String STATUS="status";</v>
      </c>
      <c r="Z385" s="7" t="str">
        <f t="shared" si="165"/>
        <v>private String status="";</v>
      </c>
    </row>
    <row r="386" spans="2:26" ht="30" x14ac:dyDescent="0.45">
      <c r="B386" s="1" t="s">
        <v>4</v>
      </c>
      <c r="C386" s="1" t="s">
        <v>1</v>
      </c>
      <c r="D386" s="4">
        <v>20</v>
      </c>
      <c r="E386" s="24"/>
      <c r="F386" s="24"/>
      <c r="G386" s="24"/>
      <c r="I386" t="str">
        <f t="shared" si="157"/>
        <v>ALTER TABLE CR_REL_RULE_AND_COMPONENT</v>
      </c>
      <c r="J386" t="str">
        <f t="shared" si="158"/>
        <v xml:space="preserve"> ADD  INSERT_DATE VARCHAR(20);</v>
      </c>
      <c r="K386" s="21" t="str">
        <f t="shared" si="159"/>
        <v xml:space="preserve">  ALTER COLUMN   INSERT_DATE VARCHAR(20);</v>
      </c>
      <c r="L386" s="12"/>
      <c r="M386" s="18" t="str">
        <f t="shared" si="160"/>
        <v>INSERT_DATE,</v>
      </c>
      <c r="N386" s="5" t="str">
        <f t="shared" si="161"/>
        <v>INSERT_DATE VARCHAR(20),</v>
      </c>
      <c r="O386" s="1" t="s">
        <v>7</v>
      </c>
      <c r="P386" t="s">
        <v>8</v>
      </c>
      <c r="W386" s="17" t="str">
        <f t="shared" si="162"/>
        <v>insertDate</v>
      </c>
      <c r="X386" s="3" t="str">
        <f t="shared" si="163"/>
        <v>"insertDate":"",</v>
      </c>
      <c r="Y386" s="22" t="str">
        <f t="shared" si="164"/>
        <v>public static String INSERT_DATE="insertDate";</v>
      </c>
      <c r="Z386" s="7" t="str">
        <f t="shared" si="165"/>
        <v>private String insertDate="";</v>
      </c>
    </row>
    <row r="387" spans="2:26" ht="44.5" x14ac:dyDescent="0.45">
      <c r="B387" s="1" t="s">
        <v>5</v>
      </c>
      <c r="C387" s="1" t="s">
        <v>1</v>
      </c>
      <c r="D387" s="4">
        <v>20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MODIFICATION_DATE VARCHAR(20);</v>
      </c>
      <c r="K387" s="21" t="str">
        <f t="shared" si="159"/>
        <v xml:space="preserve">  ALTER COLUMN   MODIFICATION_DATE VARCHAR(20);</v>
      </c>
      <c r="L387" s="12"/>
      <c r="M387" s="18" t="str">
        <f t="shared" si="160"/>
        <v>MODIFICATION_DATE,</v>
      </c>
      <c r="N387" s="5" t="str">
        <f t="shared" si="161"/>
        <v>MODIFICATION_DATE VARCHAR(20),</v>
      </c>
      <c r="O387" s="1" t="s">
        <v>9</v>
      </c>
      <c r="P387" t="s">
        <v>8</v>
      </c>
      <c r="W387" s="17" t="str">
        <f t="shared" si="162"/>
        <v>modificationDate</v>
      </c>
      <c r="X387" s="3" t="str">
        <f t="shared" si="163"/>
        <v>"modificationDate":"",</v>
      </c>
      <c r="Y387" s="22" t="str">
        <f t="shared" si="164"/>
        <v>public static String MODIFICATION_DATE="modificationDate";</v>
      </c>
      <c r="Z387" s="7" t="str">
        <f t="shared" si="165"/>
        <v>private String modificationDate="";</v>
      </c>
    </row>
    <row r="388" spans="2:26" ht="30" x14ac:dyDescent="0.45">
      <c r="B388" s="1" t="s">
        <v>110</v>
      </c>
      <c r="C388" s="1" t="s">
        <v>1</v>
      </c>
      <c r="D388" s="8">
        <v>500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LI_RULE_KEY VARCHAR(500);</v>
      </c>
      <c r="K388" s="21" t="str">
        <f t="shared" si="159"/>
        <v xml:space="preserve">  ALTER COLUMN   LI_RULE_KEY VARCHAR(500);</v>
      </c>
      <c r="M388" s="18" t="str">
        <f t="shared" si="160"/>
        <v>LI_RULE_KEY,</v>
      </c>
      <c r="N388" s="5" t="str">
        <f t="shared" si="161"/>
        <v>LI_RULE_KEY VARCHAR(500),</v>
      </c>
      <c r="O388" s="1" t="s">
        <v>66</v>
      </c>
      <c r="P388" t="s">
        <v>67</v>
      </c>
      <c r="Q388" t="s">
        <v>43</v>
      </c>
      <c r="W388" s="17" t="str">
        <f t="shared" si="162"/>
        <v>liRuleKey</v>
      </c>
      <c r="X388" s="3" t="str">
        <f t="shared" si="163"/>
        <v>"liRuleKey":"",</v>
      </c>
      <c r="Y388" s="22" t="str">
        <f t="shared" si="164"/>
        <v>public static String LI_RULE_KEY="liRuleKey";</v>
      </c>
      <c r="Z388" s="7" t="str">
        <f t="shared" si="165"/>
        <v>private String liRuleKey="";</v>
      </c>
    </row>
    <row r="389" spans="2:26" ht="44.5" x14ac:dyDescent="0.45">
      <c r="B389" s="1" t="s">
        <v>106</v>
      </c>
      <c r="C389" s="1" t="s">
        <v>1</v>
      </c>
      <c r="D389" s="8">
        <v>500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LI_COMPONENT_CODE VARCHAR(500);</v>
      </c>
      <c r="K389" s="21" t="str">
        <f t="shared" si="159"/>
        <v xml:space="preserve">  ALTER COLUMN   LI_COMPONENT_CODE VARCHAR(500);</v>
      </c>
      <c r="M389" s="18" t="str">
        <f t="shared" si="160"/>
        <v>LI_COMPONENT_CODE,</v>
      </c>
      <c r="N389" s="5" t="str">
        <f t="shared" si="161"/>
        <v>LI_COMPONENT_CODE VARCHAR(500),</v>
      </c>
      <c r="O389" s="1" t="s">
        <v>66</v>
      </c>
      <c r="P389" t="s">
        <v>49</v>
      </c>
      <c r="Q389" t="s">
        <v>18</v>
      </c>
      <c r="W389" s="17" t="str">
        <f t="shared" si="162"/>
        <v>liComponentCode</v>
      </c>
      <c r="X389" s="3" t="str">
        <f t="shared" si="163"/>
        <v>"liComponentCode":"",</v>
      </c>
      <c r="Y389" s="22" t="str">
        <f t="shared" si="164"/>
        <v>public static String LI_COMPONENT_CODE="liComponentCode";</v>
      </c>
      <c r="Z389" s="7" t="str">
        <f t="shared" si="165"/>
        <v>private String liComponentCode="";</v>
      </c>
    </row>
    <row r="390" spans="2:26" ht="44.5" x14ac:dyDescent="0.45">
      <c r="B390" s="1" t="s">
        <v>109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LI_COMPONENT_KEY VARCHAR(500);</v>
      </c>
      <c r="K390" s="21" t="str">
        <f t="shared" si="159"/>
        <v xml:space="preserve">  ALTER COLUMN   LI_COMPONENT_KEY VARCHAR(500);</v>
      </c>
      <c r="M390" s="18" t="str">
        <f t="shared" si="160"/>
        <v>LI_COMPONENT_KEY,</v>
      </c>
      <c r="N390" s="5" t="str">
        <f t="shared" si="161"/>
        <v>LI_COMPONENT_KEY VARCHAR(500),</v>
      </c>
      <c r="O390" s="1" t="s">
        <v>66</v>
      </c>
      <c r="P390" t="s">
        <v>49</v>
      </c>
      <c r="Q390" t="s">
        <v>43</v>
      </c>
      <c r="W390" s="17" t="str">
        <f t="shared" si="162"/>
        <v>liComponentKey</v>
      </c>
      <c r="X390" s="3" t="str">
        <f t="shared" si="163"/>
        <v>"liComponentKey":"",</v>
      </c>
      <c r="Y390" s="22" t="str">
        <f t="shared" si="164"/>
        <v>public static String LI_COMPONENT_KEY="liComponentKey";</v>
      </c>
      <c r="Z390" s="7" t="str">
        <f t="shared" si="165"/>
        <v>private String liComponentKey="";</v>
      </c>
    </row>
    <row r="391" spans="2:26" ht="30" x14ac:dyDescent="0.45">
      <c r="B391" s="1" t="s">
        <v>36</v>
      </c>
      <c r="C391" s="1" t="s">
        <v>1</v>
      </c>
      <c r="D391" s="4">
        <v>20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PERMISSION_TYPE VARCHAR(20);</v>
      </c>
      <c r="K391" s="21" t="str">
        <f t="shared" si="159"/>
        <v xml:space="preserve">  ALTER COLUMN   PERMISSION_TYPE VARCHAR(20);</v>
      </c>
      <c r="L391" s="12"/>
      <c r="M391" s="18" t="str">
        <f t="shared" si="160"/>
        <v>PERMISSION_TYPE,</v>
      </c>
      <c r="N391" s="5" t="s">
        <v>120</v>
      </c>
      <c r="O391" s="1" t="s">
        <v>50</v>
      </c>
      <c r="P391" t="s">
        <v>51</v>
      </c>
      <c r="W391" s="17" t="str">
        <f t="shared" si="162"/>
        <v>permissionType</v>
      </c>
      <c r="X391" s="3" t="str">
        <f t="shared" si="163"/>
        <v>"permissionType":"",</v>
      </c>
      <c r="Y391" s="22" t="str">
        <f t="shared" si="164"/>
        <v>public static String PERMISSION_TYPE="permissionType";</v>
      </c>
      <c r="Z391" s="7" t="str">
        <f t="shared" si="165"/>
        <v>private String permissionType="";</v>
      </c>
    </row>
    <row r="392" spans="2:26" ht="30" x14ac:dyDescent="0.45">
      <c r="B392" s="1" t="s">
        <v>47</v>
      </c>
      <c r="C392" s="1" t="s">
        <v>1</v>
      </c>
      <c r="D392" s="4">
        <v>4000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INPUT_KEY VARCHAR(4000);</v>
      </c>
      <c r="K392" s="21" t="str">
        <f t="shared" si="159"/>
        <v xml:space="preserve">  ALTER COLUMN   INPUT_KEY VARCHAR(4000);</v>
      </c>
      <c r="L392" s="12"/>
      <c r="M392" s="18" t="str">
        <f t="shared" si="160"/>
        <v>INPUT_KEY,</v>
      </c>
      <c r="N392" s="5" t="s">
        <v>121</v>
      </c>
      <c r="O392" s="1" t="s">
        <v>13</v>
      </c>
      <c r="P392" t="s">
        <v>43</v>
      </c>
      <c r="W392" s="17" t="str">
        <f t="shared" si="162"/>
        <v>inputKey</v>
      </c>
      <c r="X392" s="3" t="str">
        <f t="shared" si="163"/>
        <v>"inputKey":"",</v>
      </c>
      <c r="Y392" s="22" t="str">
        <f t="shared" si="164"/>
        <v>public static String INPUT_KEY="inputKey";</v>
      </c>
      <c r="Z392" s="7" t="str">
        <f t="shared" si="165"/>
        <v>private String inputKey="";</v>
      </c>
    </row>
    <row r="393" spans="2:26" ht="30" x14ac:dyDescent="0.45">
      <c r="B393" s="1" t="s">
        <v>48</v>
      </c>
      <c r="C393" s="1" t="s">
        <v>1</v>
      </c>
      <c r="D393" s="4">
        <v>4000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INPUT_VALUE VARCHAR(4000);</v>
      </c>
      <c r="K393" s="21" t="str">
        <f t="shared" si="159"/>
        <v xml:space="preserve">  ALTER COLUMN   INPUT_VALUE VARCHAR(4000);</v>
      </c>
      <c r="L393" s="12"/>
      <c r="M393" s="18" t="str">
        <f t="shared" si="160"/>
        <v>INPUT_VALUE,</v>
      </c>
      <c r="N393" s="5" t="s">
        <v>122</v>
      </c>
      <c r="O393" s="1" t="s">
        <v>13</v>
      </c>
      <c r="P393" t="s">
        <v>44</v>
      </c>
      <c r="W393" s="17" t="str">
        <f t="shared" si="162"/>
        <v>inputValue</v>
      </c>
      <c r="X393" s="3" t="str">
        <f t="shared" si="163"/>
        <v>"inputValue":"",</v>
      </c>
      <c r="Y393" s="22" t="str">
        <f t="shared" si="164"/>
        <v>public static String INPUT_VALUE="inputValue";</v>
      </c>
      <c r="Z393" s="7" t="str">
        <f t="shared" si="165"/>
        <v>private String inputValue="";</v>
      </c>
    </row>
    <row r="394" spans="2:26" ht="30" x14ac:dyDescent="0.45">
      <c r="B394" s="1" t="s">
        <v>14</v>
      </c>
      <c r="C394" s="1" t="s">
        <v>1</v>
      </c>
      <c r="D394" s="8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DESCRIPTION VARCHAR(4000);</v>
      </c>
      <c r="K394" s="21" t="str">
        <f t="shared" si="159"/>
        <v xml:space="preserve">  ALTER COLUMN   DESCRIPTION VARCHAR(4000);</v>
      </c>
      <c r="M394" s="18" t="str">
        <f t="shared" si="160"/>
        <v>DESCRIPTION,</v>
      </c>
      <c r="N394" s="5" t="str">
        <f>CONCATENATE(B394," ",C394,"(",D394,")",",")</f>
        <v>DESCRIPTION VARCHAR(4000),</v>
      </c>
      <c r="O394" s="1" t="s">
        <v>14</v>
      </c>
      <c r="W394" s="17" t="str">
        <f t="shared" si="162"/>
        <v>description</v>
      </c>
      <c r="X394" s="3" t="str">
        <f t="shared" si="163"/>
        <v>"description":"",</v>
      </c>
      <c r="Y394" s="22" t="str">
        <f t="shared" si="164"/>
        <v>public static String DESCRIPTION="description";</v>
      </c>
      <c r="Z394" s="7" t="str">
        <f t="shared" si="165"/>
        <v>private String description="";</v>
      </c>
    </row>
    <row r="395" spans="2:26" x14ac:dyDescent="0.35">
      <c r="E395" s="24"/>
      <c r="F395" s="24"/>
      <c r="G395" s="24"/>
      <c r="K395" s="21"/>
      <c r="M395" s="19"/>
      <c r="N395" s="5" t="s">
        <v>6</v>
      </c>
      <c r="W395" s="16"/>
      <c r="X395" s="3" t="s">
        <v>33</v>
      </c>
      <c r="Y395" s="22"/>
      <c r="Z395" s="7"/>
    </row>
    <row r="396" spans="2:26" x14ac:dyDescent="0.35">
      <c r="E396" s="24"/>
      <c r="F396" s="24"/>
      <c r="G396" s="24"/>
      <c r="K396" s="21"/>
      <c r="M396" s="19"/>
      <c r="N396" s="5"/>
      <c r="W396" s="16"/>
      <c r="X396" s="3"/>
      <c r="Y396" s="22"/>
      <c r="Z396" s="7"/>
    </row>
    <row r="397" spans="2:26" ht="43.5" x14ac:dyDescent="0.35">
      <c r="B397" s="2" t="s">
        <v>70</v>
      </c>
      <c r="E397" s="24"/>
      <c r="F397" s="24"/>
      <c r="G397" s="24"/>
      <c r="J397" t="s">
        <v>114</v>
      </c>
      <c r="K397" s="26" t="str">
        <f>CONCATENATE(J397," VIEW ",B397," AS SELECT")</f>
        <v>create VIEW CR_REL_RULE_AND_COMPONENT_LIST AS SELECT</v>
      </c>
      <c r="M397" s="19" t="str">
        <f>CONCATENATE("CREATE VIEW ",B397," AS SELECT ")</f>
        <v xml:space="preserve">CREATE VIEW CR_REL_RULE_AND_COMPONENT_LIST AS SELECT </v>
      </c>
      <c r="N397" s="5" t="str">
        <f>CONCATENATE("CREATE TABLE ",B397," ","(")</f>
        <v>CREATE TABLE CR_REL_RULE_AND_COMPONENT_LIST (</v>
      </c>
      <c r="W397" s="16"/>
      <c r="X397" s="3" t="s">
        <v>32</v>
      </c>
      <c r="Y397" s="22"/>
      <c r="Z397" s="7"/>
    </row>
    <row r="398" spans="2:26" ht="17.5" x14ac:dyDescent="0.45">
      <c r="B398" s="1" t="s">
        <v>2</v>
      </c>
      <c r="C398" s="1" t="s">
        <v>1</v>
      </c>
      <c r="D398" s="4">
        <v>20</v>
      </c>
      <c r="E398" s="24"/>
      <c r="F398" s="24"/>
      <c r="G398" s="24"/>
      <c r="K398" s="25" t="str">
        <f>CONCATENATE(B398,",")</f>
        <v>ID,</v>
      </c>
      <c r="L398" s="12"/>
      <c r="M398" s="18" t="str">
        <f t="shared" ref="M398:M408" si="166">CONCATENATE(B398,",")</f>
        <v>ID,</v>
      </c>
      <c r="N398" s="5" t="str">
        <f t="shared" ref="N398:N408" si="167">CONCATENATE(B398," ",C398,"(",D398,")",",")</f>
        <v>ID VARCHAR(20),</v>
      </c>
      <c r="O398" s="1" t="s">
        <v>2</v>
      </c>
      <c r="P398" s="6"/>
      <c r="Q398" s="6"/>
      <c r="R398" s="6"/>
      <c r="S398" s="6"/>
      <c r="T398" s="6"/>
      <c r="U398" s="6"/>
      <c r="V398" s="6"/>
      <c r="W398" s="17" t="str">
        <f t="shared" ref="W398:W408" si="168">CONCATENATE(,LOWER(O398),UPPER(LEFT(P398,1)),LOWER(RIGHT(P398,LEN(P398)-IF(LEN(P398)&gt;0,1,LEN(P398)))),UPPER(LEFT(Q398,1)),LOWER(RIGHT(Q398,LEN(Q398)-IF(LEN(Q398)&gt;0,1,LEN(Q398)))),UPPER(LEFT(R398,1)),LOWER(RIGHT(R398,LEN(R398)-IF(LEN(R398)&gt;0,1,LEN(R398)))),UPPER(LEFT(S398,1)),LOWER(RIGHT(S398,LEN(S398)-IF(LEN(S398)&gt;0,1,LEN(S398)))),UPPER(LEFT(T398,1)),LOWER(RIGHT(T398,LEN(T398)-IF(LEN(T398)&gt;0,1,LEN(T398)))),UPPER(LEFT(U398,1)),LOWER(RIGHT(U398,LEN(U398)-IF(LEN(U398)&gt;0,1,LEN(U398)))),UPPER(LEFT(V398,1)),LOWER(RIGHT(V398,LEN(V398)-IF(LEN(V398)&gt;0,1,LEN(V398)))))</f>
        <v>id</v>
      </c>
      <c r="X398" s="3" t="str">
        <f t="shared" ref="X398:X408" si="169">CONCATENATE("""",W398,"""",":","""","""",",")</f>
        <v>"id":"",</v>
      </c>
      <c r="Y398" s="22" t="str">
        <f t="shared" ref="Y398:Y408" si="170">CONCATENATE("public static String ",,B398,,"=","""",W398,""";")</f>
        <v>public static String ID="id";</v>
      </c>
      <c r="Z398" s="7" t="str">
        <f t="shared" ref="Z398:Z408" si="171">CONCATENATE("private String ",W398,"=","""""",";")</f>
        <v>private String id="";</v>
      </c>
    </row>
    <row r="399" spans="2:26" ht="17.5" x14ac:dyDescent="0.45">
      <c r="B399" s="1" t="s">
        <v>3</v>
      </c>
      <c r="C399" s="1" t="s">
        <v>1</v>
      </c>
      <c r="D399" s="4">
        <v>10</v>
      </c>
      <c r="E399" s="24"/>
      <c r="F399" s="24"/>
      <c r="G399" s="24"/>
      <c r="K399" s="25" t="str">
        <f>CONCATENATE(B399,",")</f>
        <v>STATUS,</v>
      </c>
      <c r="L399" s="12"/>
      <c r="M399" s="18" t="str">
        <f t="shared" si="166"/>
        <v>STATUS,</v>
      </c>
      <c r="N399" s="5" t="str">
        <f t="shared" si="167"/>
        <v>STATUS VARCHAR(10),</v>
      </c>
      <c r="O399" s="1" t="s">
        <v>3</v>
      </c>
      <c r="W399" s="17" t="str">
        <f t="shared" si="168"/>
        <v>status</v>
      </c>
      <c r="X399" s="3" t="str">
        <f t="shared" si="169"/>
        <v>"status":"",</v>
      </c>
      <c r="Y399" s="22" t="str">
        <f t="shared" si="170"/>
        <v>public static String STATUS="status";</v>
      </c>
      <c r="Z399" s="7" t="str">
        <f t="shared" si="171"/>
        <v>private String status="";</v>
      </c>
    </row>
    <row r="400" spans="2:26" ht="17.5" x14ac:dyDescent="0.45">
      <c r="B400" s="1" t="s">
        <v>4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INSERT_DATE,</v>
      </c>
      <c r="L400" s="12"/>
      <c r="M400" s="18" t="str">
        <f t="shared" si="166"/>
        <v>INSERT_DATE,</v>
      </c>
      <c r="N400" s="5" t="str">
        <f t="shared" si="167"/>
        <v>INSERT_DATE VARCHAR(20),</v>
      </c>
      <c r="O400" s="1" t="s">
        <v>7</v>
      </c>
      <c r="P400" t="s">
        <v>8</v>
      </c>
      <c r="W400" s="17" t="str">
        <f t="shared" si="168"/>
        <v>insertDate</v>
      </c>
      <c r="X400" s="3" t="str">
        <f t="shared" si="169"/>
        <v>"insertDate":"",</v>
      </c>
      <c r="Y400" s="22" t="str">
        <f t="shared" si="170"/>
        <v>public static String INSERT_DATE="insertDate";</v>
      </c>
      <c r="Z400" s="7" t="str">
        <f t="shared" si="171"/>
        <v>private String insertDate="";</v>
      </c>
    </row>
    <row r="401" spans="2:26" ht="17.5" x14ac:dyDescent="0.45">
      <c r="B401" s="1" t="s">
        <v>5</v>
      </c>
      <c r="C401" s="1" t="s">
        <v>1</v>
      </c>
      <c r="D401" s="4">
        <v>20</v>
      </c>
      <c r="E401" s="24"/>
      <c r="F401" s="24"/>
      <c r="G401" s="24"/>
      <c r="K401" s="25" t="str">
        <f>CONCATENATE(B401,",")</f>
        <v>MODIFICATION_DATE,</v>
      </c>
      <c r="L401" s="12"/>
      <c r="M401" s="18" t="str">
        <f t="shared" si="166"/>
        <v>MODIFICATION_DATE,</v>
      </c>
      <c r="N401" s="5" t="str">
        <f t="shared" si="167"/>
        <v>MODIFICATION_DATE VARCHAR(20),</v>
      </c>
      <c r="O401" s="1" t="s">
        <v>9</v>
      </c>
      <c r="P401" t="s">
        <v>8</v>
      </c>
      <c r="W401" s="17" t="str">
        <f t="shared" si="168"/>
        <v>modificationDate</v>
      </c>
      <c r="X401" s="3" t="str">
        <f t="shared" si="169"/>
        <v>"modificationDate":"",</v>
      </c>
      <c r="Y401" s="22" t="str">
        <f t="shared" si="170"/>
        <v>public static String MODIFICATION_DATE="modificationDate";</v>
      </c>
      <c r="Z401" s="7" t="str">
        <f t="shared" si="171"/>
        <v>private String modificationDate="";</v>
      </c>
    </row>
    <row r="402" spans="2:26" ht="17.5" x14ac:dyDescent="0.45">
      <c r="B402" s="1" t="s">
        <v>110</v>
      </c>
      <c r="C402" s="1" t="s">
        <v>1</v>
      </c>
      <c r="D402" s="8">
        <v>500</v>
      </c>
      <c r="E402" s="24"/>
      <c r="F402" s="24"/>
      <c r="G402" s="24"/>
      <c r="K402" s="25" t="str">
        <f>CONCATENATE(B402,",")</f>
        <v>LI_RULE_KEY,</v>
      </c>
      <c r="M402" s="18" t="str">
        <f t="shared" si="166"/>
        <v>LI_RULE_KEY,</v>
      </c>
      <c r="N402" s="5" t="str">
        <f t="shared" si="167"/>
        <v>LI_RULE_KEY VARCHAR(500),</v>
      </c>
      <c r="O402" s="1" t="s">
        <v>66</v>
      </c>
      <c r="P402" t="s">
        <v>67</v>
      </c>
      <c r="Q402" t="s">
        <v>43</v>
      </c>
      <c r="W402" s="17" t="str">
        <f t="shared" si="168"/>
        <v>liRuleKey</v>
      </c>
      <c r="X402" s="3" t="str">
        <f t="shared" si="169"/>
        <v>"liRuleKey":"",</v>
      </c>
      <c r="Y402" s="22" t="str">
        <f t="shared" si="170"/>
        <v>public static String LI_RULE_KEY="liRuleKey";</v>
      </c>
      <c r="Z402" s="7" t="str">
        <f t="shared" si="171"/>
        <v>private String liRuleKey="";</v>
      </c>
    </row>
    <row r="403" spans="2:26" ht="61.5" x14ac:dyDescent="0.45">
      <c r="B403" s="1" t="s">
        <v>68</v>
      </c>
      <c r="C403" s="1" t="s">
        <v>1</v>
      </c>
      <c r="D403" s="8">
        <v>500</v>
      </c>
      <c r="E403" s="24"/>
      <c r="F403" s="24"/>
      <c r="G403" s="24"/>
      <c r="J403" s="23" t="s">
        <v>107</v>
      </c>
      <c r="K403" s="25" t="str">
        <f>CONCATENATE("ifnull((SELECT   ITEM_VALUE FROM CR_LIST_ITEM I WHERE I.ITEM_KEY=T.",B402," AND I.ITEM_CODE='",J403,"' AND I.STATUS='A'),'' ) AS ",B403,",")</f>
        <v>ifnull((SELECT   ITEM_VALUE FROM CR_LIST_ITEM I WHERE I.ITEM_KEY=T.LI_RULE_KEY AND I.ITEM_CODE='userCtrlPermissionRule' AND I.STATUS='A'),'' ) AS RULE_NAME,</v>
      </c>
      <c r="M403" s="18" t="str">
        <f t="shared" si="166"/>
        <v>RULE_NAME,</v>
      </c>
      <c r="N403" s="5" t="str">
        <f t="shared" si="167"/>
        <v>RULE_NAME VARCHAR(500),</v>
      </c>
      <c r="O403" s="1" t="s">
        <v>67</v>
      </c>
      <c r="P403" t="s">
        <v>0</v>
      </c>
      <c r="W403" s="17" t="str">
        <f t="shared" si="168"/>
        <v>ruleName</v>
      </c>
      <c r="X403" s="3" t="str">
        <f t="shared" si="169"/>
        <v>"ruleName":"",</v>
      </c>
      <c r="Y403" s="22" t="str">
        <f t="shared" si="170"/>
        <v>public static String RULE_NAME="ruleName";</v>
      </c>
      <c r="Z403" s="7" t="str">
        <f t="shared" si="171"/>
        <v>private String ruleName="";</v>
      </c>
    </row>
    <row r="404" spans="2:26" ht="17.5" x14ac:dyDescent="0.45">
      <c r="B404" s="1" t="s">
        <v>106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LI_COMPONENT_CODE,</v>
      </c>
      <c r="M404" s="18" t="str">
        <f t="shared" si="166"/>
        <v>LI_COMPONENT_CODE,</v>
      </c>
      <c r="N404" s="5" t="str">
        <f t="shared" si="167"/>
        <v>LI_COMPONENT_CODE VARCHAR(500),</v>
      </c>
      <c r="O404" s="1" t="s">
        <v>66</v>
      </c>
      <c r="P404" t="s">
        <v>49</v>
      </c>
      <c r="Q404" t="s">
        <v>18</v>
      </c>
      <c r="W404" s="17" t="str">
        <f t="shared" si="168"/>
        <v>liComponentCode</v>
      </c>
      <c r="X404" s="3" t="str">
        <f t="shared" si="169"/>
        <v>"liComponentCode":"",</v>
      </c>
      <c r="Y404" s="22" t="str">
        <f t="shared" si="170"/>
        <v>public static String LI_COMPONENT_CODE="liComponentCode";</v>
      </c>
      <c r="Z404" s="7" t="str">
        <f t="shared" si="171"/>
        <v>private String liComponentCode="";</v>
      </c>
    </row>
    <row r="405" spans="2:26" ht="85.5" x14ac:dyDescent="0.45">
      <c r="B405" s="1" t="s">
        <v>108</v>
      </c>
      <c r="C405" s="1" t="s">
        <v>1</v>
      </c>
      <c r="D405" s="8">
        <v>500</v>
      </c>
      <c r="E405" s="24"/>
      <c r="F405" s="24"/>
      <c r="G405" s="24"/>
      <c r="J405" s="23" t="s">
        <v>94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I.ITEM_KEY=T.LI_COMPONENT_CODE AND I.ITEM_CODE='userPermissionComponentType' AND I.STATUS='A'),'' ) AS COMPONENT_CODE_NAME,</v>
      </c>
      <c r="M405" s="18" t="str">
        <f t="shared" si="166"/>
        <v>COMPONENT_CODE_NAME,</v>
      </c>
      <c r="N405" s="5" t="str">
        <f t="shared" si="167"/>
        <v>COMPONENT_CODE_NAME VARCHAR(500),</v>
      </c>
      <c r="O405" s="1" t="s">
        <v>49</v>
      </c>
      <c r="P405" t="s">
        <v>18</v>
      </c>
      <c r="Q405" t="s">
        <v>0</v>
      </c>
      <c r="W405" s="17" t="str">
        <f t="shared" si="168"/>
        <v>componentCodeName</v>
      </c>
      <c r="X405" s="3" t="str">
        <f t="shared" si="169"/>
        <v>"componentCodeName":"",</v>
      </c>
      <c r="Y405" s="22" t="str">
        <f t="shared" si="170"/>
        <v>public static String COMPONENT_CODE_NAME="componentCodeName";</v>
      </c>
      <c r="Z405" s="7" t="str">
        <f t="shared" si="171"/>
        <v>private String componentCodeName="";</v>
      </c>
    </row>
    <row r="406" spans="2:26" ht="17.5" x14ac:dyDescent="0.45">
      <c r="B406" s="1" t="s">
        <v>109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LI_COMPONENT_KEY,</v>
      </c>
      <c r="M406" s="18" t="str">
        <f t="shared" si="166"/>
        <v>LI_COMPONENT_KEY,</v>
      </c>
      <c r="N406" s="5" t="str">
        <f t="shared" si="167"/>
        <v>LI_COMPONENT_KEY VARCHAR(500),</v>
      </c>
      <c r="O406" s="1" t="s">
        <v>66</v>
      </c>
      <c r="P406" t="s">
        <v>49</v>
      </c>
      <c r="Q406" t="s">
        <v>43</v>
      </c>
      <c r="W406" s="17" t="str">
        <f t="shared" si="168"/>
        <v>liComponentKey</v>
      </c>
      <c r="X406" s="3" t="str">
        <f t="shared" si="169"/>
        <v>"liComponentKey":"",</v>
      </c>
      <c r="Y406" s="22" t="str">
        <f t="shared" si="170"/>
        <v>public static String LI_COMPONENT_KEY="liComponentKey";</v>
      </c>
      <c r="Z406" s="7" t="str">
        <f t="shared" si="171"/>
        <v>private String liComponentKey="";</v>
      </c>
    </row>
    <row r="407" spans="2:26" ht="73.5" x14ac:dyDescent="0.45">
      <c r="B407" s="1" t="s">
        <v>111</v>
      </c>
      <c r="C407" s="1" t="s">
        <v>1</v>
      </c>
      <c r="D407" s="8">
        <v>500</v>
      </c>
      <c r="E407" s="24"/>
      <c r="F407" s="24"/>
      <c r="G407" s="24"/>
      <c r="J407" s="23" t="str">
        <f>CONCATENATE(" T.",B404)</f>
        <v xml:space="preserve"> T.LI_COMPONENT_CODE</v>
      </c>
      <c r="K407" s="25" t="str">
        <f>CONCATENATE("ifnull((SELECT   ITEM_VALUE FROM CR_LIST_ITEM I WHERE I.ITEM_KEY=T.",B406," AND I.ITEM_CODE=",J407," AND I.STATUS='A'),'' ) AS ",B407,",")</f>
        <v>ifnull((SELECT   ITEM_VALUE FROM CR_LIST_ITEM I WHERE I.ITEM_KEY=T.LI_COMPONENT_KEY AND I.ITEM_CODE= T.LI_COMPONENT_CODE AND I.STATUS='A'),'' ) AS COMPONENT_KEY_NAME,</v>
      </c>
      <c r="M407" s="18" t="str">
        <f t="shared" si="166"/>
        <v>COMPONENT_KEY_NAME,</v>
      </c>
      <c r="N407" s="5" t="str">
        <f t="shared" si="167"/>
        <v>COMPONENT_KEY_NAME VARCHAR(500),</v>
      </c>
      <c r="O407" s="1" t="s">
        <v>49</v>
      </c>
      <c r="P407" t="s">
        <v>43</v>
      </c>
      <c r="Q407" t="s">
        <v>0</v>
      </c>
      <c r="W407" s="17" t="str">
        <f t="shared" si="168"/>
        <v>componentKeyName</v>
      </c>
      <c r="X407" s="3" t="str">
        <f t="shared" si="169"/>
        <v>"componentKeyName":"",</v>
      </c>
      <c r="Y407" s="22" t="str">
        <f t="shared" si="170"/>
        <v>public static String COMPONENT_KEY_NAME="componentKeyName";</v>
      </c>
      <c r="Z407" s="7" t="str">
        <f t="shared" si="171"/>
        <v>private String componentKeyName="";</v>
      </c>
    </row>
    <row r="408" spans="2:26" ht="17.5" x14ac:dyDescent="0.45">
      <c r="B408" s="1" t="s">
        <v>14</v>
      </c>
      <c r="C408" s="1" t="s">
        <v>1</v>
      </c>
      <c r="D408" s="8">
        <v>4000</v>
      </c>
      <c r="E408" s="24"/>
      <c r="F408" s="24"/>
      <c r="G408" s="24"/>
      <c r="K408" s="25" t="str">
        <f>CONCATENATE(B408,",")</f>
        <v>DESCRIPTION,</v>
      </c>
      <c r="M408" s="18" t="str">
        <f t="shared" si="166"/>
        <v>DESCRIPTION,</v>
      </c>
      <c r="N408" s="5" t="str">
        <f t="shared" si="167"/>
        <v>DESCRIPTION VARCHAR(4000),</v>
      </c>
      <c r="O408" s="1" t="s">
        <v>14</v>
      </c>
      <c r="W408" s="17" t="str">
        <f t="shared" si="168"/>
        <v>description</v>
      </c>
      <c r="X408" s="3" t="str">
        <f t="shared" si="169"/>
        <v>"description":"",</v>
      </c>
      <c r="Y408" s="22" t="str">
        <f t="shared" si="170"/>
        <v>public static String DESCRIPTION="description";</v>
      </c>
      <c r="Z408" s="7" t="str">
        <f t="shared" si="171"/>
        <v>private String description="";</v>
      </c>
    </row>
    <row r="409" spans="2:26" ht="17.5" x14ac:dyDescent="0.45">
      <c r="B409" s="1" t="s">
        <v>36</v>
      </c>
      <c r="C409" s="1" t="s">
        <v>1</v>
      </c>
      <c r="D409" s="4">
        <v>20</v>
      </c>
      <c r="E409" s="24"/>
      <c r="F409" s="24"/>
      <c r="G409" s="24"/>
      <c r="K409" s="25" t="str">
        <f>CONCATENATE(B409,",")</f>
        <v>PERMISSION_TYPE,</v>
      </c>
      <c r="L409" s="12"/>
      <c r="M409" s="18" t="s">
        <v>83</v>
      </c>
      <c r="N409" s="5" t="s">
        <v>120</v>
      </c>
      <c r="O409" s="1" t="s">
        <v>50</v>
      </c>
      <c r="P409" t="s">
        <v>51</v>
      </c>
      <c r="W409" s="17" t="s">
        <v>71</v>
      </c>
      <c r="X409" s="3" t="s">
        <v>73</v>
      </c>
      <c r="Y409" s="22" t="s">
        <v>74</v>
      </c>
      <c r="Z409" s="7" t="s">
        <v>72</v>
      </c>
    </row>
    <row r="410" spans="2:26" ht="73.5" x14ac:dyDescent="0.45">
      <c r="B410" s="1" t="s">
        <v>63</v>
      </c>
      <c r="C410" s="1" t="s">
        <v>1</v>
      </c>
      <c r="D410" s="4">
        <v>30</v>
      </c>
      <c r="E410" s="24"/>
      <c r="F410" s="24"/>
      <c r="G410" s="24"/>
      <c r="J410" s="23" t="s">
        <v>93</v>
      </c>
      <c r="K410" s="25" t="str">
        <f>CONCATENATE("ifnull((SELECT   ITEM_VALUE FROM CR_LIST_ITEM I WHERE I.ITEM_KEY=T.",B409," AND I.ITEM_CODE='",J410,"' AND I.STATUS='A'),'' ) AS ",B410,",")</f>
        <v>ifnull((SELECT   ITEM_VALUE FROM CR_LIST_ITEM I WHERE I.ITEM_KEY=T.PERMISSION_TYPE AND I.ITEM_CODE='userControllerPermissionType' AND I.STATUS='A'),'' ) AS PERMISSION_TYPE_NAME,</v>
      </c>
      <c r="L410" s="12"/>
      <c r="M410" s="18" t="s">
        <v>84</v>
      </c>
      <c r="N410" s="5" t="s">
        <v>123</v>
      </c>
      <c r="O410" s="1" t="s">
        <v>50</v>
      </c>
      <c r="P410" t="s">
        <v>51</v>
      </c>
      <c r="Q410" t="s">
        <v>0</v>
      </c>
      <c r="R410" t="s">
        <v>0</v>
      </c>
      <c r="W410" s="17" t="s">
        <v>85</v>
      </c>
      <c r="X410" s="3" t="s">
        <v>87</v>
      </c>
      <c r="Y410" s="22" t="s">
        <v>88</v>
      </c>
      <c r="Z410" s="7" t="s">
        <v>86</v>
      </c>
    </row>
    <row r="411" spans="2:26" ht="17.5" x14ac:dyDescent="0.45">
      <c r="B411" s="1" t="s">
        <v>47</v>
      </c>
      <c r="C411" s="1" t="s">
        <v>1</v>
      </c>
      <c r="D411" s="4">
        <v>4000</v>
      </c>
      <c r="E411" s="24"/>
      <c r="F411" s="24"/>
      <c r="G411" s="24"/>
      <c r="K411" s="25" t="str">
        <f>CONCATENATE(B411,",")</f>
        <v>INPUT_KEY,</v>
      </c>
      <c r="L411" s="12"/>
      <c r="M411" s="18" t="s">
        <v>89</v>
      </c>
      <c r="N411" s="5" t="s">
        <v>121</v>
      </c>
      <c r="O411" s="1" t="s">
        <v>13</v>
      </c>
      <c r="P411" t="s">
        <v>43</v>
      </c>
      <c r="W411" s="17" t="s">
        <v>75</v>
      </c>
      <c r="X411" s="3" t="s">
        <v>77</v>
      </c>
      <c r="Y411" s="22" t="s">
        <v>78</v>
      </c>
      <c r="Z411" s="7" t="s">
        <v>76</v>
      </c>
    </row>
    <row r="412" spans="2:26" ht="17.5" x14ac:dyDescent="0.45">
      <c r="B412" s="1" t="s">
        <v>48</v>
      </c>
      <c r="C412" s="1" t="s">
        <v>1</v>
      </c>
      <c r="D412" s="4">
        <v>4000</v>
      </c>
      <c r="E412" s="24"/>
      <c r="F412" s="24"/>
      <c r="G412" s="24"/>
      <c r="K412" s="25" t="str">
        <f>CONCATENATE(B412,",")</f>
        <v>INPUT_VALUE,</v>
      </c>
      <c r="L412" s="12"/>
      <c r="M412" s="18" t="s">
        <v>90</v>
      </c>
      <c r="N412" s="5" t="s">
        <v>122</v>
      </c>
      <c r="O412" s="1" t="s">
        <v>13</v>
      </c>
      <c r="P412" t="s">
        <v>44</v>
      </c>
      <c r="W412" s="17" t="s">
        <v>79</v>
      </c>
      <c r="X412" s="3" t="s">
        <v>81</v>
      </c>
      <c r="Y412" s="22" t="s">
        <v>82</v>
      </c>
      <c r="Z412" s="7" t="s">
        <v>80</v>
      </c>
    </row>
    <row r="413" spans="2:26" ht="24.5" x14ac:dyDescent="0.35">
      <c r="E413" s="24"/>
      <c r="F413" s="24"/>
      <c r="G413" s="24"/>
      <c r="K413" s="29" t="str">
        <f>CONCATENATE(" FROM ",LEFT(B397,LEN(B397)-5)," T")</f>
        <v xml:space="preserve"> FROM CR_REL_RULE_AND_COMPONENT T</v>
      </c>
      <c r="M413" s="19"/>
      <c r="N413" s="5"/>
      <c r="W413" s="16"/>
      <c r="X413" s="3"/>
      <c r="Y413" s="22"/>
      <c r="Z413" s="7"/>
    </row>
    <row r="414" spans="2:26" x14ac:dyDescent="0.35">
      <c r="B414" s="2" t="s">
        <v>175</v>
      </c>
      <c r="E414" s="24"/>
      <c r="F414" s="24"/>
      <c r="G414" s="24"/>
      <c r="I414" t="str">
        <f>CONCATENATE("ALTER TABLE"," ",B414)</f>
        <v>ALTER TABLE CR_LANG_REL</v>
      </c>
      <c r="K414" s="21"/>
      <c r="M414" s="19"/>
      <c r="N414" s="5" t="str">
        <f>CONCATENATE("CREATE TABLE ",B414," ","(")</f>
        <v>CREATE TABLE CR_LANG_REL (</v>
      </c>
      <c r="W414" s="16"/>
      <c r="X414" s="3"/>
      <c r="Y414" s="22"/>
      <c r="Z414" s="7"/>
    </row>
    <row r="415" spans="2:26" ht="30" x14ac:dyDescent="0.45">
      <c r="B415" s="1" t="s">
        <v>2</v>
      </c>
      <c r="C415" s="1" t="s">
        <v>1</v>
      </c>
      <c r="D415" s="4">
        <v>20</v>
      </c>
      <c r="E415" s="24" t="s">
        <v>113</v>
      </c>
      <c r="F415" s="24"/>
      <c r="G415" s="24"/>
      <c r="I415" t="str">
        <f>I414</f>
        <v>ALTER TABLE CR_LANG_REL</v>
      </c>
      <c r="J415" t="str">
        <f t="shared" ref="J415:J423" si="172">CONCATENATE(LEFT(CONCATENATE(" ADD "," ",N415,";"),LEN(CONCATENATE(" ADD "," ",N415,";"))-2),";")</f>
        <v xml:space="preserve"> ADD  ID VARCHAR(20) NOT NULL ;</v>
      </c>
      <c r="K415" s="21" t="str">
        <f t="shared" ref="K415:K423" si="173">CONCATENATE(LEFT(CONCATENATE("  ALTER COLUMN  "," ",N415,";"),LEN(CONCATENATE("  ALTER COLUMN  "," ",N415,";"))-2),";")</f>
        <v xml:space="preserve">  ALTER COLUMN   ID VARCHAR(20) NOT NULL ;</v>
      </c>
      <c r="L415" s="12"/>
      <c r="M415" s="18" t="str">
        <f t="shared" ref="M415:M422" si="174">CONCATENATE(B415,",")</f>
        <v>ID,</v>
      </c>
      <c r="N415" s="5" t="str">
        <f>CONCATENATE(B415," ",C415,"(",D415,") ",E415," ,")</f>
        <v>ID VARCHAR(20) NOT NULL ,</v>
      </c>
      <c r="O415" s="1" t="s">
        <v>2</v>
      </c>
      <c r="P415" s="6"/>
      <c r="Q415" s="6"/>
      <c r="R415" s="6"/>
      <c r="S415" s="6"/>
      <c r="T415" s="6"/>
      <c r="U415" s="6"/>
      <c r="V415" s="6"/>
      <c r="W415" s="17" t="str">
        <f t="shared" ref="W415:W422" si="175">CONCATENATE(,LOWER(O415),UPPER(LEFT(P415,1)),LOWER(RIGHT(P415,LEN(P415)-IF(LEN(P415)&gt;0,1,LEN(P415)))),UPPER(LEFT(Q415,1)),LOWER(RIGHT(Q415,LEN(Q415)-IF(LEN(Q415)&gt;0,1,LEN(Q415)))),UPPER(LEFT(R415,1)),LOWER(RIGHT(R415,LEN(R415)-IF(LEN(R415)&gt;0,1,LEN(R415)))),UPPER(LEFT(S415,1)),LOWER(RIGHT(S415,LEN(S415)-IF(LEN(S415)&gt;0,1,LEN(S415)))),UPPER(LEFT(T415,1)),LOWER(RIGHT(T415,LEN(T415)-IF(LEN(T415)&gt;0,1,LEN(T415)))),UPPER(LEFT(U415,1)),LOWER(RIGHT(U415,LEN(U415)-IF(LEN(U415)&gt;0,1,LEN(U415)))),UPPER(LEFT(V415,1)),LOWER(RIGHT(V415,LEN(V415)-IF(LEN(V415)&gt;0,1,LEN(V415)))))</f>
        <v>id</v>
      </c>
      <c r="X415" s="3" t="str">
        <f t="shared" ref="X415:X423" si="176">CONCATENATE("""",W415,"""",":","""","""",",")</f>
        <v>"id":"",</v>
      </c>
      <c r="Y415" s="22" t="str">
        <f t="shared" ref="Y415:Y423" si="177">CONCATENATE("public static String ",,B415,,"=","""",W415,""";")</f>
        <v>public static String ID="id";</v>
      </c>
      <c r="Z415" s="7" t="str">
        <f t="shared" ref="Z415:Z423" si="178">CONCATENATE("private String ",W415,"=","""""",";")</f>
        <v>private String id="";</v>
      </c>
    </row>
    <row r="416" spans="2:26" ht="30" x14ac:dyDescent="0.45">
      <c r="B416" s="1" t="s">
        <v>3</v>
      </c>
      <c r="C416" s="1" t="s">
        <v>1</v>
      </c>
      <c r="D416" s="4">
        <v>10</v>
      </c>
      <c r="E416" s="24"/>
      <c r="F416" s="24"/>
      <c r="G416" s="24"/>
      <c r="I416" t="str">
        <f>I415</f>
        <v>ALTER TABLE CR_LANG_REL</v>
      </c>
      <c r="J416" t="str">
        <f t="shared" si="172"/>
        <v xml:space="preserve"> ADD  STATUS VARCHAR(10);</v>
      </c>
      <c r="K416" s="21" t="str">
        <f t="shared" si="173"/>
        <v xml:space="preserve">  ALTER COLUMN   STATUS VARCHAR(10);</v>
      </c>
      <c r="L416" s="12"/>
      <c r="M416" s="18" t="str">
        <f t="shared" si="174"/>
        <v>STATUS,</v>
      </c>
      <c r="N416" s="5" t="str">
        <f t="shared" ref="N416:N423" si="179">CONCATENATE(B416," ",C416,"(",D416,")",",")</f>
        <v>STATUS VARCHAR(10),</v>
      </c>
      <c r="O416" s="1" t="s">
        <v>3</v>
      </c>
      <c r="W416" s="17" t="str">
        <f t="shared" si="175"/>
        <v>status</v>
      </c>
      <c r="X416" s="3" t="str">
        <f t="shared" si="176"/>
        <v>"status":"",</v>
      </c>
      <c r="Y416" s="22" t="str">
        <f t="shared" si="177"/>
        <v>public static String STATUS="status";</v>
      </c>
      <c r="Z416" s="7" t="str">
        <f t="shared" si="178"/>
        <v>private String status="";</v>
      </c>
    </row>
    <row r="417" spans="2:26" ht="30" x14ac:dyDescent="0.45">
      <c r="B417" s="1" t="s">
        <v>4</v>
      </c>
      <c r="C417" s="1" t="s">
        <v>1</v>
      </c>
      <c r="D417" s="4">
        <v>20</v>
      </c>
      <c r="E417" s="24"/>
      <c r="F417" s="24"/>
      <c r="G417" s="24"/>
      <c r="I417" t="str">
        <f>I416</f>
        <v>ALTER TABLE CR_LANG_REL</v>
      </c>
      <c r="J417" t="str">
        <f t="shared" si="172"/>
        <v xml:space="preserve"> ADD  INSERT_DATE VARCHAR(20);</v>
      </c>
      <c r="K417" s="21" t="str">
        <f t="shared" si="173"/>
        <v xml:space="preserve">  ALTER COLUMN   INSERT_DATE VARCHAR(20);</v>
      </c>
      <c r="L417" s="12"/>
      <c r="M417" s="18" t="str">
        <f t="shared" si="174"/>
        <v>INSERT_DATE,</v>
      </c>
      <c r="N417" s="5" t="str">
        <f t="shared" si="179"/>
        <v>INSERT_DATE VARCHAR(20),</v>
      </c>
      <c r="O417" s="1" t="s">
        <v>7</v>
      </c>
      <c r="P417" t="s">
        <v>8</v>
      </c>
      <c r="W417" s="17" t="str">
        <f t="shared" si="175"/>
        <v>insertDate</v>
      </c>
      <c r="X417" s="3" t="str">
        <f t="shared" si="176"/>
        <v>"insertDate":"",</v>
      </c>
      <c r="Y417" s="22" t="str">
        <f t="shared" si="177"/>
        <v>public static String INSERT_DATE="insertDate";</v>
      </c>
      <c r="Z417" s="7" t="str">
        <f t="shared" si="178"/>
        <v>private String insertDate="";</v>
      </c>
    </row>
    <row r="418" spans="2:26" ht="44.5" x14ac:dyDescent="0.45">
      <c r="B418" s="1" t="s">
        <v>5</v>
      </c>
      <c r="C418" s="1" t="s">
        <v>1</v>
      </c>
      <c r="D418" s="4">
        <v>20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MODIFICATION_DATE VARCHAR(20);</v>
      </c>
      <c r="K418" s="21" t="str">
        <f t="shared" si="173"/>
        <v xml:space="preserve">  ALTER COLUMN   MODIFICATION_DATE VARCHAR(20);</v>
      </c>
      <c r="L418" s="12"/>
      <c r="M418" s="18" t="str">
        <f t="shared" si="174"/>
        <v>MODIFICATION_DATE,</v>
      </c>
      <c r="N418" s="5" t="str">
        <f t="shared" si="179"/>
        <v>MODIFICATION_DATE VARCHAR(20),</v>
      </c>
      <c r="O418" s="1" t="s">
        <v>9</v>
      </c>
      <c r="P418" t="s">
        <v>8</v>
      </c>
      <c r="W418" s="17" t="str">
        <f t="shared" si="175"/>
        <v>modificationDate</v>
      </c>
      <c r="X418" s="3" t="str">
        <f t="shared" si="176"/>
        <v>"modificationDate":"",</v>
      </c>
      <c r="Y418" s="22" t="str">
        <f t="shared" si="177"/>
        <v>public static String MODIFICATION_DATE="modificationDate";</v>
      </c>
      <c r="Z418" s="7" t="str">
        <f t="shared" si="178"/>
        <v>private String modificationDate="";</v>
      </c>
    </row>
    <row r="419" spans="2:26" ht="30" x14ac:dyDescent="0.45">
      <c r="B419" s="30" t="s">
        <v>176</v>
      </c>
      <c r="C419" s="1" t="s">
        <v>1</v>
      </c>
      <c r="D419" s="8">
        <v>30</v>
      </c>
      <c r="E419" s="24"/>
      <c r="F419" s="24"/>
      <c r="G419" s="24"/>
      <c r="I419" t="str">
        <f>I417</f>
        <v>ALTER TABLE CR_LANG_REL</v>
      </c>
      <c r="J419" t="str">
        <f t="shared" si="172"/>
        <v xml:space="preserve"> ADD  REL_ID VARCHAR(30);</v>
      </c>
      <c r="K419" s="21" t="str">
        <f t="shared" si="173"/>
        <v xml:space="preserve">  ALTER COLUMN   REL_ID VARCHAR(30);</v>
      </c>
      <c r="M419" s="18" t="str">
        <f t="shared" si="174"/>
        <v>REL_ID,</v>
      </c>
      <c r="N419" s="5" t="str">
        <f t="shared" si="179"/>
        <v>REL_ID VARCHAR(30),</v>
      </c>
      <c r="O419" s="1" t="s">
        <v>179</v>
      </c>
      <c r="P419" t="s">
        <v>2</v>
      </c>
      <c r="W419" s="17" t="str">
        <f t="shared" si="175"/>
        <v>relId</v>
      </c>
      <c r="X419" s="3" t="str">
        <f t="shared" si="176"/>
        <v>"relId":"",</v>
      </c>
      <c r="Y419" s="22" t="str">
        <f t="shared" si="177"/>
        <v>public static String REL_ID="relId";</v>
      </c>
      <c r="Z419" s="7" t="str">
        <f t="shared" si="178"/>
        <v>private String relId="";</v>
      </c>
    </row>
    <row r="420" spans="2:26" ht="30" x14ac:dyDescent="0.45">
      <c r="B420" s="30" t="s">
        <v>178</v>
      </c>
      <c r="C420" s="1" t="s">
        <v>1</v>
      </c>
      <c r="D420" s="8">
        <v>30</v>
      </c>
      <c r="E420" s="24"/>
      <c r="F420" s="24"/>
      <c r="G420" s="24"/>
      <c r="I420" t="e">
        <f>#REF!</f>
        <v>#REF!</v>
      </c>
      <c r="J420" t="str">
        <f t="shared" si="172"/>
        <v xml:space="preserve"> ADD  LANG_TYPE VARCHAR(30);</v>
      </c>
      <c r="K420" s="21" t="str">
        <f t="shared" si="173"/>
        <v xml:space="preserve">  ALTER COLUMN   LANG_TYPE VARCHAR(30);</v>
      </c>
      <c r="M420" s="18" t="str">
        <f t="shared" si="174"/>
        <v>LANG_TYPE,</v>
      </c>
      <c r="N420" s="5" t="str">
        <f t="shared" si="179"/>
        <v>LANG_TYPE VARCHAR(30),</v>
      </c>
      <c r="O420" s="1" t="s">
        <v>29</v>
      </c>
      <c r="P420" t="s">
        <v>51</v>
      </c>
      <c r="W420" s="17" t="str">
        <f t="shared" si="175"/>
        <v>langType</v>
      </c>
      <c r="X420" s="3" t="str">
        <f t="shared" si="176"/>
        <v>"langType":"",</v>
      </c>
      <c r="Y420" s="22" t="str">
        <f t="shared" si="177"/>
        <v>public static String LANG_TYPE="langType";</v>
      </c>
      <c r="Z420" s="7" t="str">
        <f t="shared" si="178"/>
        <v>private String langType="";</v>
      </c>
    </row>
    <row r="421" spans="2:26" ht="30" x14ac:dyDescent="0.45">
      <c r="B421" s="30" t="s">
        <v>181</v>
      </c>
      <c r="C421" s="1" t="s">
        <v>1</v>
      </c>
      <c r="D421" s="8">
        <v>40</v>
      </c>
      <c r="E421" s="24"/>
      <c r="F421" s="24"/>
      <c r="G421" s="24"/>
      <c r="I421" t="e">
        <f>I420</f>
        <v>#REF!</v>
      </c>
      <c r="J421" t="str">
        <f t="shared" si="172"/>
        <v xml:space="preserve"> ADD  LANG_FIELD VARCHAR(40);</v>
      </c>
      <c r="K421" s="21" t="str">
        <f t="shared" si="173"/>
        <v xml:space="preserve">  ALTER COLUMN   LANG_FIELD VARCHAR(40);</v>
      </c>
      <c r="M421" s="18" t="str">
        <f t="shared" si="174"/>
        <v>LANG_FIELD,</v>
      </c>
      <c r="N421" s="5" t="str">
        <f t="shared" si="179"/>
        <v>LANG_FIELD VARCHAR(40),</v>
      </c>
      <c r="O421" s="1" t="s">
        <v>29</v>
      </c>
      <c r="P421" t="s">
        <v>60</v>
      </c>
      <c r="W421" s="17" t="str">
        <f t="shared" si="175"/>
        <v>langField</v>
      </c>
      <c r="X421" s="3" t="str">
        <f t="shared" si="176"/>
        <v>"langField":"",</v>
      </c>
      <c r="Y421" s="22" t="str">
        <f t="shared" si="177"/>
        <v>public static String LANG_FIELD="langField";</v>
      </c>
      <c r="Z421" s="7" t="str">
        <f t="shared" si="178"/>
        <v>private String langField="";</v>
      </c>
    </row>
    <row r="422" spans="2:26" ht="30" x14ac:dyDescent="0.45">
      <c r="B422" s="30" t="s">
        <v>177</v>
      </c>
      <c r="C422" s="1" t="s">
        <v>1</v>
      </c>
      <c r="D422" s="8">
        <v>500</v>
      </c>
      <c r="E422" s="24"/>
      <c r="F422" s="24"/>
      <c r="G422" s="24"/>
      <c r="I422" t="e">
        <f>#REF!</f>
        <v>#REF!</v>
      </c>
      <c r="J422" t="str">
        <f t="shared" si="172"/>
        <v xml:space="preserve"> ADD  LANG_DEF VARCHAR(500);</v>
      </c>
      <c r="K422" s="21" t="str">
        <f t="shared" si="173"/>
        <v xml:space="preserve">  ALTER COLUMN   LANG_DEF VARCHAR(500);</v>
      </c>
      <c r="M422" s="18" t="str">
        <f t="shared" si="174"/>
        <v>LANG_DEF,</v>
      </c>
      <c r="N422" s="5" t="str">
        <f t="shared" si="179"/>
        <v>LANG_DEF VARCHAR(500),</v>
      </c>
      <c r="O422" s="1" t="s">
        <v>29</v>
      </c>
      <c r="P422" t="s">
        <v>180</v>
      </c>
      <c r="W422" s="17" t="str">
        <f t="shared" si="175"/>
        <v>langDef</v>
      </c>
      <c r="X422" s="3" t="str">
        <f t="shared" si="176"/>
        <v>"langDef":"",</v>
      </c>
      <c r="Y422" s="22" t="str">
        <f t="shared" si="177"/>
        <v>public static String LANG_DEF="langDef";</v>
      </c>
      <c r="Z422" s="7" t="str">
        <f t="shared" si="178"/>
        <v>private String langDef="";</v>
      </c>
    </row>
    <row r="423" spans="2:26" ht="29" x14ac:dyDescent="0.35">
      <c r="B423" s="30" t="s">
        <v>29</v>
      </c>
      <c r="C423" s="1" t="s">
        <v>1</v>
      </c>
      <c r="D423" s="8">
        <v>5</v>
      </c>
      <c r="E423" s="24"/>
      <c r="F423" s="24"/>
      <c r="G423" s="24"/>
      <c r="I423" t="e">
        <f>#REF!</f>
        <v>#REF!</v>
      </c>
      <c r="J423" t="str">
        <f t="shared" si="172"/>
        <v xml:space="preserve"> ADD  LANG VARCHAR(5);</v>
      </c>
      <c r="K423" s="21" t="str">
        <f t="shared" si="173"/>
        <v xml:space="preserve">  ALTER COLUMN   LANG VARCHAR(5);</v>
      </c>
      <c r="M423" s="19"/>
      <c r="N423" s="5" t="str">
        <f t="shared" si="179"/>
        <v>LANG VARCHAR(5),</v>
      </c>
      <c r="O423" t="s">
        <v>29</v>
      </c>
      <c r="W423" s="16" t="s">
        <v>125</v>
      </c>
      <c r="X423" s="3" t="str">
        <f t="shared" si="176"/>
        <v>"lang":"",</v>
      </c>
      <c r="Y423" s="22" t="str">
        <f t="shared" si="177"/>
        <v>public static String LANG="lang";</v>
      </c>
      <c r="Z423" s="7" t="str">
        <f t="shared" si="178"/>
        <v>private String lang="";</v>
      </c>
    </row>
    <row r="424" spans="2:26" ht="15.5" x14ac:dyDescent="0.35">
      <c r="E424" s="24"/>
      <c r="F424" s="24"/>
      <c r="G424" s="24"/>
      <c r="K424" s="21"/>
      <c r="M424" s="19"/>
      <c r="N424" s="33" t="s">
        <v>130</v>
      </c>
      <c r="W424" s="16"/>
      <c r="X424" s="3"/>
      <c r="Y424" s="22"/>
      <c r="Z4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2019-06-10T18:38:11Z</dcterms:modified>
</cp:coreProperties>
</file>