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0" yWindow="3020" windowWidth="15510" windowHeight="3570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K667" i="1" l="1"/>
  <c r="K665" i="1"/>
  <c r="K664" i="1"/>
  <c r="K663" i="1"/>
  <c r="K662" i="1"/>
  <c r="K661" i="1"/>
  <c r="K660" i="1"/>
  <c r="K659" i="1"/>
  <c r="W667" i="1"/>
  <c r="Z667" i="1" s="1"/>
  <c r="N667" i="1"/>
  <c r="M667" i="1"/>
  <c r="I667" i="1"/>
  <c r="W665" i="1"/>
  <c r="Z665" i="1" s="1"/>
  <c r="N665" i="1"/>
  <c r="M665" i="1"/>
  <c r="I665" i="1"/>
  <c r="W668" i="1"/>
  <c r="Z668" i="1" s="1"/>
  <c r="N668" i="1"/>
  <c r="M668" i="1"/>
  <c r="I668" i="1"/>
  <c r="Y666" i="1"/>
  <c r="X666" i="1"/>
  <c r="W666" i="1"/>
  <c r="Z666" i="1" s="1"/>
  <c r="N666" i="1"/>
  <c r="M666" i="1"/>
  <c r="I666" i="1"/>
  <c r="Z664" i="1"/>
  <c r="Y664" i="1"/>
  <c r="X664" i="1"/>
  <c r="W664" i="1"/>
  <c r="N664" i="1"/>
  <c r="M664" i="1"/>
  <c r="Z663" i="1"/>
  <c r="W663" i="1"/>
  <c r="Y663" i="1" s="1"/>
  <c r="N663" i="1"/>
  <c r="M663" i="1"/>
  <c r="W662" i="1"/>
  <c r="Z662" i="1" s="1"/>
  <c r="N662" i="1"/>
  <c r="M662" i="1"/>
  <c r="Y661" i="1"/>
  <c r="X661" i="1"/>
  <c r="W661" i="1"/>
  <c r="Z661" i="1" s="1"/>
  <c r="N661" i="1"/>
  <c r="M661" i="1"/>
  <c r="W660" i="1"/>
  <c r="Z660" i="1" s="1"/>
  <c r="N660" i="1"/>
  <c r="M660" i="1"/>
  <c r="N659" i="1"/>
  <c r="I659" i="1"/>
  <c r="I660" i="1" s="1"/>
  <c r="I661" i="1" s="1"/>
  <c r="I662" i="1" s="1"/>
  <c r="I663" i="1" s="1"/>
  <c r="I664" i="1" s="1"/>
  <c r="W653" i="1"/>
  <c r="Z653" i="1" s="1"/>
  <c r="N653" i="1"/>
  <c r="K653" i="1" s="1"/>
  <c r="M653" i="1"/>
  <c r="W652" i="1"/>
  <c r="Z652" i="1" s="1"/>
  <c r="N652" i="1"/>
  <c r="J652" i="1" s="1"/>
  <c r="M652" i="1"/>
  <c r="W651" i="1"/>
  <c r="X651" i="1" s="1"/>
  <c r="N651" i="1"/>
  <c r="K651" i="1" s="1"/>
  <c r="M651" i="1"/>
  <c r="W650" i="1"/>
  <c r="Z650" i="1" s="1"/>
  <c r="N650" i="1"/>
  <c r="K650" i="1" s="1"/>
  <c r="M650" i="1"/>
  <c r="W649" i="1"/>
  <c r="Z649" i="1" s="1"/>
  <c r="N649" i="1"/>
  <c r="K649" i="1" s="1"/>
  <c r="M649" i="1"/>
  <c r="Y648" i="1"/>
  <c r="W648" i="1"/>
  <c r="X648" i="1" s="1"/>
  <c r="N648" i="1"/>
  <c r="M648" i="1"/>
  <c r="W647" i="1"/>
  <c r="Z647" i="1" s="1"/>
  <c r="N647" i="1"/>
  <c r="M647" i="1"/>
  <c r="N646" i="1"/>
  <c r="I646" i="1"/>
  <c r="J653" i="1" l="1"/>
  <c r="X667" i="1"/>
  <c r="Y667" i="1"/>
  <c r="Y665" i="1"/>
  <c r="X665" i="1"/>
  <c r="X660" i="1"/>
  <c r="X662" i="1"/>
  <c r="X668" i="1"/>
  <c r="Y660" i="1"/>
  <c r="Y662" i="1"/>
  <c r="X663" i="1"/>
  <c r="Y668" i="1"/>
  <c r="Z648" i="1"/>
  <c r="K652" i="1"/>
  <c r="X652" i="1"/>
  <c r="Y652" i="1"/>
  <c r="J649" i="1"/>
  <c r="Z651" i="1"/>
  <c r="Y651" i="1"/>
  <c r="I647" i="1"/>
  <c r="I648" i="1" s="1"/>
  <c r="I649" i="1" s="1"/>
  <c r="I650" i="1" s="1"/>
  <c r="I651" i="1" s="1"/>
  <c r="X649" i="1"/>
  <c r="J650" i="1"/>
  <c r="Y647" i="1"/>
  <c r="Y649" i="1"/>
  <c r="X650" i="1"/>
  <c r="J651" i="1"/>
  <c r="Y653" i="1"/>
  <c r="X647" i="1"/>
  <c r="X653" i="1"/>
  <c r="Y650" i="1"/>
  <c r="W540" i="1"/>
  <c r="Y540" i="1" s="1"/>
  <c r="N540" i="1"/>
  <c r="J540" i="1" s="1"/>
  <c r="M540" i="1"/>
  <c r="K540" i="1"/>
  <c r="W541" i="1"/>
  <c r="Z541" i="1" s="1"/>
  <c r="N541" i="1"/>
  <c r="J541" i="1" s="1"/>
  <c r="M541" i="1"/>
  <c r="W522" i="1"/>
  <c r="Y522" i="1" s="1"/>
  <c r="N522" i="1"/>
  <c r="K522" i="1" s="1"/>
  <c r="M522" i="1"/>
  <c r="K552" i="1"/>
  <c r="K551" i="1"/>
  <c r="K550" i="1"/>
  <c r="W552" i="1"/>
  <c r="Z552" i="1" s="1"/>
  <c r="N552" i="1"/>
  <c r="M552" i="1"/>
  <c r="J552" i="1"/>
  <c r="W551" i="1"/>
  <c r="Z551" i="1" s="1"/>
  <c r="N551" i="1"/>
  <c r="J551" i="1" s="1"/>
  <c r="M551" i="1"/>
  <c r="W550" i="1"/>
  <c r="X550" i="1" s="1"/>
  <c r="N550" i="1"/>
  <c r="M550" i="1"/>
  <c r="W528" i="1"/>
  <c r="Z528" i="1" s="1"/>
  <c r="N528" i="1"/>
  <c r="K528" i="1" s="1"/>
  <c r="M528" i="1"/>
  <c r="W529" i="1"/>
  <c r="Z529" i="1" s="1"/>
  <c r="N529" i="1"/>
  <c r="K529" i="1" s="1"/>
  <c r="M529" i="1"/>
  <c r="W530" i="1"/>
  <c r="Z530" i="1" s="1"/>
  <c r="N530" i="1"/>
  <c r="J530" i="1" s="1"/>
  <c r="M530" i="1"/>
  <c r="W56" i="1"/>
  <c r="Z56" i="1" s="1"/>
  <c r="N56" i="1"/>
  <c r="W57" i="1"/>
  <c r="Z57" i="1" s="1"/>
  <c r="N57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Z550" i="1" l="1"/>
  <c r="X551" i="1"/>
  <c r="Y551" i="1"/>
  <c r="Y550" i="1"/>
  <c r="X540" i="1"/>
  <c r="Z540" i="1"/>
  <c r="X541" i="1"/>
  <c r="Y541" i="1"/>
  <c r="Z522" i="1"/>
  <c r="J522" i="1"/>
  <c r="X522" i="1"/>
  <c r="X552" i="1"/>
  <c r="J550" i="1"/>
  <c r="Y552" i="1"/>
  <c r="J529" i="1"/>
  <c r="J528" i="1"/>
  <c r="X528" i="1"/>
  <c r="Y528" i="1"/>
  <c r="X529" i="1"/>
  <c r="Y529" i="1"/>
  <c r="K530" i="1"/>
  <c r="X530" i="1"/>
  <c r="Y530" i="1"/>
  <c r="X56" i="1"/>
  <c r="Y56" i="1"/>
  <c r="X57" i="1"/>
  <c r="Y57" i="1"/>
  <c r="M634" i="1"/>
  <c r="N634" i="1"/>
  <c r="J634" i="1" s="1"/>
  <c r="W634" i="1"/>
  <c r="Z634" i="1" s="1"/>
  <c r="W642" i="1"/>
  <c r="Z642" i="1" s="1"/>
  <c r="N642" i="1"/>
  <c r="K642" i="1" s="1"/>
  <c r="M642" i="1"/>
  <c r="W641" i="1"/>
  <c r="Z641" i="1" s="1"/>
  <c r="N641" i="1"/>
  <c r="K641" i="1" s="1"/>
  <c r="M641" i="1"/>
  <c r="W640" i="1"/>
  <c r="Z640" i="1" s="1"/>
  <c r="N640" i="1"/>
  <c r="K640" i="1" s="1"/>
  <c r="M640" i="1"/>
  <c r="W639" i="1"/>
  <c r="Z639" i="1" s="1"/>
  <c r="N639" i="1"/>
  <c r="K639" i="1" s="1"/>
  <c r="M639" i="1"/>
  <c r="W638" i="1"/>
  <c r="Z638" i="1" s="1"/>
  <c r="N638" i="1"/>
  <c r="K638" i="1" s="1"/>
  <c r="M638" i="1"/>
  <c r="I638" i="1"/>
  <c r="W637" i="1"/>
  <c r="Z637" i="1" s="1"/>
  <c r="N637" i="1"/>
  <c r="K637" i="1" s="1"/>
  <c r="M637" i="1"/>
  <c r="I637" i="1"/>
  <c r="W636" i="1"/>
  <c r="Z636" i="1" s="1"/>
  <c r="N636" i="1"/>
  <c r="K636" i="1" s="1"/>
  <c r="M636" i="1"/>
  <c r="I636" i="1"/>
  <c r="W635" i="1"/>
  <c r="Z635" i="1" s="1"/>
  <c r="N635" i="1"/>
  <c r="K635" i="1" s="1"/>
  <c r="M635" i="1"/>
  <c r="I635" i="1"/>
  <c r="W633" i="1"/>
  <c r="X633" i="1" s="1"/>
  <c r="N633" i="1"/>
  <c r="J633" i="1" s="1"/>
  <c r="M633" i="1"/>
  <c r="W632" i="1"/>
  <c r="Y632" i="1" s="1"/>
  <c r="N632" i="1"/>
  <c r="K632" i="1" s="1"/>
  <c r="M632" i="1"/>
  <c r="W631" i="1"/>
  <c r="Z631" i="1" s="1"/>
  <c r="N631" i="1"/>
  <c r="M631" i="1"/>
  <c r="W630" i="1"/>
  <c r="Y630" i="1" s="1"/>
  <c r="N630" i="1"/>
  <c r="M630" i="1"/>
  <c r="N629" i="1"/>
  <c r="I629" i="1"/>
  <c r="I630" i="1" s="1"/>
  <c r="I631" i="1" s="1"/>
  <c r="I632" i="1" s="1"/>
  <c r="I633" i="1" s="1"/>
  <c r="I634" i="1" s="1"/>
  <c r="W58" i="1"/>
  <c r="Z58" i="1" s="1"/>
  <c r="N58" i="1"/>
  <c r="W55" i="1"/>
  <c r="Z55" i="1" s="1"/>
  <c r="N55" i="1"/>
  <c r="M55" i="1"/>
  <c r="I55" i="1"/>
  <c r="W54" i="1"/>
  <c r="Y54" i="1" s="1"/>
  <c r="N54" i="1"/>
  <c r="M54" i="1"/>
  <c r="I54" i="1"/>
  <c r="K248" i="1"/>
  <c r="K249" i="1"/>
  <c r="K246" i="1"/>
  <c r="K245" i="1"/>
  <c r="K244" i="1"/>
  <c r="K243" i="1"/>
  <c r="K242" i="1"/>
  <c r="K241" i="1"/>
  <c r="K240" i="1"/>
  <c r="W247" i="1"/>
  <c r="Z247" i="1" s="1"/>
  <c r="N247" i="1"/>
  <c r="I247" i="1"/>
  <c r="W248" i="1"/>
  <c r="Z248" i="1" s="1"/>
  <c r="N248" i="1"/>
  <c r="W246" i="1"/>
  <c r="Z246" i="1" s="1"/>
  <c r="N246" i="1"/>
  <c r="M246" i="1"/>
  <c r="W245" i="1"/>
  <c r="X245" i="1" s="1"/>
  <c r="N245" i="1"/>
  <c r="M245" i="1"/>
  <c r="I245" i="1"/>
  <c r="W244" i="1"/>
  <c r="Y244" i="1" s="1"/>
  <c r="N244" i="1"/>
  <c r="M244" i="1"/>
  <c r="W243" i="1"/>
  <c r="Z243" i="1" s="1"/>
  <c r="N243" i="1"/>
  <c r="M243" i="1"/>
  <c r="W242" i="1"/>
  <c r="Z242" i="1" s="1"/>
  <c r="N242" i="1"/>
  <c r="M242" i="1"/>
  <c r="W241" i="1"/>
  <c r="X241" i="1" s="1"/>
  <c r="N241" i="1"/>
  <c r="M241" i="1"/>
  <c r="N240" i="1"/>
  <c r="I240" i="1"/>
  <c r="I241" i="1" s="1"/>
  <c r="I242" i="1" s="1"/>
  <c r="I243" i="1" s="1"/>
  <c r="I244" i="1" s="1"/>
  <c r="K281" i="1"/>
  <c r="W280" i="1"/>
  <c r="Z280" i="1" s="1"/>
  <c r="N280" i="1"/>
  <c r="K276" i="1"/>
  <c r="K275" i="1"/>
  <c r="K282" i="1"/>
  <c r="K283" i="1"/>
  <c r="K279" i="1"/>
  <c r="K278" i="1"/>
  <c r="K277" i="1"/>
  <c r="K274" i="1"/>
  <c r="K273" i="1"/>
  <c r="K272" i="1"/>
  <c r="K271" i="1"/>
  <c r="K270" i="1"/>
  <c r="K269" i="1"/>
  <c r="W281" i="1"/>
  <c r="Z281" i="1" s="1"/>
  <c r="N281" i="1"/>
  <c r="I281" i="1"/>
  <c r="W279" i="1"/>
  <c r="Y279" i="1" s="1"/>
  <c r="N279" i="1"/>
  <c r="W278" i="1"/>
  <c r="X278" i="1" s="1"/>
  <c r="N278" i="1"/>
  <c r="I278" i="1"/>
  <c r="W277" i="1"/>
  <c r="Z277" i="1" s="1"/>
  <c r="N277" i="1"/>
  <c r="W276" i="1"/>
  <c r="Z276" i="1" s="1"/>
  <c r="N276" i="1"/>
  <c r="M276" i="1"/>
  <c r="W275" i="1"/>
  <c r="Z275" i="1" s="1"/>
  <c r="N275" i="1"/>
  <c r="W274" i="1"/>
  <c r="X274" i="1" s="1"/>
  <c r="N274" i="1"/>
  <c r="M274" i="1"/>
  <c r="W273" i="1"/>
  <c r="Y273" i="1" s="1"/>
  <c r="N273" i="1"/>
  <c r="M273" i="1"/>
  <c r="W272" i="1"/>
  <c r="Z272" i="1" s="1"/>
  <c r="N272" i="1"/>
  <c r="M272" i="1"/>
  <c r="W271" i="1"/>
  <c r="Z271" i="1" s="1"/>
  <c r="N271" i="1"/>
  <c r="M271" i="1"/>
  <c r="W270" i="1"/>
  <c r="X270" i="1" s="1"/>
  <c r="N270" i="1"/>
  <c r="M270" i="1"/>
  <c r="N269" i="1"/>
  <c r="I269" i="1"/>
  <c r="I270" i="1" s="1"/>
  <c r="I271" i="1" s="1"/>
  <c r="I272" i="1" s="1"/>
  <c r="I273" i="1" s="1"/>
  <c r="K611" i="1"/>
  <c r="W599" i="1"/>
  <c r="Z599" i="1" s="1"/>
  <c r="N599" i="1"/>
  <c r="M599" i="1"/>
  <c r="I599" i="1"/>
  <c r="W79" i="1"/>
  <c r="X79" i="1" s="1"/>
  <c r="N79" i="1"/>
  <c r="M79" i="1"/>
  <c r="I79" i="1"/>
  <c r="W624" i="1"/>
  <c r="Z624" i="1" s="1"/>
  <c r="N624" i="1"/>
  <c r="M624" i="1"/>
  <c r="I624" i="1"/>
  <c r="W623" i="1"/>
  <c r="Y623" i="1" s="1"/>
  <c r="N623" i="1"/>
  <c r="M623" i="1"/>
  <c r="W622" i="1"/>
  <c r="Z622" i="1" s="1"/>
  <c r="N622" i="1"/>
  <c r="M622" i="1"/>
  <c r="I622" i="1"/>
  <c r="W621" i="1"/>
  <c r="Z621" i="1" s="1"/>
  <c r="N621" i="1"/>
  <c r="M621" i="1"/>
  <c r="W620" i="1"/>
  <c r="Z620" i="1" s="1"/>
  <c r="N620" i="1"/>
  <c r="M620" i="1"/>
  <c r="I620" i="1"/>
  <c r="W619" i="1"/>
  <c r="Y619" i="1" s="1"/>
  <c r="N619" i="1"/>
  <c r="M619" i="1"/>
  <c r="W618" i="1"/>
  <c r="Z618" i="1" s="1"/>
  <c r="N618" i="1"/>
  <c r="M618" i="1"/>
  <c r="I618" i="1"/>
  <c r="W617" i="1"/>
  <c r="Z617" i="1" s="1"/>
  <c r="N617" i="1"/>
  <c r="M617" i="1"/>
  <c r="I617" i="1"/>
  <c r="W616" i="1"/>
  <c r="Z616" i="1" s="1"/>
  <c r="N616" i="1"/>
  <c r="M616" i="1"/>
  <c r="I616" i="1"/>
  <c r="W615" i="1"/>
  <c r="Z615" i="1" s="1"/>
  <c r="N615" i="1"/>
  <c r="M615" i="1"/>
  <c r="W614" i="1"/>
  <c r="Z614" i="1" s="1"/>
  <c r="N614" i="1"/>
  <c r="M614" i="1"/>
  <c r="W613" i="1"/>
  <c r="Z613" i="1" s="1"/>
  <c r="N613" i="1"/>
  <c r="M613" i="1"/>
  <c r="W612" i="1"/>
  <c r="Z612" i="1" s="1"/>
  <c r="N612" i="1"/>
  <c r="M612" i="1"/>
  <c r="N611" i="1"/>
  <c r="I611" i="1"/>
  <c r="I612" i="1" s="1"/>
  <c r="I613" i="1" s="1"/>
  <c r="I614" i="1" s="1"/>
  <c r="I615" i="1" s="1"/>
  <c r="K430" i="1"/>
  <c r="K431" i="1"/>
  <c r="K432" i="1"/>
  <c r="K433" i="1"/>
  <c r="K434" i="1"/>
  <c r="K435" i="1"/>
  <c r="K436" i="1"/>
  <c r="K437" i="1"/>
  <c r="K439" i="1"/>
  <c r="K443" i="1"/>
  <c r="K445" i="1"/>
  <c r="K446" i="1"/>
  <c r="K447" i="1"/>
  <c r="K448" i="1"/>
  <c r="K449" i="1"/>
  <c r="K450" i="1"/>
  <c r="K453" i="1"/>
  <c r="K454" i="1"/>
  <c r="K456" i="1"/>
  <c r="K457" i="1"/>
  <c r="K458" i="1"/>
  <c r="K459" i="1"/>
  <c r="K460" i="1"/>
  <c r="K461" i="1"/>
  <c r="W80" i="1"/>
  <c r="Z80" i="1" s="1"/>
  <c r="N80" i="1"/>
  <c r="M80" i="1"/>
  <c r="I80" i="1"/>
  <c r="W74" i="1"/>
  <c r="Z74" i="1" s="1"/>
  <c r="N74" i="1"/>
  <c r="M74" i="1"/>
  <c r="I74" i="1"/>
  <c r="W75" i="1"/>
  <c r="Z75" i="1" s="1"/>
  <c r="N75" i="1"/>
  <c r="M75" i="1"/>
  <c r="W76" i="1"/>
  <c r="Z76" i="1" s="1"/>
  <c r="N76" i="1"/>
  <c r="M76" i="1"/>
  <c r="W69" i="1"/>
  <c r="Z69" i="1" s="1"/>
  <c r="N69" i="1"/>
  <c r="M69" i="1"/>
  <c r="I69" i="1"/>
  <c r="I76" i="1" s="1"/>
  <c r="W460" i="1"/>
  <c r="Z460" i="1" s="1"/>
  <c r="N460" i="1"/>
  <c r="J460" i="1" s="1"/>
  <c r="M460" i="1"/>
  <c r="I460" i="1"/>
  <c r="W422" i="1"/>
  <c r="Z422" i="1" s="1"/>
  <c r="N422" i="1"/>
  <c r="J422" i="1" s="1"/>
  <c r="M422" i="1"/>
  <c r="Y634" i="1" l="1"/>
  <c r="X634" i="1"/>
  <c r="K634" i="1"/>
  <c r="J636" i="1"/>
  <c r="J642" i="1"/>
  <c r="K633" i="1"/>
  <c r="X635" i="1"/>
  <c r="I639" i="1"/>
  <c r="X630" i="1"/>
  <c r="X632" i="1"/>
  <c r="J635" i="1"/>
  <c r="Z630" i="1"/>
  <c r="Z632" i="1"/>
  <c r="I641" i="1"/>
  <c r="Y241" i="1"/>
  <c r="Y242" i="1"/>
  <c r="X641" i="1"/>
  <c r="X640" i="1"/>
  <c r="Y640" i="1"/>
  <c r="X639" i="1"/>
  <c r="Y639" i="1"/>
  <c r="X637" i="1"/>
  <c r="J641" i="1"/>
  <c r="J640" i="1"/>
  <c r="J638" i="1"/>
  <c r="J637" i="1"/>
  <c r="J639" i="1"/>
  <c r="Y641" i="1"/>
  <c r="X642" i="1"/>
  <c r="Y642" i="1"/>
  <c r="Y637" i="1"/>
  <c r="X638" i="1"/>
  <c r="Y638" i="1"/>
  <c r="Y633" i="1"/>
  <c r="X631" i="1"/>
  <c r="J632" i="1"/>
  <c r="Z633" i="1"/>
  <c r="Y635" i="1"/>
  <c r="X636" i="1"/>
  <c r="Y636" i="1"/>
  <c r="Y631" i="1"/>
  <c r="X55" i="1"/>
  <c r="X54" i="1"/>
  <c r="Y55" i="1"/>
  <c r="X58" i="1"/>
  <c r="Z54" i="1"/>
  <c r="Y58" i="1"/>
  <c r="Z245" i="1"/>
  <c r="Y245" i="1"/>
  <c r="Z241" i="1"/>
  <c r="Z244" i="1"/>
  <c r="X247" i="1"/>
  <c r="X246" i="1"/>
  <c r="Y247" i="1"/>
  <c r="X242" i="1"/>
  <c r="Y246" i="1"/>
  <c r="X243" i="1"/>
  <c r="X248" i="1"/>
  <c r="Y243" i="1"/>
  <c r="X244" i="1"/>
  <c r="Y248" i="1"/>
  <c r="X280" i="1"/>
  <c r="Y270" i="1"/>
  <c r="Y277" i="1"/>
  <c r="Y280" i="1"/>
  <c r="X599" i="1"/>
  <c r="Z270" i="1"/>
  <c r="Y599" i="1"/>
  <c r="X277" i="1"/>
  <c r="X271" i="1"/>
  <c r="Z273" i="1"/>
  <c r="Y271" i="1"/>
  <c r="Y274" i="1"/>
  <c r="Z278" i="1"/>
  <c r="Z279" i="1"/>
  <c r="X275" i="1"/>
  <c r="Y278" i="1"/>
  <c r="X272" i="1"/>
  <c r="Z274" i="1"/>
  <c r="Y275" i="1"/>
  <c r="X276" i="1"/>
  <c r="X281" i="1"/>
  <c r="Y272" i="1"/>
  <c r="X273" i="1"/>
  <c r="Y276" i="1"/>
  <c r="X279" i="1"/>
  <c r="Y281" i="1"/>
  <c r="Y79" i="1"/>
  <c r="Z79" i="1"/>
  <c r="Z623" i="1"/>
  <c r="Y622" i="1"/>
  <c r="X622" i="1"/>
  <c r="Z619" i="1"/>
  <c r="X618" i="1"/>
  <c r="X621" i="1"/>
  <c r="Y621" i="1"/>
  <c r="X617" i="1"/>
  <c r="X624" i="1"/>
  <c r="X623" i="1"/>
  <c r="Y624" i="1"/>
  <c r="X612" i="1"/>
  <c r="X613" i="1"/>
  <c r="X614" i="1"/>
  <c r="X615" i="1"/>
  <c r="X616" i="1"/>
  <c r="Y617" i="1"/>
  <c r="Y618" i="1"/>
  <c r="X620" i="1"/>
  <c r="Y612" i="1"/>
  <c r="Y613" i="1"/>
  <c r="Y614" i="1"/>
  <c r="Y615" i="1"/>
  <c r="Y616" i="1"/>
  <c r="X619" i="1"/>
  <c r="Y620" i="1"/>
  <c r="X80" i="1"/>
  <c r="Y80" i="1"/>
  <c r="X74" i="1"/>
  <c r="Y74" i="1"/>
  <c r="X75" i="1"/>
  <c r="Y75" i="1"/>
  <c r="X76" i="1"/>
  <c r="Y76" i="1"/>
  <c r="X69" i="1"/>
  <c r="Y69" i="1"/>
  <c r="X460" i="1"/>
  <c r="Y460" i="1"/>
  <c r="X422" i="1"/>
  <c r="Y422" i="1"/>
  <c r="W435" i="1"/>
  <c r="Z435" i="1" s="1"/>
  <c r="N435" i="1"/>
  <c r="M435" i="1"/>
  <c r="X435" i="1" l="1"/>
  <c r="Y435" i="1"/>
  <c r="W603" i="1"/>
  <c r="Y603" i="1" s="1"/>
  <c r="N603" i="1"/>
  <c r="M603" i="1"/>
  <c r="I603" i="1"/>
  <c r="W602" i="1"/>
  <c r="Y602" i="1" s="1"/>
  <c r="N602" i="1"/>
  <c r="M602" i="1"/>
  <c r="W601" i="1"/>
  <c r="Z601" i="1" s="1"/>
  <c r="N601" i="1"/>
  <c r="M601" i="1"/>
  <c r="K601" i="1"/>
  <c r="I601" i="1"/>
  <c r="W600" i="1"/>
  <c r="Z600" i="1" s="1"/>
  <c r="N600" i="1"/>
  <c r="M600" i="1"/>
  <c r="W598" i="1"/>
  <c r="Z598" i="1" s="1"/>
  <c r="N598" i="1"/>
  <c r="M598" i="1"/>
  <c r="K598" i="1"/>
  <c r="I598" i="1"/>
  <c r="W597" i="1"/>
  <c r="Z597" i="1" s="1"/>
  <c r="N597" i="1"/>
  <c r="M597" i="1"/>
  <c r="K597" i="1"/>
  <c r="W596" i="1"/>
  <c r="Z596" i="1" s="1"/>
  <c r="N596" i="1"/>
  <c r="M596" i="1"/>
  <c r="K596" i="1"/>
  <c r="W595" i="1"/>
  <c r="Z595" i="1" s="1"/>
  <c r="N595" i="1"/>
  <c r="M595" i="1"/>
  <c r="K595" i="1"/>
  <c r="W594" i="1"/>
  <c r="Z594" i="1" s="1"/>
  <c r="N594" i="1"/>
  <c r="M594" i="1"/>
  <c r="K594" i="1"/>
  <c r="N593" i="1"/>
  <c r="K593" i="1"/>
  <c r="I593" i="1"/>
  <c r="I594" i="1" s="1"/>
  <c r="I595" i="1" s="1"/>
  <c r="W577" i="1"/>
  <c r="Z577" i="1" s="1"/>
  <c r="N577" i="1"/>
  <c r="M577" i="1"/>
  <c r="J582" i="1"/>
  <c r="K576" i="1"/>
  <c r="K574" i="1"/>
  <c r="K573" i="1"/>
  <c r="K572" i="1"/>
  <c r="K571" i="1"/>
  <c r="K570" i="1"/>
  <c r="K569" i="1"/>
  <c r="W574" i="1"/>
  <c r="Z574" i="1" s="1"/>
  <c r="N574" i="1"/>
  <c r="M574" i="1"/>
  <c r="W576" i="1"/>
  <c r="Z576" i="1" s="1"/>
  <c r="N576" i="1"/>
  <c r="M576" i="1"/>
  <c r="W564" i="1"/>
  <c r="Y564" i="1" s="1"/>
  <c r="N564" i="1"/>
  <c r="K564" i="1" s="1"/>
  <c r="M564" i="1"/>
  <c r="I564" i="1"/>
  <c r="W563" i="1"/>
  <c r="Z563" i="1" s="1"/>
  <c r="N563" i="1"/>
  <c r="K563" i="1" s="1"/>
  <c r="M563" i="1"/>
  <c r="W562" i="1"/>
  <c r="Z562" i="1" s="1"/>
  <c r="N562" i="1"/>
  <c r="K562" i="1" s="1"/>
  <c r="M562" i="1"/>
  <c r="W561" i="1"/>
  <c r="X561" i="1" s="1"/>
  <c r="N561" i="1"/>
  <c r="K561" i="1" s="1"/>
  <c r="M561" i="1"/>
  <c r="W560" i="1"/>
  <c r="Y560" i="1" s="1"/>
  <c r="N560" i="1"/>
  <c r="K560" i="1" s="1"/>
  <c r="M560" i="1"/>
  <c r="W559" i="1"/>
  <c r="Z559" i="1" s="1"/>
  <c r="N559" i="1"/>
  <c r="K559" i="1" s="1"/>
  <c r="M559" i="1"/>
  <c r="N558" i="1"/>
  <c r="I558" i="1"/>
  <c r="I559" i="1" s="1"/>
  <c r="I560" i="1" s="1"/>
  <c r="I561" i="1" s="1"/>
  <c r="I562" i="1" s="1"/>
  <c r="W589" i="1"/>
  <c r="Z589" i="1" s="1"/>
  <c r="N589" i="1"/>
  <c r="K589" i="1" s="1"/>
  <c r="M589" i="1"/>
  <c r="I589" i="1"/>
  <c r="W588" i="1"/>
  <c r="Y588" i="1" s="1"/>
  <c r="N588" i="1"/>
  <c r="J588" i="1" s="1"/>
  <c r="M588" i="1"/>
  <c r="I588" i="1"/>
  <c r="W587" i="1"/>
  <c r="X587" i="1" s="1"/>
  <c r="N587" i="1"/>
  <c r="M587" i="1"/>
  <c r="K587" i="1"/>
  <c r="J587" i="1"/>
  <c r="W586" i="1"/>
  <c r="Z586" i="1" s="1"/>
  <c r="N586" i="1"/>
  <c r="K586" i="1" s="1"/>
  <c r="M586" i="1"/>
  <c r="W585" i="1"/>
  <c r="Z585" i="1" s="1"/>
  <c r="N585" i="1"/>
  <c r="M585" i="1"/>
  <c r="W584" i="1"/>
  <c r="Y584" i="1" s="1"/>
  <c r="N584" i="1"/>
  <c r="M584" i="1"/>
  <c r="N583" i="1"/>
  <c r="I583" i="1"/>
  <c r="I584" i="1" s="1"/>
  <c r="I585" i="1" s="1"/>
  <c r="I586" i="1" s="1"/>
  <c r="I587" i="1" s="1"/>
  <c r="W578" i="1"/>
  <c r="Z578" i="1" s="1"/>
  <c r="N578" i="1"/>
  <c r="M578" i="1"/>
  <c r="W575" i="1"/>
  <c r="Z575" i="1" s="1"/>
  <c r="N575" i="1"/>
  <c r="M575" i="1"/>
  <c r="I575" i="1"/>
  <c r="W573" i="1"/>
  <c r="Y573" i="1" s="1"/>
  <c r="N573" i="1"/>
  <c r="M573" i="1"/>
  <c r="W572" i="1"/>
  <c r="Z572" i="1" s="1"/>
  <c r="N572" i="1"/>
  <c r="M572" i="1"/>
  <c r="W571" i="1"/>
  <c r="Z571" i="1" s="1"/>
  <c r="N571" i="1"/>
  <c r="M571" i="1"/>
  <c r="W570" i="1"/>
  <c r="Z570" i="1" s="1"/>
  <c r="N570" i="1"/>
  <c r="M570" i="1"/>
  <c r="N569" i="1"/>
  <c r="I569" i="1"/>
  <c r="I570" i="1" s="1"/>
  <c r="I571" i="1" s="1"/>
  <c r="I572" i="1" s="1"/>
  <c r="I573" i="1" s="1"/>
  <c r="K549" i="1"/>
  <c r="W549" i="1"/>
  <c r="Y549" i="1" s="1"/>
  <c r="N549" i="1"/>
  <c r="J549" i="1" s="1"/>
  <c r="M549" i="1"/>
  <c r="W531" i="1"/>
  <c r="X531" i="1" s="1"/>
  <c r="N531" i="1"/>
  <c r="K531" i="1" s="1"/>
  <c r="M531" i="1"/>
  <c r="W441" i="1"/>
  <c r="Z441" i="1" s="1"/>
  <c r="N441" i="1"/>
  <c r="M441" i="1"/>
  <c r="W442" i="1"/>
  <c r="Z442" i="1" s="1"/>
  <c r="N442" i="1"/>
  <c r="M442" i="1"/>
  <c r="W72" i="1"/>
  <c r="Z72" i="1" s="1"/>
  <c r="N72" i="1"/>
  <c r="M72" i="1"/>
  <c r="I72" i="1"/>
  <c r="W73" i="1"/>
  <c r="Z73" i="1" s="1"/>
  <c r="N73" i="1"/>
  <c r="M73" i="1"/>
  <c r="I596" i="1" l="1"/>
  <c r="I597" i="1" s="1"/>
  <c r="I621" i="1"/>
  <c r="X584" i="1"/>
  <c r="Y587" i="1"/>
  <c r="Z561" i="1"/>
  <c r="Y601" i="1"/>
  <c r="Z603" i="1"/>
  <c r="J562" i="1"/>
  <c r="J563" i="1"/>
  <c r="X596" i="1"/>
  <c r="X586" i="1"/>
  <c r="X600" i="1"/>
  <c r="Z584" i="1"/>
  <c r="Y586" i="1"/>
  <c r="X562" i="1"/>
  <c r="Z564" i="1"/>
  <c r="X597" i="1"/>
  <c r="Y600" i="1"/>
  <c r="K588" i="1"/>
  <c r="X588" i="1"/>
  <c r="J559" i="1"/>
  <c r="Z560" i="1"/>
  <c r="Y561" i="1"/>
  <c r="Y562" i="1"/>
  <c r="Z588" i="1"/>
  <c r="X598" i="1"/>
  <c r="X601" i="1"/>
  <c r="Z602" i="1"/>
  <c r="X595" i="1"/>
  <c r="X603" i="1"/>
  <c r="Z573" i="1"/>
  <c r="Y594" i="1"/>
  <c r="Y595" i="1"/>
  <c r="Y596" i="1"/>
  <c r="Y597" i="1"/>
  <c r="Y598" i="1"/>
  <c r="X602" i="1"/>
  <c r="X594" i="1"/>
  <c r="Y575" i="1"/>
  <c r="X577" i="1"/>
  <c r="X573" i="1"/>
  <c r="Y577" i="1"/>
  <c r="X574" i="1"/>
  <c r="Y574" i="1"/>
  <c r="X571" i="1"/>
  <c r="X575" i="1"/>
  <c r="X576" i="1"/>
  <c r="Y576" i="1"/>
  <c r="X559" i="1"/>
  <c r="J560" i="1"/>
  <c r="X563" i="1"/>
  <c r="J564" i="1"/>
  <c r="Y570" i="1"/>
  <c r="Y559" i="1"/>
  <c r="X560" i="1"/>
  <c r="J561" i="1"/>
  <c r="Y563" i="1"/>
  <c r="X564" i="1"/>
  <c r="X570" i="1"/>
  <c r="J589" i="1"/>
  <c r="X585" i="1"/>
  <c r="J586" i="1"/>
  <c r="Z587" i="1"/>
  <c r="X589" i="1"/>
  <c r="Y585" i="1"/>
  <c r="Y589" i="1"/>
  <c r="X578" i="1"/>
  <c r="Y571" i="1"/>
  <c r="X572" i="1"/>
  <c r="Y578" i="1"/>
  <c r="Y572" i="1"/>
  <c r="X549" i="1"/>
  <c r="Z549" i="1"/>
  <c r="Y531" i="1"/>
  <c r="Z531" i="1"/>
  <c r="J531" i="1"/>
  <c r="X441" i="1"/>
  <c r="Y441" i="1"/>
  <c r="X442" i="1"/>
  <c r="Y442" i="1"/>
  <c r="X72" i="1"/>
  <c r="Y72" i="1"/>
  <c r="X73" i="1"/>
  <c r="Y73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553" i="1"/>
  <c r="K537" i="1"/>
  <c r="K538" i="1"/>
  <c r="K539" i="1"/>
  <c r="K542" i="1"/>
  <c r="K543" i="1"/>
  <c r="K544" i="1"/>
  <c r="K545" i="1"/>
  <c r="K546" i="1"/>
  <c r="K536" i="1"/>
  <c r="W547" i="1"/>
  <c r="Z547" i="1" s="1"/>
  <c r="N547" i="1"/>
  <c r="M547" i="1"/>
  <c r="W546" i="1"/>
  <c r="Z546" i="1" s="1"/>
  <c r="N546" i="1"/>
  <c r="M546" i="1"/>
  <c r="K535" i="1"/>
  <c r="W553" i="1"/>
  <c r="Z553" i="1" s="1"/>
  <c r="N553" i="1"/>
  <c r="M553" i="1"/>
  <c r="I553" i="1"/>
  <c r="I574" i="1" s="1"/>
  <c r="W548" i="1"/>
  <c r="Z548" i="1" s="1"/>
  <c r="N548" i="1"/>
  <c r="M548" i="1"/>
  <c r="W545" i="1"/>
  <c r="X545" i="1" s="1"/>
  <c r="N545" i="1"/>
  <c r="M545" i="1"/>
  <c r="I545" i="1"/>
  <c r="W544" i="1"/>
  <c r="Y544" i="1" s="1"/>
  <c r="N544" i="1"/>
  <c r="M544" i="1"/>
  <c r="I544" i="1"/>
  <c r="W543" i="1"/>
  <c r="Z543" i="1" s="1"/>
  <c r="N543" i="1"/>
  <c r="M543" i="1"/>
  <c r="I543" i="1"/>
  <c r="W542" i="1"/>
  <c r="Z542" i="1" s="1"/>
  <c r="N542" i="1"/>
  <c r="M542" i="1"/>
  <c r="W539" i="1"/>
  <c r="Y539" i="1" s="1"/>
  <c r="N539" i="1"/>
  <c r="M539" i="1"/>
  <c r="W538" i="1"/>
  <c r="Y538" i="1" s="1"/>
  <c r="N538" i="1"/>
  <c r="M538" i="1"/>
  <c r="W537" i="1"/>
  <c r="Z537" i="1" s="1"/>
  <c r="N537" i="1"/>
  <c r="M537" i="1"/>
  <c r="W536" i="1"/>
  <c r="Z536" i="1" s="1"/>
  <c r="N536" i="1"/>
  <c r="M536" i="1"/>
  <c r="N535" i="1"/>
  <c r="I535" i="1"/>
  <c r="I536" i="1" s="1"/>
  <c r="W526" i="1"/>
  <c r="Z526" i="1" s="1"/>
  <c r="N526" i="1"/>
  <c r="K526" i="1" s="1"/>
  <c r="M526" i="1"/>
  <c r="I526" i="1"/>
  <c r="W525" i="1"/>
  <c r="Z525" i="1" s="1"/>
  <c r="N525" i="1"/>
  <c r="K525" i="1" s="1"/>
  <c r="M525" i="1"/>
  <c r="I525" i="1"/>
  <c r="W524" i="1"/>
  <c r="Z524" i="1" s="1"/>
  <c r="N524" i="1"/>
  <c r="J524" i="1" s="1"/>
  <c r="M524" i="1"/>
  <c r="I524" i="1"/>
  <c r="W523" i="1"/>
  <c r="Z523" i="1" s="1"/>
  <c r="N523" i="1"/>
  <c r="K523" i="1" s="1"/>
  <c r="M523" i="1"/>
  <c r="W532" i="1"/>
  <c r="Z532" i="1" s="1"/>
  <c r="N532" i="1"/>
  <c r="J532" i="1" s="1"/>
  <c r="M532" i="1"/>
  <c r="I532" i="1"/>
  <c r="W527" i="1"/>
  <c r="Z527" i="1" s="1"/>
  <c r="N527" i="1"/>
  <c r="J527" i="1" s="1"/>
  <c r="M527" i="1"/>
  <c r="W521" i="1"/>
  <c r="X521" i="1" s="1"/>
  <c r="N521" i="1"/>
  <c r="J521" i="1" s="1"/>
  <c r="M521" i="1"/>
  <c r="W520" i="1"/>
  <c r="Y520" i="1" s="1"/>
  <c r="N520" i="1"/>
  <c r="J520" i="1" s="1"/>
  <c r="M520" i="1"/>
  <c r="W519" i="1"/>
  <c r="Z519" i="1" s="1"/>
  <c r="N519" i="1"/>
  <c r="K519" i="1" s="1"/>
  <c r="M519" i="1"/>
  <c r="W518" i="1"/>
  <c r="Y518" i="1" s="1"/>
  <c r="N518" i="1"/>
  <c r="J518" i="1" s="1"/>
  <c r="M518" i="1"/>
  <c r="N517" i="1"/>
  <c r="I517" i="1"/>
  <c r="W64" i="1"/>
  <c r="Z64" i="1" s="1"/>
  <c r="N64" i="1"/>
  <c r="J64" i="1" s="1"/>
  <c r="M64" i="1"/>
  <c r="I64" i="1"/>
  <c r="W63" i="1"/>
  <c r="Z63" i="1" s="1"/>
  <c r="N63" i="1"/>
  <c r="J63" i="1" s="1"/>
  <c r="M63" i="1"/>
  <c r="W41" i="1"/>
  <c r="Z41" i="1" s="1"/>
  <c r="N41" i="1"/>
  <c r="K41" i="1" s="1"/>
  <c r="M41" i="1"/>
  <c r="W71" i="1"/>
  <c r="Z71" i="1" s="1"/>
  <c r="N71" i="1"/>
  <c r="J71" i="1" s="1"/>
  <c r="M71" i="1"/>
  <c r="W40" i="1"/>
  <c r="Z40" i="1" s="1"/>
  <c r="N40" i="1"/>
  <c r="K40" i="1" s="1"/>
  <c r="M40" i="1"/>
  <c r="K327" i="1"/>
  <c r="W327" i="1"/>
  <c r="Z327" i="1" s="1"/>
  <c r="N327" i="1"/>
  <c r="J327" i="1" s="1"/>
  <c r="I300" i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W310" i="1"/>
  <c r="Z310" i="1" s="1"/>
  <c r="N310" i="1"/>
  <c r="J310" i="1" s="1"/>
  <c r="W454" i="1"/>
  <c r="Z454" i="1" s="1"/>
  <c r="N454" i="1"/>
  <c r="M454" i="1"/>
  <c r="W450" i="1"/>
  <c r="Z450" i="1" s="1"/>
  <c r="N450" i="1"/>
  <c r="M450" i="1"/>
  <c r="W449" i="1"/>
  <c r="Y449" i="1" s="1"/>
  <c r="N449" i="1"/>
  <c r="W443" i="1"/>
  <c r="Z443" i="1" s="1"/>
  <c r="N443" i="1"/>
  <c r="M443" i="1"/>
  <c r="W439" i="1"/>
  <c r="Z439" i="1" s="1"/>
  <c r="N439" i="1"/>
  <c r="W437" i="1"/>
  <c r="Z437" i="1" s="1"/>
  <c r="N437" i="1"/>
  <c r="M437" i="1"/>
  <c r="W461" i="1"/>
  <c r="Z461" i="1" s="1"/>
  <c r="N461" i="1"/>
  <c r="M461" i="1"/>
  <c r="W459" i="1"/>
  <c r="Z459" i="1" s="1"/>
  <c r="N459" i="1"/>
  <c r="M459" i="1"/>
  <c r="W458" i="1"/>
  <c r="Z458" i="1" s="1"/>
  <c r="N458" i="1"/>
  <c r="M458" i="1"/>
  <c r="W457" i="1"/>
  <c r="Z457" i="1" s="1"/>
  <c r="N457" i="1"/>
  <c r="M457" i="1"/>
  <c r="W456" i="1"/>
  <c r="Z456" i="1" s="1"/>
  <c r="N456" i="1"/>
  <c r="M456" i="1"/>
  <c r="W455" i="1"/>
  <c r="Y455" i="1" s="1"/>
  <c r="N455" i="1"/>
  <c r="M455" i="1"/>
  <c r="W453" i="1"/>
  <c r="X453" i="1" s="1"/>
  <c r="N453" i="1"/>
  <c r="M453" i="1"/>
  <c r="W452" i="1"/>
  <c r="Y452" i="1" s="1"/>
  <c r="N452" i="1"/>
  <c r="M452" i="1"/>
  <c r="W451" i="1"/>
  <c r="Z451" i="1" s="1"/>
  <c r="N451" i="1"/>
  <c r="W448" i="1"/>
  <c r="Z448" i="1" s="1"/>
  <c r="N448" i="1"/>
  <c r="M448" i="1"/>
  <c r="W447" i="1"/>
  <c r="Y447" i="1" s="1"/>
  <c r="N447" i="1"/>
  <c r="M447" i="1"/>
  <c r="W446" i="1"/>
  <c r="X446" i="1" s="1"/>
  <c r="N446" i="1"/>
  <c r="W445" i="1"/>
  <c r="Y445" i="1" s="1"/>
  <c r="N445" i="1"/>
  <c r="M445" i="1"/>
  <c r="W444" i="1"/>
  <c r="Z444" i="1" s="1"/>
  <c r="N444" i="1"/>
  <c r="M444" i="1"/>
  <c r="W440" i="1"/>
  <c r="Z440" i="1" s="1"/>
  <c r="N440" i="1"/>
  <c r="W438" i="1"/>
  <c r="X438" i="1" s="1"/>
  <c r="N438" i="1"/>
  <c r="M438" i="1"/>
  <c r="W436" i="1"/>
  <c r="Y436" i="1" s="1"/>
  <c r="N436" i="1"/>
  <c r="M436" i="1"/>
  <c r="W434" i="1"/>
  <c r="Z434" i="1" s="1"/>
  <c r="N434" i="1"/>
  <c r="M434" i="1"/>
  <c r="W433" i="1"/>
  <c r="Z433" i="1" s="1"/>
  <c r="N433" i="1"/>
  <c r="M433" i="1"/>
  <c r="W432" i="1"/>
  <c r="X432" i="1" s="1"/>
  <c r="N432" i="1"/>
  <c r="M432" i="1"/>
  <c r="W431" i="1"/>
  <c r="Y431" i="1" s="1"/>
  <c r="N431" i="1"/>
  <c r="M431" i="1"/>
  <c r="N430" i="1"/>
  <c r="W423" i="1"/>
  <c r="Z423" i="1" s="1"/>
  <c r="N423" i="1"/>
  <c r="J423" i="1" s="1"/>
  <c r="M423" i="1"/>
  <c r="W471" i="1"/>
  <c r="Z471" i="1" s="1"/>
  <c r="N471" i="1"/>
  <c r="K471" i="1" s="1"/>
  <c r="M471" i="1"/>
  <c r="I471" i="1"/>
  <c r="W470" i="1"/>
  <c r="Z470" i="1" s="1"/>
  <c r="N470" i="1"/>
  <c r="K470" i="1" s="1"/>
  <c r="M470" i="1"/>
  <c r="W472" i="1"/>
  <c r="Z472" i="1" s="1"/>
  <c r="N472" i="1"/>
  <c r="J472" i="1" s="1"/>
  <c r="M472" i="1"/>
  <c r="W469" i="1"/>
  <c r="X469" i="1" s="1"/>
  <c r="N469" i="1"/>
  <c r="K469" i="1" s="1"/>
  <c r="M469" i="1"/>
  <c r="W468" i="1"/>
  <c r="Y468" i="1" s="1"/>
  <c r="N468" i="1"/>
  <c r="K468" i="1" s="1"/>
  <c r="M468" i="1"/>
  <c r="W467" i="1"/>
  <c r="Z467" i="1" s="1"/>
  <c r="N467" i="1"/>
  <c r="J467" i="1" s="1"/>
  <c r="M467" i="1"/>
  <c r="N466" i="1"/>
  <c r="I466" i="1"/>
  <c r="W424" i="1"/>
  <c r="Z424" i="1" s="1"/>
  <c r="N424" i="1"/>
  <c r="J424" i="1" s="1"/>
  <c r="M424" i="1"/>
  <c r="W421" i="1"/>
  <c r="Z421" i="1" s="1"/>
  <c r="N421" i="1"/>
  <c r="J421" i="1" s="1"/>
  <c r="M421" i="1"/>
  <c r="W408" i="1"/>
  <c r="Z408" i="1" s="1"/>
  <c r="N408" i="1"/>
  <c r="K408" i="1" s="1"/>
  <c r="M408" i="1"/>
  <c r="I408" i="1"/>
  <c r="W425" i="1"/>
  <c r="Z425" i="1" s="1"/>
  <c r="N425" i="1"/>
  <c r="J425" i="1" s="1"/>
  <c r="M425" i="1"/>
  <c r="W420" i="1"/>
  <c r="X420" i="1" s="1"/>
  <c r="N420" i="1"/>
  <c r="M420" i="1"/>
  <c r="W419" i="1"/>
  <c r="Z419" i="1" s="1"/>
  <c r="N419" i="1"/>
  <c r="M419" i="1"/>
  <c r="W418" i="1"/>
  <c r="Z418" i="1" s="1"/>
  <c r="N418" i="1"/>
  <c r="J418" i="1" s="1"/>
  <c r="M418" i="1"/>
  <c r="W417" i="1"/>
  <c r="Z417" i="1" s="1"/>
  <c r="N417" i="1"/>
  <c r="J417" i="1" s="1"/>
  <c r="M417" i="1"/>
  <c r="W416" i="1"/>
  <c r="X416" i="1" s="1"/>
  <c r="N416" i="1"/>
  <c r="W415" i="1"/>
  <c r="Y415" i="1" s="1"/>
  <c r="N415" i="1"/>
  <c r="K415" i="1" s="1"/>
  <c r="M415" i="1"/>
  <c r="W414" i="1"/>
  <c r="Z414" i="1" s="1"/>
  <c r="N414" i="1"/>
  <c r="K414" i="1" s="1"/>
  <c r="M414" i="1"/>
  <c r="W413" i="1"/>
  <c r="Z413" i="1" s="1"/>
  <c r="N413" i="1"/>
  <c r="W412" i="1"/>
  <c r="X412" i="1" s="1"/>
  <c r="N412" i="1"/>
  <c r="K412" i="1" s="1"/>
  <c r="M412" i="1"/>
  <c r="W411" i="1"/>
  <c r="Y411" i="1" s="1"/>
  <c r="N411" i="1"/>
  <c r="K411" i="1" s="1"/>
  <c r="M411" i="1"/>
  <c r="I411" i="1"/>
  <c r="W410" i="1"/>
  <c r="Z410" i="1" s="1"/>
  <c r="N410" i="1"/>
  <c r="W409" i="1"/>
  <c r="Z409" i="1" s="1"/>
  <c r="N409" i="1"/>
  <c r="J409" i="1" s="1"/>
  <c r="M409" i="1"/>
  <c r="I409" i="1"/>
  <c r="W407" i="1"/>
  <c r="X407" i="1" s="1"/>
  <c r="N407" i="1"/>
  <c r="K407" i="1" s="1"/>
  <c r="M407" i="1"/>
  <c r="W406" i="1"/>
  <c r="Y406" i="1" s="1"/>
  <c r="N406" i="1"/>
  <c r="K406" i="1" s="1"/>
  <c r="M406" i="1"/>
  <c r="W405" i="1"/>
  <c r="Z405" i="1" s="1"/>
  <c r="N405" i="1"/>
  <c r="J405" i="1" s="1"/>
  <c r="M405" i="1"/>
  <c r="W404" i="1"/>
  <c r="Z404" i="1" s="1"/>
  <c r="N404" i="1"/>
  <c r="J404" i="1" s="1"/>
  <c r="M404" i="1"/>
  <c r="N403" i="1"/>
  <c r="I403" i="1"/>
  <c r="I404" i="1" s="1"/>
  <c r="I576" i="1" s="1"/>
  <c r="W95" i="1"/>
  <c r="Z95" i="1" s="1"/>
  <c r="N95" i="1"/>
  <c r="K95" i="1" s="1"/>
  <c r="M95" i="1"/>
  <c r="I95" i="1"/>
  <c r="W96" i="1"/>
  <c r="Z96" i="1" s="1"/>
  <c r="N96" i="1"/>
  <c r="K96" i="1" s="1"/>
  <c r="M96" i="1"/>
  <c r="I96" i="1"/>
  <c r="W78" i="1"/>
  <c r="Z78" i="1" s="1"/>
  <c r="N78" i="1"/>
  <c r="M78" i="1"/>
  <c r="W44" i="1"/>
  <c r="Y44" i="1" s="1"/>
  <c r="N44" i="1"/>
  <c r="J44" i="1" s="1"/>
  <c r="M44" i="1"/>
  <c r="W77" i="1"/>
  <c r="Z77" i="1" s="1"/>
  <c r="N77" i="1"/>
  <c r="M77" i="1"/>
  <c r="I518" i="1" l="1"/>
  <c r="I529" i="1"/>
  <c r="I540" i="1" s="1"/>
  <c r="I467" i="1"/>
  <c r="I468" i="1" s="1"/>
  <c r="I640" i="1"/>
  <c r="J526" i="1"/>
  <c r="Z5" i="1"/>
  <c r="Y6" i="1"/>
  <c r="K4" i="1"/>
  <c r="Z7" i="1"/>
  <c r="X7" i="1"/>
  <c r="X5" i="1"/>
  <c r="J40" i="1"/>
  <c r="I547" i="1"/>
  <c r="K3" i="1"/>
  <c r="X3" i="1"/>
  <c r="J6" i="1"/>
  <c r="I546" i="1"/>
  <c r="Z3" i="1"/>
  <c r="K7" i="1"/>
  <c r="Y4" i="1"/>
  <c r="K5" i="1"/>
  <c r="Y8" i="1"/>
  <c r="Z4" i="1"/>
  <c r="X6" i="1"/>
  <c r="Z8" i="1"/>
  <c r="Z538" i="1"/>
  <c r="X539" i="1"/>
  <c r="X547" i="1"/>
  <c r="X536" i="1"/>
  <c r="Z539" i="1"/>
  <c r="Y545" i="1"/>
  <c r="Y547" i="1"/>
  <c r="X546" i="1"/>
  <c r="Y546" i="1"/>
  <c r="K524" i="1"/>
  <c r="I527" i="1"/>
  <c r="I542" i="1" s="1"/>
  <c r="I550" i="1" s="1"/>
  <c r="X542" i="1"/>
  <c r="Z545" i="1"/>
  <c r="X548" i="1"/>
  <c r="J519" i="1"/>
  <c r="K520" i="1"/>
  <c r="K527" i="1"/>
  <c r="Y542" i="1"/>
  <c r="Y548" i="1"/>
  <c r="K532" i="1"/>
  <c r="Y536" i="1"/>
  <c r="X553" i="1"/>
  <c r="I537" i="1"/>
  <c r="I538" i="1" s="1"/>
  <c r="I551" i="1" s="1"/>
  <c r="I548" i="1"/>
  <c r="Z544" i="1"/>
  <c r="Y537" i="1"/>
  <c r="X538" i="1"/>
  <c r="Y543" i="1"/>
  <c r="X544" i="1"/>
  <c r="Y553" i="1"/>
  <c r="X537" i="1"/>
  <c r="X543" i="1"/>
  <c r="Y527" i="1"/>
  <c r="X527" i="1"/>
  <c r="X525" i="1"/>
  <c r="X524" i="1"/>
  <c r="Y524" i="1"/>
  <c r="Y523" i="1"/>
  <c r="X523" i="1"/>
  <c r="J525" i="1"/>
  <c r="J523" i="1"/>
  <c r="Y525" i="1"/>
  <c r="X526" i="1"/>
  <c r="Y526" i="1"/>
  <c r="Z520" i="1"/>
  <c r="X532" i="1"/>
  <c r="Y532" i="1"/>
  <c r="J41" i="1"/>
  <c r="X518" i="1"/>
  <c r="K521" i="1"/>
  <c r="Z518" i="1"/>
  <c r="Y519" i="1"/>
  <c r="X520" i="1"/>
  <c r="K518" i="1"/>
  <c r="Y521" i="1"/>
  <c r="X519" i="1"/>
  <c r="Z521" i="1"/>
  <c r="X64" i="1"/>
  <c r="Y64" i="1"/>
  <c r="X63" i="1"/>
  <c r="Y63" i="1"/>
  <c r="X41" i="1"/>
  <c r="Y41" i="1"/>
  <c r="Y71" i="1"/>
  <c r="X71" i="1"/>
  <c r="X40" i="1"/>
  <c r="Y40" i="1"/>
  <c r="Y327" i="1"/>
  <c r="X327" i="1"/>
  <c r="X310" i="1"/>
  <c r="Y310" i="1"/>
  <c r="Z449" i="1"/>
  <c r="X454" i="1"/>
  <c r="Y454" i="1"/>
  <c r="X450" i="1"/>
  <c r="X449" i="1"/>
  <c r="Y450" i="1"/>
  <c r="X443" i="1"/>
  <c r="Y443" i="1"/>
  <c r="X439" i="1"/>
  <c r="Y439" i="1"/>
  <c r="Z453" i="1"/>
  <c r="X437" i="1"/>
  <c r="Y437" i="1"/>
  <c r="J471" i="1"/>
  <c r="K467" i="1"/>
  <c r="I470" i="1"/>
  <c r="Z447" i="1"/>
  <c r="Y453" i="1"/>
  <c r="Y433" i="1"/>
  <c r="X447" i="1"/>
  <c r="X433" i="1"/>
  <c r="Z436" i="1"/>
  <c r="Z455" i="1"/>
  <c r="Y438" i="1"/>
  <c r="X440" i="1"/>
  <c r="Y446" i="1"/>
  <c r="Z431" i="1"/>
  <c r="Y432" i="1"/>
  <c r="Z438" i="1"/>
  <c r="Y440" i="1"/>
  <c r="Z445" i="1"/>
  <c r="Z446" i="1"/>
  <c r="Z432" i="1"/>
  <c r="Z452" i="1"/>
  <c r="Y469" i="1"/>
  <c r="X434" i="1"/>
  <c r="X444" i="1"/>
  <c r="X448" i="1"/>
  <c r="X431" i="1"/>
  <c r="Y434" i="1"/>
  <c r="X436" i="1"/>
  <c r="Y444" i="1"/>
  <c r="X445" i="1"/>
  <c r="Y448" i="1"/>
  <c r="X451" i="1"/>
  <c r="X456" i="1"/>
  <c r="X457" i="1"/>
  <c r="X458" i="1"/>
  <c r="X459" i="1"/>
  <c r="X461" i="1"/>
  <c r="Y451" i="1"/>
  <c r="X452" i="1"/>
  <c r="X455" i="1"/>
  <c r="Y456" i="1"/>
  <c r="Y457" i="1"/>
  <c r="Y458" i="1"/>
  <c r="Y459" i="1"/>
  <c r="Y461" i="1"/>
  <c r="Z469" i="1"/>
  <c r="X423" i="1"/>
  <c r="Y423" i="1"/>
  <c r="J470" i="1"/>
  <c r="K472" i="1"/>
  <c r="X472" i="1"/>
  <c r="X470" i="1"/>
  <c r="Z468" i="1"/>
  <c r="Y472" i="1"/>
  <c r="Y470" i="1"/>
  <c r="X471" i="1"/>
  <c r="Y471" i="1"/>
  <c r="X467" i="1"/>
  <c r="J468" i="1"/>
  <c r="Y467" i="1"/>
  <c r="X468" i="1"/>
  <c r="J469" i="1"/>
  <c r="X424" i="1"/>
  <c r="Y424" i="1"/>
  <c r="X421" i="1"/>
  <c r="Y421" i="1"/>
  <c r="Z407" i="1"/>
  <c r="Y416" i="1"/>
  <c r="Y420" i="1"/>
  <c r="K404" i="1"/>
  <c r="K405" i="1"/>
  <c r="J408" i="1"/>
  <c r="X413" i="1"/>
  <c r="X408" i="1"/>
  <c r="Y408" i="1"/>
  <c r="Z412" i="1"/>
  <c r="Y413" i="1"/>
  <c r="Y407" i="1"/>
  <c r="X418" i="1"/>
  <c r="Z420" i="1"/>
  <c r="J414" i="1"/>
  <c r="Z415" i="1"/>
  <c r="Z416" i="1"/>
  <c r="Y412" i="1"/>
  <c r="Z406" i="1"/>
  <c r="K418" i="1"/>
  <c r="X404" i="1"/>
  <c r="Y404" i="1"/>
  <c r="X409" i="1"/>
  <c r="X417" i="1"/>
  <c r="Y418" i="1"/>
  <c r="J95" i="1"/>
  <c r="Y409" i="1"/>
  <c r="Z411" i="1"/>
  <c r="Y417" i="1"/>
  <c r="K417" i="1"/>
  <c r="K409" i="1"/>
  <c r="I405" i="1"/>
  <c r="I578" i="1" s="1"/>
  <c r="I600" i="1" s="1"/>
  <c r="I418" i="1"/>
  <c r="X405" i="1"/>
  <c r="J406" i="1"/>
  <c r="X414" i="1"/>
  <c r="J415" i="1"/>
  <c r="X411" i="1"/>
  <c r="J412" i="1"/>
  <c r="Y414" i="1"/>
  <c r="X415" i="1"/>
  <c r="Y419" i="1"/>
  <c r="Y425" i="1"/>
  <c r="X410" i="1"/>
  <c r="J411" i="1"/>
  <c r="X419" i="1"/>
  <c r="X425" i="1"/>
  <c r="Y405" i="1"/>
  <c r="X406" i="1"/>
  <c r="J407" i="1"/>
  <c r="Y410" i="1"/>
  <c r="X95" i="1"/>
  <c r="Y95" i="1"/>
  <c r="J96" i="1"/>
  <c r="X96" i="1"/>
  <c r="Y96" i="1"/>
  <c r="X78" i="1"/>
  <c r="Y78" i="1"/>
  <c r="K44" i="1"/>
  <c r="X44" i="1"/>
  <c r="Z44" i="1"/>
  <c r="X77" i="1"/>
  <c r="Y77" i="1"/>
  <c r="W43" i="1"/>
  <c r="Z43" i="1" s="1"/>
  <c r="N43" i="1"/>
  <c r="K43" i="1" s="1"/>
  <c r="M43" i="1"/>
  <c r="W513" i="1"/>
  <c r="Z513" i="1" s="1"/>
  <c r="N513" i="1"/>
  <c r="J513" i="1" s="1"/>
  <c r="M513" i="1"/>
  <c r="W512" i="1"/>
  <c r="X512" i="1" s="1"/>
  <c r="N512" i="1"/>
  <c r="K512" i="1" s="1"/>
  <c r="M512" i="1"/>
  <c r="W511" i="1"/>
  <c r="Y511" i="1" s="1"/>
  <c r="N511" i="1"/>
  <c r="K511" i="1" s="1"/>
  <c r="M511" i="1"/>
  <c r="W510" i="1"/>
  <c r="Z510" i="1" s="1"/>
  <c r="N510" i="1"/>
  <c r="K510" i="1" s="1"/>
  <c r="M510" i="1"/>
  <c r="W509" i="1"/>
  <c r="Z509" i="1" s="1"/>
  <c r="N509" i="1"/>
  <c r="J509" i="1" s="1"/>
  <c r="M509" i="1"/>
  <c r="W508" i="1"/>
  <c r="X508" i="1" s="1"/>
  <c r="N508" i="1"/>
  <c r="K508" i="1" s="1"/>
  <c r="M508" i="1"/>
  <c r="N507" i="1"/>
  <c r="I507" i="1"/>
  <c r="I508" i="1" s="1"/>
  <c r="I509" i="1" s="1"/>
  <c r="I510" i="1" s="1"/>
  <c r="I519" i="1" l="1"/>
  <c r="I530" i="1"/>
  <c r="I541" i="1" s="1"/>
  <c r="I469" i="1"/>
  <c r="I472" i="1" s="1"/>
  <c r="I642" i="1"/>
  <c r="I652" i="1" s="1"/>
  <c r="I539" i="1"/>
  <c r="I563" i="1"/>
  <c r="I406" i="1"/>
  <c r="I420" i="1" s="1"/>
  <c r="I422" i="1" s="1"/>
  <c r="I419" i="1"/>
  <c r="J510" i="1"/>
  <c r="Y43" i="1"/>
  <c r="J43" i="1"/>
  <c r="J511" i="1"/>
  <c r="X511" i="1"/>
  <c r="X43" i="1"/>
  <c r="X509" i="1"/>
  <c r="X510" i="1"/>
  <c r="J512" i="1"/>
  <c r="X513" i="1"/>
  <c r="Y509" i="1"/>
  <c r="Y510" i="1"/>
  <c r="Y513" i="1"/>
  <c r="I512" i="1"/>
  <c r="I511" i="1"/>
  <c r="J508" i="1"/>
  <c r="Y508" i="1"/>
  <c r="K509" i="1"/>
  <c r="Z511" i="1"/>
  <c r="Y512" i="1"/>
  <c r="K513" i="1"/>
  <c r="Z508" i="1"/>
  <c r="Z512" i="1"/>
  <c r="W499" i="1"/>
  <c r="Z499" i="1" s="1"/>
  <c r="N499" i="1"/>
  <c r="K499" i="1" s="1"/>
  <c r="M499" i="1"/>
  <c r="I499" i="1"/>
  <c r="W493" i="1"/>
  <c r="Z493" i="1" s="1"/>
  <c r="N493" i="1"/>
  <c r="J493" i="1" s="1"/>
  <c r="M493" i="1"/>
  <c r="W496" i="1"/>
  <c r="Z496" i="1" s="1"/>
  <c r="N496" i="1"/>
  <c r="W500" i="1"/>
  <c r="Z500" i="1" s="1"/>
  <c r="N500" i="1"/>
  <c r="K500" i="1" s="1"/>
  <c r="M500" i="1"/>
  <c r="I500" i="1"/>
  <c r="W498" i="1"/>
  <c r="Z498" i="1" s="1"/>
  <c r="N498" i="1"/>
  <c r="W497" i="1"/>
  <c r="X497" i="1" s="1"/>
  <c r="N497" i="1"/>
  <c r="W495" i="1"/>
  <c r="Y495" i="1" s="1"/>
  <c r="N495" i="1"/>
  <c r="K495" i="1" s="1"/>
  <c r="M495" i="1"/>
  <c r="I495" i="1"/>
  <c r="W494" i="1"/>
  <c r="Z494" i="1" s="1"/>
  <c r="N494" i="1"/>
  <c r="J494" i="1" s="1"/>
  <c r="M494" i="1"/>
  <c r="W492" i="1"/>
  <c r="Y492" i="1" s="1"/>
  <c r="N492" i="1"/>
  <c r="J492" i="1" s="1"/>
  <c r="M492" i="1"/>
  <c r="W491" i="1"/>
  <c r="X491" i="1" s="1"/>
  <c r="N491" i="1"/>
  <c r="K491" i="1" s="1"/>
  <c r="M491" i="1"/>
  <c r="W490" i="1"/>
  <c r="Y490" i="1" s="1"/>
  <c r="N490" i="1"/>
  <c r="K490" i="1" s="1"/>
  <c r="M490" i="1"/>
  <c r="N489" i="1"/>
  <c r="I489" i="1"/>
  <c r="I490" i="1" s="1"/>
  <c r="I549" i="1" l="1"/>
  <c r="I552" i="1"/>
  <c r="I528" i="1"/>
  <c r="I520" i="1"/>
  <c r="I521" i="1" s="1"/>
  <c r="I522" i="1" s="1"/>
  <c r="I531" i="1"/>
  <c r="I491" i="1"/>
  <c r="I492" i="1" s="1"/>
  <c r="I407" i="1"/>
  <c r="I421" i="1" s="1"/>
  <c r="I423" i="1" s="1"/>
  <c r="I424" i="1" s="1"/>
  <c r="I425" i="1" s="1"/>
  <c r="Y491" i="1"/>
  <c r="Z491" i="1"/>
  <c r="Z492" i="1"/>
  <c r="J499" i="1"/>
  <c r="Y499" i="1"/>
  <c r="X499" i="1"/>
  <c r="X498" i="1"/>
  <c r="Y498" i="1"/>
  <c r="Y497" i="1"/>
  <c r="Z497" i="1"/>
  <c r="K494" i="1"/>
  <c r="Z495" i="1"/>
  <c r="I493" i="1"/>
  <c r="K492" i="1"/>
  <c r="X492" i="1"/>
  <c r="J500" i="1"/>
  <c r="K493" i="1"/>
  <c r="X493" i="1"/>
  <c r="Y493" i="1"/>
  <c r="X496" i="1"/>
  <c r="Y496" i="1"/>
  <c r="X494" i="1"/>
  <c r="J495" i="1"/>
  <c r="Y494" i="1"/>
  <c r="X495" i="1"/>
  <c r="Y500" i="1"/>
  <c r="Z490" i="1"/>
  <c r="J490" i="1"/>
  <c r="X500" i="1"/>
  <c r="X490" i="1"/>
  <c r="J491" i="1"/>
  <c r="W485" i="1"/>
  <c r="Z485" i="1" s="1"/>
  <c r="N485" i="1"/>
  <c r="W484" i="1"/>
  <c r="Z484" i="1" s="1"/>
  <c r="N484" i="1"/>
  <c r="J484" i="1" s="1"/>
  <c r="M484" i="1"/>
  <c r="W483" i="1"/>
  <c r="X483" i="1" s="1"/>
  <c r="N483" i="1"/>
  <c r="J483" i="1" s="1"/>
  <c r="M483" i="1"/>
  <c r="I483" i="1"/>
  <c r="W482" i="1"/>
  <c r="X482" i="1" s="1"/>
  <c r="N482" i="1"/>
  <c r="W481" i="1"/>
  <c r="Y481" i="1" s="1"/>
  <c r="N481" i="1"/>
  <c r="W480" i="1"/>
  <c r="Z480" i="1" s="1"/>
  <c r="N480" i="1"/>
  <c r="K480" i="1" s="1"/>
  <c r="M480" i="1"/>
  <c r="W479" i="1"/>
  <c r="Z479" i="1" s="1"/>
  <c r="N479" i="1"/>
  <c r="J479" i="1" s="1"/>
  <c r="M479" i="1"/>
  <c r="W478" i="1"/>
  <c r="X478" i="1" s="1"/>
  <c r="N478" i="1"/>
  <c r="K478" i="1" s="1"/>
  <c r="M478" i="1"/>
  <c r="W477" i="1"/>
  <c r="Y477" i="1" s="1"/>
  <c r="N477" i="1"/>
  <c r="K477" i="1" s="1"/>
  <c r="M477" i="1"/>
  <c r="W476" i="1"/>
  <c r="Z476" i="1" s="1"/>
  <c r="N476" i="1"/>
  <c r="K476" i="1" s="1"/>
  <c r="M476" i="1"/>
  <c r="N475" i="1"/>
  <c r="I475" i="1"/>
  <c r="I476" i="1" s="1"/>
  <c r="I477" i="1" s="1"/>
  <c r="I478" i="1" s="1"/>
  <c r="I479" i="1" s="1"/>
  <c r="I653" i="1" s="1"/>
  <c r="I494" i="1" l="1"/>
  <c r="Y479" i="1"/>
  <c r="X479" i="1"/>
  <c r="K479" i="1"/>
  <c r="X477" i="1"/>
  <c r="J476" i="1"/>
  <c r="Z477" i="1"/>
  <c r="J478" i="1"/>
  <c r="Y478" i="1"/>
  <c r="Y483" i="1"/>
  <c r="Z483" i="1"/>
  <c r="Y482" i="1"/>
  <c r="X481" i="1"/>
  <c r="Z481" i="1"/>
  <c r="J480" i="1"/>
  <c r="K484" i="1"/>
  <c r="K483" i="1"/>
  <c r="X476" i="1"/>
  <c r="J477" i="1"/>
  <c r="Z478" i="1"/>
  <c r="X480" i="1"/>
  <c r="Z482" i="1"/>
  <c r="X484" i="1"/>
  <c r="Y484" i="1"/>
  <c r="X485" i="1"/>
  <c r="Y476" i="1"/>
  <c r="Y480" i="1"/>
  <c r="Y485" i="1"/>
  <c r="K326" i="1"/>
  <c r="K328" i="1"/>
  <c r="W322" i="1"/>
  <c r="Z322" i="1" s="1"/>
  <c r="N322" i="1"/>
  <c r="W321" i="1"/>
  <c r="Z321" i="1" s="1"/>
  <c r="N321" i="1"/>
  <c r="K329" i="1"/>
  <c r="K325" i="1"/>
  <c r="K324" i="1"/>
  <c r="K323" i="1"/>
  <c r="K320" i="1"/>
  <c r="K319" i="1"/>
  <c r="K318" i="1"/>
  <c r="K317" i="1"/>
  <c r="K316" i="1"/>
  <c r="K315" i="1"/>
  <c r="W328" i="1"/>
  <c r="Z328" i="1" s="1"/>
  <c r="N328" i="1"/>
  <c r="W326" i="1"/>
  <c r="Z326" i="1" s="1"/>
  <c r="N326" i="1"/>
  <c r="M326" i="1"/>
  <c r="W325" i="1"/>
  <c r="Y325" i="1" s="1"/>
  <c r="N325" i="1"/>
  <c r="M325" i="1"/>
  <c r="W324" i="1"/>
  <c r="X324" i="1" s="1"/>
  <c r="N324" i="1"/>
  <c r="W323" i="1"/>
  <c r="Y323" i="1" s="1"/>
  <c r="N323" i="1"/>
  <c r="W320" i="1"/>
  <c r="Z320" i="1" s="1"/>
  <c r="N320" i="1"/>
  <c r="M320" i="1"/>
  <c r="W319" i="1"/>
  <c r="Z319" i="1" s="1"/>
  <c r="N319" i="1"/>
  <c r="M319" i="1"/>
  <c r="W318" i="1"/>
  <c r="X318" i="1" s="1"/>
  <c r="N318" i="1"/>
  <c r="M318" i="1"/>
  <c r="W317" i="1"/>
  <c r="Y317" i="1" s="1"/>
  <c r="N317" i="1"/>
  <c r="M317" i="1"/>
  <c r="W316" i="1"/>
  <c r="Z316" i="1" s="1"/>
  <c r="N316" i="1"/>
  <c r="M316" i="1"/>
  <c r="N315" i="1"/>
  <c r="I315" i="1"/>
  <c r="I316" i="1" s="1"/>
  <c r="I317" i="1" s="1"/>
  <c r="I318" i="1" s="1"/>
  <c r="I319" i="1" s="1"/>
  <c r="W308" i="1"/>
  <c r="Z308" i="1" s="1"/>
  <c r="N308" i="1"/>
  <c r="M308" i="1"/>
  <c r="W70" i="1"/>
  <c r="Z70" i="1" s="1"/>
  <c r="N70" i="1"/>
  <c r="M70" i="1"/>
  <c r="I70" i="1"/>
  <c r="W68" i="1"/>
  <c r="Z68" i="1" s="1"/>
  <c r="N68" i="1"/>
  <c r="M68" i="1"/>
  <c r="I68" i="1"/>
  <c r="I75" i="1" s="1"/>
  <c r="W39" i="1"/>
  <c r="Z39" i="1" s="1"/>
  <c r="N39" i="1"/>
  <c r="J39" i="1" s="1"/>
  <c r="M39" i="1"/>
  <c r="W42" i="1"/>
  <c r="Y42" i="1" s="1"/>
  <c r="N42" i="1"/>
  <c r="K42" i="1" s="1"/>
  <c r="M42" i="1"/>
  <c r="W263" i="1"/>
  <c r="Z263" i="1" s="1"/>
  <c r="N263" i="1"/>
  <c r="J263" i="1" s="1"/>
  <c r="W262" i="1"/>
  <c r="Z262" i="1" s="1"/>
  <c r="N262" i="1"/>
  <c r="J262" i="1" s="1"/>
  <c r="W264" i="1"/>
  <c r="Y264" i="1" s="1"/>
  <c r="N264" i="1"/>
  <c r="J264" i="1" s="1"/>
  <c r="W265" i="1"/>
  <c r="Z265" i="1" s="1"/>
  <c r="N265" i="1"/>
  <c r="J265" i="1" s="1"/>
  <c r="W261" i="1"/>
  <c r="Z261" i="1" s="1"/>
  <c r="N261" i="1"/>
  <c r="K261" i="1" s="1"/>
  <c r="M261" i="1"/>
  <c r="W232" i="1"/>
  <c r="Z232" i="1" s="1"/>
  <c r="N232" i="1"/>
  <c r="K232" i="1" s="1"/>
  <c r="M232" i="1"/>
  <c r="W260" i="1"/>
  <c r="Z260" i="1" s="1"/>
  <c r="N260" i="1"/>
  <c r="W259" i="1"/>
  <c r="Z259" i="1" s="1"/>
  <c r="N259" i="1"/>
  <c r="K259" i="1" s="1"/>
  <c r="M259" i="1"/>
  <c r="I259" i="1"/>
  <c r="W258" i="1"/>
  <c r="Z258" i="1" s="1"/>
  <c r="N258" i="1"/>
  <c r="K258" i="1" s="1"/>
  <c r="M258" i="1"/>
  <c r="W257" i="1"/>
  <c r="Z257" i="1" s="1"/>
  <c r="N257" i="1"/>
  <c r="K257" i="1" s="1"/>
  <c r="M257" i="1"/>
  <c r="W256" i="1"/>
  <c r="Z256" i="1" s="1"/>
  <c r="N256" i="1"/>
  <c r="K256" i="1" s="1"/>
  <c r="M256" i="1"/>
  <c r="W255" i="1"/>
  <c r="Z255" i="1" s="1"/>
  <c r="N255" i="1"/>
  <c r="K255" i="1" s="1"/>
  <c r="M255" i="1"/>
  <c r="N254" i="1"/>
  <c r="I254" i="1"/>
  <c r="I255" i="1" s="1"/>
  <c r="I256" i="1" s="1"/>
  <c r="I257" i="1" s="1"/>
  <c r="I258" i="1" s="1"/>
  <c r="W234" i="1"/>
  <c r="Z234" i="1" s="1"/>
  <c r="N234" i="1"/>
  <c r="W233" i="1"/>
  <c r="Y233" i="1" s="1"/>
  <c r="N233" i="1"/>
  <c r="K233" i="1" s="1"/>
  <c r="M233" i="1"/>
  <c r="I233" i="1"/>
  <c r="W231" i="1"/>
  <c r="Z231" i="1" s="1"/>
  <c r="N231" i="1"/>
  <c r="K231" i="1" s="1"/>
  <c r="M231" i="1"/>
  <c r="W230" i="1"/>
  <c r="Z230" i="1" s="1"/>
  <c r="N230" i="1"/>
  <c r="J230" i="1" s="1"/>
  <c r="M230" i="1"/>
  <c r="W229" i="1"/>
  <c r="Z229" i="1" s="1"/>
  <c r="N229" i="1"/>
  <c r="K229" i="1" s="1"/>
  <c r="M229" i="1"/>
  <c r="W228" i="1"/>
  <c r="Y228" i="1" s="1"/>
  <c r="N228" i="1"/>
  <c r="K228" i="1" s="1"/>
  <c r="M228" i="1"/>
  <c r="N227" i="1"/>
  <c r="I227" i="1"/>
  <c r="I228" i="1" s="1"/>
  <c r="I229" i="1" s="1"/>
  <c r="I230" i="1" s="1"/>
  <c r="I231" i="1" s="1"/>
  <c r="I232" i="1" s="1"/>
  <c r="I71" i="1" l="1"/>
  <c r="I73" i="1"/>
  <c r="K308" i="1"/>
  <c r="J308" i="1"/>
  <c r="I78" i="1"/>
  <c r="I77" i="1"/>
  <c r="I326" i="1"/>
  <c r="I327" i="1" s="1"/>
  <c r="Z325" i="1"/>
  <c r="X322" i="1"/>
  <c r="X319" i="1"/>
  <c r="Y322" i="1"/>
  <c r="Z317" i="1"/>
  <c r="Y318" i="1"/>
  <c r="I325" i="1"/>
  <c r="Y68" i="1"/>
  <c r="Y319" i="1"/>
  <c r="X323" i="1"/>
  <c r="Y324" i="1"/>
  <c r="X321" i="1"/>
  <c r="Z323" i="1"/>
  <c r="X325" i="1"/>
  <c r="Y321" i="1"/>
  <c r="X317" i="1"/>
  <c r="X316" i="1"/>
  <c r="Z318" i="1"/>
  <c r="X320" i="1"/>
  <c r="Z324" i="1"/>
  <c r="X326" i="1"/>
  <c r="Y316" i="1"/>
  <c r="Y320" i="1"/>
  <c r="Y326" i="1"/>
  <c r="X328" i="1"/>
  <c r="Y328" i="1"/>
  <c r="J258" i="1"/>
  <c r="X308" i="1"/>
  <c r="Y308" i="1"/>
  <c r="X68" i="1"/>
  <c r="X70" i="1"/>
  <c r="Y70" i="1"/>
  <c r="K39" i="1"/>
  <c r="Y39" i="1"/>
  <c r="X39" i="1"/>
  <c r="Z42" i="1"/>
  <c r="J42" i="1"/>
  <c r="X42" i="1"/>
  <c r="X263" i="1"/>
  <c r="Y263" i="1"/>
  <c r="X262" i="1"/>
  <c r="Y262" i="1"/>
  <c r="K230" i="1"/>
  <c r="X230" i="1"/>
  <c r="Y230" i="1"/>
  <c r="X264" i="1"/>
  <c r="Z264" i="1"/>
  <c r="J232" i="1"/>
  <c r="J261" i="1"/>
  <c r="Y261" i="1"/>
  <c r="X265" i="1"/>
  <c r="X261" i="1"/>
  <c r="Y265" i="1"/>
  <c r="J259" i="1"/>
  <c r="X232" i="1"/>
  <c r="Y232" i="1"/>
  <c r="X258" i="1"/>
  <c r="X259" i="1"/>
  <c r="X229" i="1"/>
  <c r="J233" i="1"/>
  <c r="J255" i="1"/>
  <c r="Y257" i="1"/>
  <c r="Y258" i="1"/>
  <c r="X257" i="1"/>
  <c r="J256" i="1"/>
  <c r="Y255" i="1"/>
  <c r="X256" i="1"/>
  <c r="J257" i="1"/>
  <c r="Y259" i="1"/>
  <c r="X260" i="1"/>
  <c r="X255" i="1"/>
  <c r="Y256" i="1"/>
  <c r="Y260" i="1"/>
  <c r="Y234" i="1"/>
  <c r="J228" i="1"/>
  <c r="Y229" i="1"/>
  <c r="J231" i="1"/>
  <c r="X231" i="1"/>
  <c r="X234" i="1"/>
  <c r="Z228" i="1"/>
  <c r="Z233" i="1"/>
  <c r="X228" i="1"/>
  <c r="J229" i="1"/>
  <c r="Y231" i="1"/>
  <c r="X233" i="1"/>
  <c r="W65" i="1"/>
  <c r="Z65" i="1" s="1"/>
  <c r="N65" i="1"/>
  <c r="M65" i="1"/>
  <c r="I65" i="1"/>
  <c r="W61" i="1"/>
  <c r="Z61" i="1" s="1"/>
  <c r="N61" i="1"/>
  <c r="W81" i="1"/>
  <c r="Y81" i="1" s="1"/>
  <c r="N81" i="1"/>
  <c r="M81" i="1"/>
  <c r="I81" i="1"/>
  <c r="W67" i="1"/>
  <c r="Z67" i="1" s="1"/>
  <c r="N67" i="1"/>
  <c r="W66" i="1"/>
  <c r="Z66" i="1" s="1"/>
  <c r="N66" i="1"/>
  <c r="M66" i="1"/>
  <c r="I66" i="1"/>
  <c r="W62" i="1"/>
  <c r="Z62" i="1" s="1"/>
  <c r="N62" i="1"/>
  <c r="M62" i="1"/>
  <c r="I62" i="1"/>
  <c r="W60" i="1"/>
  <c r="Z60" i="1" s="1"/>
  <c r="N60" i="1"/>
  <c r="M60" i="1"/>
  <c r="I60" i="1"/>
  <c r="I63" i="1" s="1"/>
  <c r="W59" i="1"/>
  <c r="Z59" i="1" s="1"/>
  <c r="N59" i="1"/>
  <c r="M59" i="1"/>
  <c r="I59" i="1"/>
  <c r="W53" i="1"/>
  <c r="Z53" i="1" s="1"/>
  <c r="N53" i="1"/>
  <c r="M53" i="1"/>
  <c r="W52" i="1"/>
  <c r="Y52" i="1" s="1"/>
  <c r="N52" i="1"/>
  <c r="M52" i="1"/>
  <c r="W51" i="1"/>
  <c r="Z51" i="1" s="1"/>
  <c r="N51" i="1"/>
  <c r="M51" i="1"/>
  <c r="W50" i="1"/>
  <c r="Z50" i="1" s="1"/>
  <c r="N50" i="1"/>
  <c r="M50" i="1"/>
  <c r="N49" i="1"/>
  <c r="I49" i="1"/>
  <c r="I50" i="1" s="1"/>
  <c r="I51" i="1" s="1"/>
  <c r="I52" i="1" s="1"/>
  <c r="I5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45" i="1"/>
  <c r="Z45" i="1" s="1"/>
  <c r="N45" i="1"/>
  <c r="K45" i="1" s="1"/>
  <c r="M4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1" i="1" s="1"/>
  <c r="I39" i="1" l="1"/>
  <c r="I42" i="1" s="1"/>
  <c r="I44" i="1" s="1"/>
  <c r="I40" i="1"/>
  <c r="K37" i="1"/>
  <c r="J33" i="1"/>
  <c r="X50" i="1"/>
  <c r="X65" i="1"/>
  <c r="Y50" i="1"/>
  <c r="Y65" i="1"/>
  <c r="X53" i="1"/>
  <c r="Y53" i="1"/>
  <c r="X59" i="1"/>
  <c r="Y62" i="1"/>
  <c r="X66" i="1"/>
  <c r="Z81" i="1"/>
  <c r="Y61" i="1"/>
  <c r="Z52" i="1"/>
  <c r="X62" i="1"/>
  <c r="X61" i="1"/>
  <c r="Y59" i="1"/>
  <c r="Y66" i="1"/>
  <c r="Y51" i="1"/>
  <c r="X52" i="1"/>
  <c r="Y60" i="1"/>
  <c r="Y67" i="1"/>
  <c r="X81" i="1"/>
  <c r="X51" i="1"/>
  <c r="X60" i="1"/>
  <c r="X67" i="1"/>
  <c r="X37" i="1"/>
  <c r="J36" i="1"/>
  <c r="X33" i="1"/>
  <c r="X35" i="1"/>
  <c r="Y33" i="1"/>
  <c r="Y37" i="1"/>
  <c r="X38" i="1"/>
  <c r="J4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45" i="1"/>
  <c r="Y45" i="1"/>
  <c r="Z423" i="11"/>
  <c r="Y423" i="11"/>
  <c r="X423" i="11"/>
  <c r="N423" i="11"/>
  <c r="I423" i="11"/>
  <c r="Z422" i="11"/>
  <c r="W422" i="11"/>
  <c r="Y422" i="11" s="1"/>
  <c r="N422" i="11"/>
  <c r="M422" i="11"/>
  <c r="I422" i="11"/>
  <c r="W421" i="11"/>
  <c r="N421" i="11"/>
  <c r="M421" i="11"/>
  <c r="K421" i="11"/>
  <c r="J421" i="11"/>
  <c r="Y420" i="11"/>
  <c r="X420" i="11"/>
  <c r="W420" i="11"/>
  <c r="Z420" i="11" s="1"/>
  <c r="N420" i="11"/>
  <c r="M420" i="11"/>
  <c r="K420" i="11"/>
  <c r="J420" i="11"/>
  <c r="I420" i="11"/>
  <c r="I421" i="11" s="1"/>
  <c r="Z419" i="11"/>
  <c r="Y419" i="11"/>
  <c r="X419" i="11"/>
  <c r="W419" i="11"/>
  <c r="N419" i="11"/>
  <c r="K419" i="11" s="1"/>
  <c r="M419" i="11"/>
  <c r="Z418" i="11"/>
  <c r="W418" i="11"/>
  <c r="Y418" i="11" s="1"/>
  <c r="N418" i="11"/>
  <c r="M418" i="11"/>
  <c r="W417" i="11"/>
  <c r="N417" i="11"/>
  <c r="M417" i="11"/>
  <c r="K417" i="11"/>
  <c r="J417" i="11"/>
  <c r="Y416" i="11"/>
  <c r="X416" i="11"/>
  <c r="W416" i="11"/>
  <c r="Z416" i="11" s="1"/>
  <c r="N416" i="11"/>
  <c r="M416" i="11"/>
  <c r="K416" i="11"/>
  <c r="J416" i="11"/>
  <c r="Z415" i="11"/>
  <c r="Y415" i="11"/>
  <c r="X415" i="11"/>
  <c r="W415" i="11"/>
  <c r="N415" i="11"/>
  <c r="K415" i="11" s="1"/>
  <c r="M415" i="11"/>
  <c r="I415" i="11"/>
  <c r="I416" i="11" s="1"/>
  <c r="I417" i="11" s="1"/>
  <c r="I419" i="11" s="1"/>
  <c r="N414" i="11"/>
  <c r="I414" i="11"/>
  <c r="K413" i="11"/>
  <c r="K412" i="11"/>
  <c r="K411" i="11"/>
  <c r="K410" i="11"/>
  <c r="K409" i="11"/>
  <c r="Y408" i="11"/>
  <c r="W408" i="11"/>
  <c r="X408" i="11" s="1"/>
  <c r="N408" i="11"/>
  <c r="M408" i="11"/>
  <c r="K408" i="11"/>
  <c r="X407" i="11"/>
  <c r="W407" i="11"/>
  <c r="Z407" i="11" s="1"/>
  <c r="N407" i="11"/>
  <c r="M407" i="11"/>
  <c r="K407" i="11"/>
  <c r="J407" i="11"/>
  <c r="X406" i="11"/>
  <c r="W406" i="11"/>
  <c r="Z406" i="11" s="1"/>
  <c r="N406" i="11"/>
  <c r="M406" i="11"/>
  <c r="K406" i="11"/>
  <c r="W405" i="11"/>
  <c r="N405" i="11"/>
  <c r="M405" i="11"/>
  <c r="K405" i="11"/>
  <c r="Z404" i="11"/>
  <c r="Y404" i="11"/>
  <c r="W404" i="11"/>
  <c r="X404" i="11" s="1"/>
  <c r="N404" i="11"/>
  <c r="M404" i="11"/>
  <c r="K404" i="11"/>
  <c r="Y403" i="11"/>
  <c r="X403" i="11"/>
  <c r="W403" i="11"/>
  <c r="Z403" i="11" s="1"/>
  <c r="N403" i="11"/>
  <c r="M403" i="11"/>
  <c r="K403" i="11"/>
  <c r="X402" i="11"/>
  <c r="W402" i="11"/>
  <c r="Z402" i="11" s="1"/>
  <c r="N402" i="11"/>
  <c r="M402" i="11"/>
  <c r="K402" i="11"/>
  <c r="W401" i="11"/>
  <c r="N401" i="11"/>
  <c r="M401" i="11"/>
  <c r="K401" i="11"/>
  <c r="Z400" i="11"/>
  <c r="Y400" i="11"/>
  <c r="W400" i="11"/>
  <c r="X400" i="11" s="1"/>
  <c r="N400" i="11"/>
  <c r="M400" i="11"/>
  <c r="K400" i="11"/>
  <c r="Z399" i="11"/>
  <c r="Y399" i="11"/>
  <c r="X399" i="11"/>
  <c r="W399" i="11"/>
  <c r="N399" i="11"/>
  <c r="M399" i="11"/>
  <c r="K399" i="11"/>
  <c r="X398" i="11"/>
  <c r="W398" i="11"/>
  <c r="Z398" i="11" s="1"/>
  <c r="N398" i="11"/>
  <c r="M398" i="11"/>
  <c r="K398" i="11"/>
  <c r="N397" i="11"/>
  <c r="M397" i="11"/>
  <c r="K397" i="11"/>
  <c r="Z394" i="11"/>
  <c r="Y394" i="11"/>
  <c r="W394" i="11"/>
  <c r="X394" i="11" s="1"/>
  <c r="N394" i="11"/>
  <c r="M394" i="11"/>
  <c r="W393" i="11"/>
  <c r="M393" i="11"/>
  <c r="K393" i="11"/>
  <c r="J393" i="11"/>
  <c r="W392" i="11"/>
  <c r="M392" i="11"/>
  <c r="K392" i="11"/>
  <c r="J392" i="11"/>
  <c r="W391" i="11"/>
  <c r="M391" i="11"/>
  <c r="K391" i="11"/>
  <c r="J391" i="11"/>
  <c r="W390" i="11"/>
  <c r="N390" i="11"/>
  <c r="K390" i="11" s="1"/>
  <c r="M390" i="11"/>
  <c r="J390" i="11"/>
  <c r="X389" i="11"/>
  <c r="W389" i="11"/>
  <c r="Z389" i="11" s="1"/>
  <c r="N389" i="11"/>
  <c r="M389" i="11"/>
  <c r="K389" i="11"/>
  <c r="J389" i="11"/>
  <c r="Z388" i="11"/>
  <c r="Y388" i="11"/>
  <c r="X388" i="11"/>
  <c r="W388" i="11"/>
  <c r="N388" i="11"/>
  <c r="J388" i="11" s="1"/>
  <c r="M388" i="11"/>
  <c r="K388" i="11"/>
  <c r="Z387" i="11"/>
  <c r="Y387" i="11"/>
  <c r="W387" i="11"/>
  <c r="X387" i="11" s="1"/>
  <c r="N387" i="11"/>
  <c r="M387" i="11"/>
  <c r="W386" i="11"/>
  <c r="N386" i="11"/>
  <c r="K386" i="11" s="1"/>
  <c r="M386" i="11"/>
  <c r="J386" i="11"/>
  <c r="X385" i="11"/>
  <c r="W385" i="11"/>
  <c r="Z385" i="11" s="1"/>
  <c r="N385" i="11"/>
  <c r="M385" i="11"/>
  <c r="K385" i="11"/>
  <c r="J385" i="11"/>
  <c r="Z384" i="11"/>
  <c r="Y384" i="11"/>
  <c r="X384" i="11"/>
  <c r="W384" i="11"/>
  <c r="N384" i="11"/>
  <c r="J384" i="11" s="1"/>
  <c r="M384" i="11"/>
  <c r="K384" i="11"/>
  <c r="I384" i="1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N383" i="11"/>
  <c r="M383" i="11"/>
  <c r="I383" i="11"/>
  <c r="K379" i="11"/>
  <c r="Z378" i="11"/>
  <c r="Y378" i="11"/>
  <c r="W378" i="11"/>
  <c r="X378" i="11" s="1"/>
  <c r="N378" i="11"/>
  <c r="M378" i="11"/>
  <c r="K378" i="11"/>
  <c r="Z377" i="11"/>
  <c r="Y377" i="11"/>
  <c r="X377" i="11"/>
  <c r="W377" i="11"/>
  <c r="N377" i="11"/>
  <c r="M377" i="11"/>
  <c r="K377" i="11"/>
  <c r="X376" i="11"/>
  <c r="W376" i="11"/>
  <c r="Z376" i="11" s="1"/>
  <c r="N376" i="11"/>
  <c r="K376" i="11"/>
  <c r="Z375" i="11"/>
  <c r="Y375" i="11"/>
  <c r="W375" i="11"/>
  <c r="X375" i="11" s="1"/>
  <c r="N375" i="11"/>
  <c r="K375" i="11"/>
  <c r="X374" i="11"/>
  <c r="W374" i="11"/>
  <c r="Z374" i="11" s="1"/>
  <c r="N374" i="11"/>
  <c r="K374" i="11"/>
  <c r="Z373" i="11"/>
  <c r="Y373" i="11"/>
  <c r="W373" i="11"/>
  <c r="X373" i="11" s="1"/>
  <c r="N373" i="11"/>
  <c r="K373" i="11"/>
  <c r="X372" i="11"/>
  <c r="W372" i="11"/>
  <c r="Z372" i="11" s="1"/>
  <c r="N372" i="11"/>
  <c r="K372" i="11"/>
  <c r="Z371" i="11"/>
  <c r="Y371" i="11"/>
  <c r="W371" i="11"/>
  <c r="X371" i="11" s="1"/>
  <c r="N371" i="11"/>
  <c r="M371" i="11"/>
  <c r="K371" i="11"/>
  <c r="Z370" i="11"/>
  <c r="Y370" i="11"/>
  <c r="X370" i="11"/>
  <c r="W370" i="11"/>
  <c r="N370" i="11"/>
  <c r="M370" i="11"/>
  <c r="K370" i="11"/>
  <c r="X369" i="11"/>
  <c r="W369" i="11"/>
  <c r="Z369" i="11" s="1"/>
  <c r="N369" i="11"/>
  <c r="M369" i="11"/>
  <c r="K369" i="11"/>
  <c r="W368" i="11"/>
  <c r="N368" i="11"/>
  <c r="M368" i="11"/>
  <c r="K368" i="11"/>
  <c r="Z367" i="11"/>
  <c r="Y367" i="11"/>
  <c r="W367" i="11"/>
  <c r="X367" i="11" s="1"/>
  <c r="N367" i="11"/>
  <c r="M367" i="11"/>
  <c r="K367" i="11"/>
  <c r="Z366" i="11"/>
  <c r="Y366" i="11"/>
  <c r="X366" i="11"/>
  <c r="W366" i="11"/>
  <c r="N366" i="11"/>
  <c r="M366" i="11"/>
  <c r="K366" i="11"/>
  <c r="X365" i="11"/>
  <c r="W365" i="11"/>
  <c r="Z365" i="11" s="1"/>
  <c r="N365" i="11"/>
  <c r="M365" i="11"/>
  <c r="K365" i="11"/>
  <c r="W364" i="11"/>
  <c r="N364" i="11"/>
  <c r="M364" i="11"/>
  <c r="K364" i="11"/>
  <c r="N363" i="11"/>
  <c r="M363" i="11"/>
  <c r="K363" i="11"/>
  <c r="Z360" i="11"/>
  <c r="Y360" i="11"/>
  <c r="X360" i="11"/>
  <c r="W360" i="11"/>
  <c r="N360" i="11"/>
  <c r="K360" i="11"/>
  <c r="J360" i="11"/>
  <c r="Z359" i="11"/>
  <c r="Y359" i="11"/>
  <c r="X359" i="11"/>
  <c r="W359" i="11"/>
  <c r="N359" i="11"/>
  <c r="K359" i="11"/>
  <c r="J359" i="11"/>
  <c r="Y358" i="11"/>
  <c r="X358" i="11"/>
  <c r="W358" i="11"/>
  <c r="Z358" i="11" s="1"/>
  <c r="N358" i="11"/>
  <c r="K358" i="11"/>
  <c r="J358" i="11"/>
  <c r="Y357" i="11"/>
  <c r="X357" i="11"/>
  <c r="W357" i="11"/>
  <c r="Z357" i="11" s="1"/>
  <c r="N357" i="11"/>
  <c r="K357" i="11"/>
  <c r="J357" i="11"/>
  <c r="Y356" i="11"/>
  <c r="X356" i="11"/>
  <c r="W356" i="11"/>
  <c r="Z356" i="11" s="1"/>
  <c r="N356" i="11"/>
  <c r="K356" i="11"/>
  <c r="J356" i="11"/>
  <c r="Y355" i="11"/>
  <c r="X355" i="11"/>
  <c r="W355" i="11"/>
  <c r="Z355" i="11" s="1"/>
  <c r="N355" i="11"/>
  <c r="K355" i="11"/>
  <c r="J355" i="11"/>
  <c r="Y354" i="11"/>
  <c r="X354" i="11"/>
  <c r="W354" i="11"/>
  <c r="Z354" i="11" s="1"/>
  <c r="N354" i="11"/>
  <c r="K354" i="11"/>
  <c r="J354" i="11"/>
  <c r="Y353" i="11"/>
  <c r="X353" i="11"/>
  <c r="W353" i="11"/>
  <c r="Z353" i="11" s="1"/>
  <c r="N353" i="11"/>
  <c r="K353" i="11"/>
  <c r="J353" i="11"/>
  <c r="Y352" i="11"/>
  <c r="X352" i="11"/>
  <c r="W352" i="11"/>
  <c r="Z352" i="11" s="1"/>
  <c r="N352" i="11"/>
  <c r="K352" i="11"/>
  <c r="J352" i="11"/>
  <c r="Y351" i="11"/>
  <c r="X351" i="11"/>
  <c r="W351" i="11"/>
  <c r="Z351" i="11" s="1"/>
  <c r="N351" i="11"/>
  <c r="K351" i="11"/>
  <c r="J351" i="11"/>
  <c r="Y350" i="11"/>
  <c r="X350" i="11"/>
  <c r="W350" i="11"/>
  <c r="Z350" i="11" s="1"/>
  <c r="N350" i="11"/>
  <c r="K350" i="11"/>
  <c r="J350" i="11"/>
  <c r="Y349" i="11"/>
  <c r="X349" i="11"/>
  <c r="W349" i="11"/>
  <c r="Z349" i="11" s="1"/>
  <c r="N349" i="11"/>
  <c r="K349" i="11"/>
  <c r="J349" i="11"/>
  <c r="Y348" i="11"/>
  <c r="X348" i="11"/>
  <c r="W348" i="11"/>
  <c r="Z348" i="11" s="1"/>
  <c r="N348" i="11"/>
  <c r="K348" i="11"/>
  <c r="J348" i="11"/>
  <c r="N347" i="11"/>
  <c r="I347" i="11"/>
  <c r="I348" i="11" s="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K345" i="11"/>
  <c r="K343" i="11"/>
  <c r="Y342" i="11"/>
  <c r="X342" i="11"/>
  <c r="W342" i="11"/>
  <c r="Z342" i="11" s="1"/>
  <c r="N342" i="11"/>
  <c r="M342" i="11"/>
  <c r="W341" i="11"/>
  <c r="N341" i="11"/>
  <c r="M341" i="11"/>
  <c r="K341" i="11"/>
  <c r="Z340" i="11"/>
  <c r="Y340" i="11"/>
  <c r="X340" i="11"/>
  <c r="W340" i="11"/>
  <c r="N340" i="11"/>
  <c r="M340" i="11"/>
  <c r="K340" i="11"/>
  <c r="Y339" i="11"/>
  <c r="W339" i="11"/>
  <c r="X339" i="11" s="1"/>
  <c r="N339" i="11"/>
  <c r="M339" i="11"/>
  <c r="K339" i="11"/>
  <c r="X338" i="11"/>
  <c r="W338" i="11"/>
  <c r="Z338" i="11" s="1"/>
  <c r="N338" i="11"/>
  <c r="M338" i="11"/>
  <c r="K338" i="11"/>
  <c r="W337" i="11"/>
  <c r="N337" i="11"/>
  <c r="K337" i="11"/>
  <c r="I337" i="11"/>
  <c r="Z336" i="11"/>
  <c r="Y336" i="11"/>
  <c r="X336" i="11"/>
  <c r="W336" i="11"/>
  <c r="N336" i="11"/>
  <c r="M336" i="11"/>
  <c r="K336" i="11"/>
  <c r="Y335" i="11"/>
  <c r="W335" i="11"/>
  <c r="X335" i="11" s="1"/>
  <c r="N335" i="11"/>
  <c r="M335" i="11"/>
  <c r="K335" i="11"/>
  <c r="X334" i="11"/>
  <c r="W334" i="11"/>
  <c r="Z334" i="11" s="1"/>
  <c r="N334" i="11"/>
  <c r="M334" i="11"/>
  <c r="K334" i="11"/>
  <c r="W333" i="11"/>
  <c r="M333" i="11"/>
  <c r="K333" i="11"/>
  <c r="Y332" i="11"/>
  <c r="W332" i="11"/>
  <c r="X332" i="11" s="1"/>
  <c r="N332" i="11"/>
  <c r="M332" i="11"/>
  <c r="K332" i="11"/>
  <c r="X331" i="11"/>
  <c r="W331" i="11"/>
  <c r="Z331" i="11" s="1"/>
  <c r="N331" i="11"/>
  <c r="M331" i="11"/>
  <c r="K331" i="11"/>
  <c r="W330" i="11"/>
  <c r="N330" i="11"/>
  <c r="M330" i="11"/>
  <c r="J330" i="11"/>
  <c r="K330" i="11" s="1"/>
  <c r="W329" i="11"/>
  <c r="N329" i="11"/>
  <c r="M329" i="11"/>
  <c r="K329" i="11"/>
  <c r="Z328" i="11"/>
  <c r="Y328" i="11"/>
  <c r="X328" i="11"/>
  <c r="W328" i="11"/>
  <c r="N328" i="11"/>
  <c r="M328" i="11"/>
  <c r="K328" i="11"/>
  <c r="Y327" i="11"/>
  <c r="X327" i="11"/>
  <c r="W327" i="11"/>
  <c r="Z327" i="11" s="1"/>
  <c r="N327" i="11"/>
  <c r="M327" i="11"/>
  <c r="K327" i="11"/>
  <c r="X326" i="11"/>
  <c r="W326" i="11"/>
  <c r="Z326" i="11" s="1"/>
  <c r="N326" i="11"/>
  <c r="M326" i="11"/>
  <c r="K326" i="11"/>
  <c r="N325" i="11"/>
  <c r="M325" i="11"/>
  <c r="K325" i="11"/>
  <c r="Z322" i="11"/>
  <c r="Y322" i="11"/>
  <c r="X322" i="11"/>
  <c r="W322" i="11"/>
  <c r="N322" i="11"/>
  <c r="Z321" i="11"/>
  <c r="Y321" i="11"/>
  <c r="X321" i="11"/>
  <c r="W321" i="11"/>
  <c r="N321" i="11"/>
  <c r="Z320" i="11"/>
  <c r="Y320" i="11"/>
  <c r="X320" i="11"/>
  <c r="W320" i="11"/>
  <c r="N320" i="11"/>
  <c r="Z319" i="11"/>
  <c r="Y319" i="11"/>
  <c r="X319" i="11"/>
  <c r="W319" i="11"/>
  <c r="N319" i="11"/>
  <c r="Z318" i="11"/>
  <c r="Y318" i="11"/>
  <c r="X318" i="11"/>
  <c r="W318" i="11"/>
  <c r="N318" i="11"/>
  <c r="Z317" i="11"/>
  <c r="Y317" i="11"/>
  <c r="X317" i="11"/>
  <c r="W317" i="11"/>
  <c r="N317" i="11"/>
  <c r="Z316" i="11"/>
  <c r="Y316" i="11"/>
  <c r="X316" i="11"/>
  <c r="W316" i="11"/>
  <c r="N316" i="11"/>
  <c r="Z315" i="11"/>
  <c r="Y315" i="11"/>
  <c r="X315" i="11"/>
  <c r="W315" i="11"/>
  <c r="N315" i="11"/>
  <c r="Z314" i="11"/>
  <c r="Y314" i="11"/>
  <c r="X314" i="11"/>
  <c r="W314" i="11"/>
  <c r="N314" i="11"/>
  <c r="Z313" i="11"/>
  <c r="Y313" i="11"/>
  <c r="X313" i="11"/>
  <c r="W313" i="11"/>
  <c r="N313" i="11"/>
  <c r="Z312" i="11"/>
  <c r="Y312" i="11"/>
  <c r="W312" i="11"/>
  <c r="X312" i="11" s="1"/>
  <c r="N312" i="11"/>
  <c r="N311" i="11"/>
  <c r="I311" i="11"/>
  <c r="I312" i="11" s="1"/>
  <c r="I313" i="11" s="1"/>
  <c r="I314" i="11" s="1"/>
  <c r="I315" i="11" s="1"/>
  <c r="I316" i="11" s="1"/>
  <c r="I317" i="11" s="1"/>
  <c r="K310" i="11"/>
  <c r="Y307" i="11"/>
  <c r="X307" i="11"/>
  <c r="W307" i="11"/>
  <c r="Z307" i="11" s="1"/>
  <c r="N307" i="11"/>
  <c r="M307" i="11"/>
  <c r="W306" i="11"/>
  <c r="N306" i="11"/>
  <c r="M306" i="11"/>
  <c r="Y305" i="11"/>
  <c r="W305" i="11"/>
  <c r="X305" i="11" s="1"/>
  <c r="N305" i="11"/>
  <c r="M305" i="11"/>
  <c r="W304" i="11"/>
  <c r="N304" i="11"/>
  <c r="M304" i="11"/>
  <c r="Y303" i="11"/>
  <c r="W303" i="11"/>
  <c r="X303" i="11" s="1"/>
  <c r="N303" i="11"/>
  <c r="M303" i="11"/>
  <c r="W302" i="11"/>
  <c r="N302" i="11"/>
  <c r="M302" i="11"/>
  <c r="Y301" i="11"/>
  <c r="W301" i="11"/>
  <c r="X301" i="11" s="1"/>
  <c r="N301" i="11"/>
  <c r="M301" i="11"/>
  <c r="W300" i="11"/>
  <c r="N300" i="11"/>
  <c r="M300" i="11"/>
  <c r="W299" i="11"/>
  <c r="N299" i="11"/>
  <c r="M299" i="11"/>
  <c r="W298" i="11"/>
  <c r="N298" i="11"/>
  <c r="M298" i="11"/>
  <c r="W297" i="11"/>
  <c r="N297" i="11"/>
  <c r="M297" i="11"/>
  <c r="N296" i="11"/>
  <c r="M296" i="11"/>
  <c r="Y292" i="11"/>
  <c r="W292" i="11"/>
  <c r="N292" i="11"/>
  <c r="Z291" i="11"/>
  <c r="Y291" i="11"/>
  <c r="X291" i="11"/>
  <c r="W291" i="11"/>
  <c r="N291" i="11"/>
  <c r="W290" i="11"/>
  <c r="N290" i="11"/>
  <c r="Z289" i="11"/>
  <c r="X289" i="11"/>
  <c r="W289" i="11"/>
  <c r="Y289" i="11" s="1"/>
  <c r="N289" i="11"/>
  <c r="Y288" i="11"/>
  <c r="W288" i="11"/>
  <c r="Z288" i="11" s="1"/>
  <c r="N288" i="11"/>
  <c r="Z287" i="11"/>
  <c r="Y287" i="11"/>
  <c r="X287" i="11"/>
  <c r="W287" i="11"/>
  <c r="N287" i="11"/>
  <c r="W286" i="11"/>
  <c r="X286" i="11" s="1"/>
  <c r="N286" i="11"/>
  <c r="W285" i="11"/>
  <c r="N285" i="11"/>
  <c r="Z284" i="11"/>
  <c r="Y284" i="11"/>
  <c r="X284" i="11"/>
  <c r="W284" i="11"/>
  <c r="N284" i="11"/>
  <c r="N283" i="11"/>
  <c r="Z279" i="11"/>
  <c r="W279" i="11"/>
  <c r="Y279" i="11" s="1"/>
  <c r="N279" i="11"/>
  <c r="J279" i="11" s="1"/>
  <c r="K279" i="11"/>
  <c r="Z278" i="11"/>
  <c r="W278" i="11"/>
  <c r="Y278" i="11" s="1"/>
  <c r="N278" i="11"/>
  <c r="J278" i="11" s="1"/>
  <c r="K278" i="11"/>
  <c r="Z277" i="11"/>
  <c r="W277" i="11"/>
  <c r="Y277" i="11" s="1"/>
  <c r="N277" i="11"/>
  <c r="J277" i="11" s="1"/>
  <c r="K277" i="11"/>
  <c r="Z276" i="11"/>
  <c r="W276" i="11"/>
  <c r="Y276" i="11" s="1"/>
  <c r="N276" i="11"/>
  <c r="M276" i="11"/>
  <c r="W275" i="11"/>
  <c r="N275" i="11"/>
  <c r="M275" i="11"/>
  <c r="K275" i="11"/>
  <c r="J275" i="11"/>
  <c r="Y274" i="11"/>
  <c r="X274" i="11"/>
  <c r="W274" i="11"/>
  <c r="Z274" i="11" s="1"/>
  <c r="N274" i="11"/>
  <c r="M274" i="11"/>
  <c r="K274" i="11"/>
  <c r="J274" i="11"/>
  <c r="Z273" i="11"/>
  <c r="Y273" i="11"/>
  <c r="W273" i="11"/>
  <c r="X273" i="11" s="1"/>
  <c r="N273" i="11"/>
  <c r="M273" i="11"/>
  <c r="W272" i="11"/>
  <c r="N272" i="11"/>
  <c r="K272" i="11" s="1"/>
  <c r="M272" i="11"/>
  <c r="J272" i="11"/>
  <c r="W271" i="11"/>
  <c r="N271" i="11"/>
  <c r="M271" i="11"/>
  <c r="K271" i="11"/>
  <c r="J271" i="11"/>
  <c r="Y270" i="11"/>
  <c r="X270" i="11"/>
  <c r="W270" i="11"/>
  <c r="Z270" i="11" s="1"/>
  <c r="N270" i="11"/>
  <c r="K270" i="11"/>
  <c r="J270" i="11"/>
  <c r="Y269" i="11"/>
  <c r="X269" i="11"/>
  <c r="W269" i="11"/>
  <c r="Z269" i="11" s="1"/>
  <c r="N269" i="11"/>
  <c r="K269" i="11"/>
  <c r="J269" i="11"/>
  <c r="Y268" i="11"/>
  <c r="X268" i="11"/>
  <c r="W268" i="11"/>
  <c r="Z268" i="11" s="1"/>
  <c r="N268" i="11"/>
  <c r="K268" i="11"/>
  <c r="J268" i="11"/>
  <c r="Y267" i="11"/>
  <c r="X267" i="11"/>
  <c r="W267" i="11"/>
  <c r="Z267" i="11" s="1"/>
  <c r="N267" i="11"/>
  <c r="K267" i="11"/>
  <c r="J267" i="11"/>
  <c r="Y266" i="11"/>
  <c r="X266" i="11"/>
  <c r="W266" i="11"/>
  <c r="Z266" i="11" s="1"/>
  <c r="N266" i="11"/>
  <c r="K266" i="11"/>
  <c r="J266" i="11"/>
  <c r="Y265" i="11"/>
  <c r="X265" i="11"/>
  <c r="W265" i="11"/>
  <c r="Z265" i="11" s="1"/>
  <c r="N265" i="11"/>
  <c r="K265" i="11"/>
  <c r="J265" i="11"/>
  <c r="Y264" i="11"/>
  <c r="X264" i="11"/>
  <c r="W264" i="11"/>
  <c r="Z264" i="11" s="1"/>
  <c r="N264" i="11"/>
  <c r="K264" i="11"/>
  <c r="J264" i="11"/>
  <c r="Y263" i="11"/>
  <c r="X263" i="11"/>
  <c r="W263" i="11"/>
  <c r="Z263" i="11" s="1"/>
  <c r="N263" i="11"/>
  <c r="K263" i="11"/>
  <c r="J263" i="11"/>
  <c r="Y262" i="11"/>
  <c r="X262" i="11"/>
  <c r="W262" i="11"/>
  <c r="Z262" i="11" s="1"/>
  <c r="N262" i="11"/>
  <c r="K262" i="11"/>
  <c r="J262" i="11"/>
  <c r="Y261" i="11"/>
  <c r="X261" i="11"/>
  <c r="W261" i="11"/>
  <c r="Z261" i="11" s="1"/>
  <c r="N261" i="11"/>
  <c r="K261" i="11"/>
  <c r="J261" i="11"/>
  <c r="N260" i="11"/>
  <c r="K260" i="11"/>
  <c r="J260" i="11"/>
  <c r="I260" i="11"/>
  <c r="I261" i="11" s="1"/>
  <c r="I262" i="11" s="1"/>
  <c r="I263" i="11" s="1"/>
  <c r="I264" i="11" s="1"/>
  <c r="Y255" i="11"/>
  <c r="X255" i="11"/>
  <c r="W255" i="11"/>
  <c r="Z255" i="11" s="1"/>
  <c r="N255" i="11"/>
  <c r="K255" i="11"/>
  <c r="J255" i="11"/>
  <c r="I255" i="11"/>
  <c r="Y254" i="11"/>
  <c r="X254" i="11"/>
  <c r="W254" i="11"/>
  <c r="Z254" i="11" s="1"/>
  <c r="N254" i="11"/>
  <c r="K254" i="11"/>
  <c r="J254" i="11"/>
  <c r="W253" i="11"/>
  <c r="Z253" i="11" s="1"/>
  <c r="N253" i="11"/>
  <c r="K253" i="11"/>
  <c r="J253" i="11"/>
  <c r="Y252" i="11"/>
  <c r="W252" i="11"/>
  <c r="Z252" i="11" s="1"/>
  <c r="N252" i="11"/>
  <c r="K252" i="11"/>
  <c r="J252" i="11"/>
  <c r="Y251" i="11"/>
  <c r="X251" i="11"/>
  <c r="W251" i="11"/>
  <c r="Z251" i="11" s="1"/>
  <c r="N251" i="11"/>
  <c r="K251" i="11"/>
  <c r="J251" i="11"/>
  <c r="W250" i="11"/>
  <c r="N250" i="11"/>
  <c r="K250" i="11"/>
  <c r="J250" i="11"/>
  <c r="N249" i="11"/>
  <c r="K249" i="11"/>
  <c r="J249" i="11"/>
  <c r="I249" i="11"/>
  <c r="I250" i="11" s="1"/>
  <c r="I251" i="11" s="1"/>
  <c r="I252" i="11" s="1"/>
  <c r="I253" i="11" s="1"/>
  <c r="I254" i="11" s="1"/>
  <c r="W242" i="11"/>
  <c r="Z242" i="11" s="1"/>
  <c r="N242" i="11"/>
  <c r="K242" i="11"/>
  <c r="J242" i="11"/>
  <c r="I242" i="11"/>
  <c r="Y241" i="11"/>
  <c r="W241" i="11"/>
  <c r="Z241" i="11" s="1"/>
  <c r="N241" i="11"/>
  <c r="K241" i="11"/>
  <c r="J241" i="11"/>
  <c r="I241" i="11"/>
  <c r="Y240" i="11"/>
  <c r="X240" i="11"/>
  <c r="W240" i="11"/>
  <c r="Z240" i="11" s="1"/>
  <c r="N240" i="11"/>
  <c r="K240" i="11"/>
  <c r="J240" i="11"/>
  <c r="I240" i="11"/>
  <c r="W239" i="11"/>
  <c r="N239" i="11"/>
  <c r="K239" i="11"/>
  <c r="J239" i="11"/>
  <c r="W238" i="11"/>
  <c r="Z238" i="11" s="1"/>
  <c r="N238" i="11"/>
  <c r="K238" i="11"/>
  <c r="J238" i="11"/>
  <c r="Y237" i="11"/>
  <c r="W237" i="11"/>
  <c r="Z237" i="11" s="1"/>
  <c r="N237" i="11"/>
  <c r="K237" i="11"/>
  <c r="J237" i="11"/>
  <c r="Y236" i="11"/>
  <c r="X236" i="11"/>
  <c r="W236" i="11"/>
  <c r="Z236" i="11" s="1"/>
  <c r="N236" i="11"/>
  <c r="K236" i="11"/>
  <c r="J236" i="11"/>
  <c r="W235" i="11"/>
  <c r="N235" i="11"/>
  <c r="K235" i="11"/>
  <c r="J235" i="11"/>
  <c r="N234" i="11"/>
  <c r="K234" i="11"/>
  <c r="J234" i="11"/>
  <c r="I234" i="11"/>
  <c r="I235" i="11" s="1"/>
  <c r="I236" i="11" s="1"/>
  <c r="I237" i="11" s="1"/>
  <c r="I238" i="11" s="1"/>
  <c r="I239" i="11" s="1"/>
  <c r="K228" i="11"/>
  <c r="Z227" i="11"/>
  <c r="Y227" i="11"/>
  <c r="X227" i="11"/>
  <c r="W227" i="11"/>
  <c r="N227" i="11"/>
  <c r="K227" i="11"/>
  <c r="W226" i="11"/>
  <c r="Z226" i="11" s="1"/>
  <c r="N226" i="11"/>
  <c r="K226" i="11"/>
  <c r="Z225" i="11"/>
  <c r="X225" i="11"/>
  <c r="W225" i="11"/>
  <c r="Y225" i="11" s="1"/>
  <c r="N225" i="11"/>
  <c r="K225" i="11"/>
  <c r="J225" i="11"/>
  <c r="W224" i="11"/>
  <c r="N224" i="11"/>
  <c r="K224" i="11"/>
  <c r="Z223" i="11"/>
  <c r="W223" i="11"/>
  <c r="X223" i="11" s="1"/>
  <c r="N223" i="11"/>
  <c r="K223" i="11"/>
  <c r="Z222" i="11"/>
  <c r="Y222" i="11"/>
  <c r="X222" i="11"/>
  <c r="W222" i="11"/>
  <c r="N222" i="11"/>
  <c r="K222" i="11"/>
  <c r="I222" i="11"/>
  <c r="I224" i="11" s="1"/>
  <c r="Y221" i="11"/>
  <c r="W221" i="11"/>
  <c r="Z221" i="11" s="1"/>
  <c r="N221" i="11"/>
  <c r="K221" i="11"/>
  <c r="W220" i="11"/>
  <c r="N220" i="11"/>
  <c r="K220" i="11"/>
  <c r="I220" i="11"/>
  <c r="Z219" i="11"/>
  <c r="W219" i="11"/>
  <c r="X219" i="11" s="1"/>
  <c r="N219" i="11"/>
  <c r="K219" i="11"/>
  <c r="Z218" i="11"/>
  <c r="Y218" i="11"/>
  <c r="X218" i="11"/>
  <c r="W218" i="11"/>
  <c r="N218" i="11"/>
  <c r="K218" i="11"/>
  <c r="I218" i="11"/>
  <c r="Y217" i="11"/>
  <c r="W217" i="11"/>
  <c r="Z217" i="11" s="1"/>
  <c r="N217" i="11"/>
  <c r="K217" i="11"/>
  <c r="I217" i="11"/>
  <c r="W216" i="11"/>
  <c r="N216" i="11"/>
  <c r="K216" i="11"/>
  <c r="I216" i="11"/>
  <c r="I221" i="11" s="1"/>
  <c r="Z215" i="11"/>
  <c r="W215" i="11"/>
  <c r="X215" i="11" s="1"/>
  <c r="N215" i="11"/>
  <c r="K215" i="11"/>
  <c r="I215" i="11"/>
  <c r="I219" i="11" s="1"/>
  <c r="I223" i="11" s="1"/>
  <c r="I225" i="11" s="1"/>
  <c r="Z214" i="11"/>
  <c r="Y214" i="11"/>
  <c r="X214" i="11"/>
  <c r="W214" i="11"/>
  <c r="N214" i="11"/>
  <c r="K214" i="11"/>
  <c r="W213" i="11"/>
  <c r="Z213" i="11" s="1"/>
  <c r="N213" i="11"/>
  <c r="K213" i="11"/>
  <c r="Z212" i="11"/>
  <c r="X212" i="11"/>
  <c r="W212" i="11"/>
  <c r="Y212" i="11" s="1"/>
  <c r="N212" i="11"/>
  <c r="K212" i="11"/>
  <c r="W211" i="11"/>
  <c r="X211" i="11" s="1"/>
  <c r="N211" i="11"/>
  <c r="J192" i="11" s="1"/>
  <c r="K211" i="11"/>
  <c r="N210" i="11"/>
  <c r="K210" i="11"/>
  <c r="I210" i="11"/>
  <c r="W203" i="11"/>
  <c r="Z203" i="11" s="1"/>
  <c r="N203" i="11"/>
  <c r="W202" i="11"/>
  <c r="N202" i="11"/>
  <c r="Y201" i="11"/>
  <c r="X201" i="11"/>
  <c r="W201" i="11"/>
  <c r="Z201" i="11" s="1"/>
  <c r="N201" i="11"/>
  <c r="K201" i="11"/>
  <c r="J201" i="11"/>
  <c r="W200" i="11"/>
  <c r="N200" i="11"/>
  <c r="Z199" i="11"/>
  <c r="Y199" i="11"/>
  <c r="W199" i="11"/>
  <c r="X199" i="11" s="1"/>
  <c r="N199" i="11"/>
  <c r="Y198" i="11"/>
  <c r="W198" i="11"/>
  <c r="Z198" i="11" s="1"/>
  <c r="N198" i="11"/>
  <c r="I198" i="11"/>
  <c r="I200" i="11" s="1"/>
  <c r="W197" i="11"/>
  <c r="X197" i="11" s="1"/>
  <c r="N197" i="11"/>
  <c r="W196" i="11"/>
  <c r="N196" i="11"/>
  <c r="I196" i="11"/>
  <c r="I197" i="11" s="1"/>
  <c r="I199" i="11" s="1"/>
  <c r="I201" i="11" s="1"/>
  <c r="Z195" i="11"/>
  <c r="Y195" i="11"/>
  <c r="W195" i="11"/>
  <c r="X195" i="11" s="1"/>
  <c r="N195" i="11"/>
  <c r="Y194" i="11"/>
  <c r="W194" i="11"/>
  <c r="Z194" i="11" s="1"/>
  <c r="N194" i="11"/>
  <c r="W193" i="11"/>
  <c r="X193" i="11" s="1"/>
  <c r="N193" i="11"/>
  <c r="W192" i="11"/>
  <c r="N192" i="11"/>
  <c r="N191" i="11"/>
  <c r="K191" i="11"/>
  <c r="J191" i="11"/>
  <c r="I191" i="11"/>
  <c r="I202" i="11" s="1"/>
  <c r="I203" i="11" s="1"/>
  <c r="Z183" i="11"/>
  <c r="W183" i="11"/>
  <c r="Y183" i="11" s="1"/>
  <c r="N183" i="11"/>
  <c r="J183" i="11" s="1"/>
  <c r="K183" i="11"/>
  <c r="Z182" i="11"/>
  <c r="X182" i="11"/>
  <c r="W182" i="11"/>
  <c r="Y182" i="11" s="1"/>
  <c r="N182" i="11"/>
  <c r="K182" i="11"/>
  <c r="J182" i="11"/>
  <c r="W181" i="11"/>
  <c r="N181" i="11"/>
  <c r="K181" i="11"/>
  <c r="J181" i="11"/>
  <c r="W180" i="11"/>
  <c r="Y180" i="11" s="1"/>
  <c r="N180" i="11"/>
  <c r="J180" i="11" s="1"/>
  <c r="K180" i="11"/>
  <c r="Z179" i="11"/>
  <c r="W179" i="11"/>
  <c r="Y179" i="11" s="1"/>
  <c r="N179" i="11"/>
  <c r="J179" i="11" s="1"/>
  <c r="K179" i="11"/>
  <c r="Z178" i="11"/>
  <c r="X178" i="11"/>
  <c r="W178" i="11"/>
  <c r="Y178" i="11" s="1"/>
  <c r="N178" i="11"/>
  <c r="K178" i="11"/>
  <c r="J178" i="11"/>
  <c r="W177" i="11"/>
  <c r="N177" i="11"/>
  <c r="K177" i="11"/>
  <c r="J177" i="11"/>
  <c r="I177" i="11"/>
  <c r="W176" i="11"/>
  <c r="Y176" i="11" s="1"/>
  <c r="N176" i="11"/>
  <c r="J176" i="11" s="1"/>
  <c r="K176" i="11"/>
  <c r="I176" i="11"/>
  <c r="I178" i="11" s="1"/>
  <c r="Z175" i="11"/>
  <c r="W175" i="11"/>
  <c r="Y175" i="11" s="1"/>
  <c r="N175" i="11"/>
  <c r="J175" i="11" s="1"/>
  <c r="K175" i="11"/>
  <c r="I175" i="11"/>
  <c r="Z174" i="11"/>
  <c r="X174" i="11"/>
  <c r="W174" i="11"/>
  <c r="Y174" i="11" s="1"/>
  <c r="N174" i="11"/>
  <c r="K174" i="11"/>
  <c r="J174" i="11"/>
  <c r="I174" i="11"/>
  <c r="Z173" i="11"/>
  <c r="Y173" i="11"/>
  <c r="X173" i="11"/>
  <c r="W173" i="11"/>
  <c r="N173" i="11"/>
  <c r="K173" i="11"/>
  <c r="J173" i="11"/>
  <c r="Y172" i="11"/>
  <c r="X172" i="11"/>
  <c r="W172" i="11"/>
  <c r="Z172" i="11" s="1"/>
  <c r="N172" i="11"/>
  <c r="K172" i="11"/>
  <c r="J172" i="11"/>
  <c r="Y171" i="11"/>
  <c r="X171" i="11"/>
  <c r="W171" i="11"/>
  <c r="Z171" i="11" s="1"/>
  <c r="N171" i="11"/>
  <c r="K171" i="11"/>
  <c r="J171" i="11"/>
  <c r="Y170" i="11"/>
  <c r="X170" i="11"/>
  <c r="W170" i="11"/>
  <c r="Z170" i="11" s="1"/>
  <c r="N170" i="11"/>
  <c r="K170" i="11"/>
  <c r="J170" i="11"/>
  <c r="N169" i="11"/>
  <c r="K169" i="11"/>
  <c r="J169" i="11"/>
  <c r="I169" i="11"/>
  <c r="I170" i="11" s="1"/>
  <c r="I171" i="11" s="1"/>
  <c r="I172" i="11" s="1"/>
  <c r="I173" i="11" s="1"/>
  <c r="I183" i="11" s="1"/>
  <c r="Y164" i="11"/>
  <c r="X164" i="11"/>
  <c r="W164" i="11"/>
  <c r="Z164" i="11" s="1"/>
  <c r="N164" i="11"/>
  <c r="K164" i="11"/>
  <c r="J164" i="11"/>
  <c r="Y163" i="11"/>
  <c r="X163" i="11"/>
  <c r="W163" i="11"/>
  <c r="Z163" i="11" s="1"/>
  <c r="N163" i="11"/>
  <c r="K163" i="11"/>
  <c r="J163" i="11"/>
  <c r="Y162" i="11"/>
  <c r="X162" i="11"/>
  <c r="W162" i="11"/>
  <c r="Z162" i="11" s="1"/>
  <c r="N162" i="11"/>
  <c r="K162" i="11"/>
  <c r="J162" i="11"/>
  <c r="Y161" i="11"/>
  <c r="X161" i="11"/>
  <c r="W161" i="11"/>
  <c r="Z161" i="11" s="1"/>
  <c r="N161" i="11"/>
  <c r="K161" i="11"/>
  <c r="J161" i="11"/>
  <c r="Y160" i="11"/>
  <c r="X160" i="11"/>
  <c r="W160" i="11"/>
  <c r="Z160" i="11" s="1"/>
  <c r="N160" i="11"/>
  <c r="K160" i="11"/>
  <c r="J160" i="11"/>
  <c r="Y159" i="11"/>
  <c r="X159" i="11"/>
  <c r="W159" i="11"/>
  <c r="Z159" i="11" s="1"/>
  <c r="N159" i="11"/>
  <c r="K159" i="11"/>
  <c r="J159" i="11"/>
  <c r="Y158" i="11"/>
  <c r="X158" i="11"/>
  <c r="W158" i="11"/>
  <c r="Z158" i="11" s="1"/>
  <c r="N158" i="11"/>
  <c r="K158" i="11"/>
  <c r="J158" i="11"/>
  <c r="Y157" i="11"/>
  <c r="X157" i="11"/>
  <c r="W157" i="11"/>
  <c r="Z157" i="11" s="1"/>
  <c r="N157" i="11"/>
  <c r="K157" i="11"/>
  <c r="J157" i="11"/>
  <c r="N156" i="11"/>
  <c r="K156" i="11"/>
  <c r="J156" i="11"/>
  <c r="I156" i="11"/>
  <c r="I157" i="11" s="1"/>
  <c r="I158" i="11" s="1"/>
  <c r="I159" i="11" s="1"/>
  <c r="I160" i="11" s="1"/>
  <c r="I161" i="11" s="1"/>
  <c r="I162" i="11" s="1"/>
  <c r="I163" i="11" s="1"/>
  <c r="I164" i="11" s="1"/>
  <c r="K153" i="11"/>
  <c r="Z152" i="11"/>
  <c r="Y152" i="11"/>
  <c r="X152" i="11"/>
  <c r="W152" i="11"/>
  <c r="N152" i="11"/>
  <c r="K152" i="11"/>
  <c r="W151" i="11"/>
  <c r="N151" i="11"/>
  <c r="K151" i="11"/>
  <c r="Z150" i="11"/>
  <c r="Y150" i="11"/>
  <c r="X150" i="11"/>
  <c r="W150" i="11"/>
  <c r="N150" i="11"/>
  <c r="K150" i="11"/>
  <c r="W149" i="11"/>
  <c r="N149" i="11"/>
  <c r="K149" i="11"/>
  <c r="Z148" i="11"/>
  <c r="Y148" i="11"/>
  <c r="X148" i="11"/>
  <c r="W148" i="11"/>
  <c r="N148" i="11"/>
  <c r="K148" i="11"/>
  <c r="W147" i="11"/>
  <c r="N147" i="11"/>
  <c r="K147" i="11"/>
  <c r="Z146" i="11"/>
  <c r="Y146" i="11"/>
  <c r="X146" i="11"/>
  <c r="W146" i="11"/>
  <c r="N146" i="11"/>
  <c r="K146" i="11"/>
  <c r="W145" i="11"/>
  <c r="N145" i="11"/>
  <c r="K145" i="11"/>
  <c r="N144" i="11"/>
  <c r="K144" i="11"/>
  <c r="W139" i="11"/>
  <c r="N139" i="11"/>
  <c r="K139" i="11"/>
  <c r="J139" i="11"/>
  <c r="I139" i="11"/>
  <c r="W138" i="11"/>
  <c r="N138" i="11"/>
  <c r="K138" i="11"/>
  <c r="J138" i="11"/>
  <c r="W137" i="11"/>
  <c r="N137" i="11"/>
  <c r="K137" i="11"/>
  <c r="J137" i="11"/>
  <c r="X136" i="11"/>
  <c r="W136" i="11"/>
  <c r="N136" i="11"/>
  <c r="K136" i="11"/>
  <c r="J136" i="11"/>
  <c r="W135" i="11"/>
  <c r="N135" i="11"/>
  <c r="K135" i="11"/>
  <c r="J135" i="11"/>
  <c r="X134" i="11"/>
  <c r="W134" i="11"/>
  <c r="N134" i="11"/>
  <c r="K134" i="11"/>
  <c r="J134" i="11"/>
  <c r="N133" i="11"/>
  <c r="K133" i="11"/>
  <c r="J133" i="11"/>
  <c r="I133" i="11"/>
  <c r="I134" i="11" s="1"/>
  <c r="I135" i="11" s="1"/>
  <c r="I136" i="11" s="1"/>
  <c r="I137" i="11" s="1"/>
  <c r="I138" i="11" s="1"/>
  <c r="W128" i="11"/>
  <c r="N128" i="11"/>
  <c r="K128" i="11"/>
  <c r="J128" i="11"/>
  <c r="I128" i="11"/>
  <c r="X127" i="11"/>
  <c r="W127" i="11"/>
  <c r="N127" i="11"/>
  <c r="K127" i="11"/>
  <c r="J127" i="11"/>
  <c r="W126" i="11"/>
  <c r="N126" i="11"/>
  <c r="K126" i="11"/>
  <c r="J126" i="11"/>
  <c r="X125" i="11"/>
  <c r="W125" i="11"/>
  <c r="N125" i="11"/>
  <c r="K125" i="11"/>
  <c r="J125" i="11"/>
  <c r="W124" i="11"/>
  <c r="N124" i="11"/>
  <c r="K124" i="11"/>
  <c r="J124" i="11"/>
  <c r="X123" i="11"/>
  <c r="W123" i="11"/>
  <c r="N123" i="11"/>
  <c r="K123" i="11"/>
  <c r="J123" i="11"/>
  <c r="W122" i="11"/>
  <c r="N122" i="11"/>
  <c r="K122" i="11"/>
  <c r="J122" i="11"/>
  <c r="N121" i="11"/>
  <c r="K121" i="11"/>
  <c r="J121" i="11"/>
  <c r="I121" i="11"/>
  <c r="I122" i="11" s="1"/>
  <c r="I123" i="11" s="1"/>
  <c r="I124" i="11" s="1"/>
  <c r="X116" i="11"/>
  <c r="W116" i="11"/>
  <c r="N116" i="11"/>
  <c r="K116" i="11"/>
  <c r="J116" i="11"/>
  <c r="I116" i="11"/>
  <c r="W115" i="11"/>
  <c r="N115" i="11"/>
  <c r="K115" i="11"/>
  <c r="J115" i="11"/>
  <c r="X114" i="11"/>
  <c r="W114" i="11"/>
  <c r="N114" i="11"/>
  <c r="K114" i="11"/>
  <c r="J114" i="11"/>
  <c r="W113" i="11"/>
  <c r="N113" i="11"/>
  <c r="K113" i="11"/>
  <c r="J113" i="11"/>
  <c r="X112" i="11"/>
  <c r="W112" i="11"/>
  <c r="N112" i="11"/>
  <c r="K112" i="11"/>
  <c r="J112" i="11"/>
  <c r="W111" i="11"/>
  <c r="N111" i="11"/>
  <c r="K111" i="11"/>
  <c r="J111" i="11"/>
  <c r="X110" i="11"/>
  <c r="W110" i="11"/>
  <c r="N110" i="11"/>
  <c r="K110" i="11"/>
  <c r="J110" i="11"/>
  <c r="N109" i="11"/>
  <c r="K109" i="11"/>
  <c r="J109" i="11"/>
  <c r="I109" i="11"/>
  <c r="I110" i="11" s="1"/>
  <c r="I111" i="11" s="1"/>
  <c r="I112" i="11" s="1"/>
  <c r="I113" i="11" s="1"/>
  <c r="W105" i="11"/>
  <c r="N105" i="11"/>
  <c r="K105" i="11"/>
  <c r="J105" i="11"/>
  <c r="X104" i="11"/>
  <c r="W104" i="11"/>
  <c r="N104" i="11"/>
  <c r="K104" i="11"/>
  <c r="J104" i="11"/>
  <c r="W103" i="11"/>
  <c r="N103" i="11"/>
  <c r="K103" i="11"/>
  <c r="J103" i="11"/>
  <c r="X102" i="11"/>
  <c r="W102" i="11"/>
  <c r="N102" i="11"/>
  <c r="K102" i="11"/>
  <c r="J102" i="11"/>
  <c r="W101" i="11"/>
  <c r="N101" i="11"/>
  <c r="K101" i="11"/>
  <c r="J101" i="11"/>
  <c r="X100" i="11"/>
  <c r="W100" i="11"/>
  <c r="N100" i="11"/>
  <c r="K100" i="11"/>
  <c r="J100" i="11"/>
  <c r="W99" i="11"/>
  <c r="N99" i="11"/>
  <c r="K99" i="11"/>
  <c r="J99" i="11"/>
  <c r="X98" i="11"/>
  <c r="W98" i="11"/>
  <c r="N98" i="11"/>
  <c r="K98" i="11"/>
  <c r="J98" i="11"/>
  <c r="N97" i="11"/>
  <c r="K97" i="11"/>
  <c r="J97" i="11"/>
  <c r="I97" i="11"/>
  <c r="I98" i="11" s="1"/>
  <c r="I99" i="11" s="1"/>
  <c r="I100" i="11" s="1"/>
  <c r="I101" i="11" s="1"/>
  <c r="K95" i="11"/>
  <c r="Y94" i="11"/>
  <c r="X94" i="11"/>
  <c r="W94" i="11"/>
  <c r="Z94" i="11" s="1"/>
  <c r="N94" i="11"/>
  <c r="K94" i="11"/>
  <c r="Z93" i="11"/>
  <c r="W93" i="11"/>
  <c r="N93" i="11"/>
  <c r="M93" i="11"/>
  <c r="K93" i="11"/>
  <c r="Z92" i="11"/>
  <c r="Y92" i="11"/>
  <c r="X92" i="11"/>
  <c r="W92" i="11"/>
  <c r="N92" i="11"/>
  <c r="M92" i="11"/>
  <c r="K92" i="11"/>
  <c r="Y91" i="11"/>
  <c r="X91" i="11"/>
  <c r="W91" i="11"/>
  <c r="Z91" i="11" s="1"/>
  <c r="N91" i="11"/>
  <c r="M91" i="11"/>
  <c r="K91" i="11"/>
  <c r="W90" i="11"/>
  <c r="N90" i="11"/>
  <c r="M90" i="11"/>
  <c r="K90" i="11"/>
  <c r="Y89" i="11"/>
  <c r="W89" i="11"/>
  <c r="X89" i="11" s="1"/>
  <c r="N89" i="11"/>
  <c r="M89" i="11"/>
  <c r="K89" i="11"/>
  <c r="Z88" i="11"/>
  <c r="Y88" i="11"/>
  <c r="X88" i="11"/>
  <c r="W88" i="11"/>
  <c r="N88" i="11"/>
  <c r="M88" i="11"/>
  <c r="K88" i="11"/>
  <c r="Y87" i="11"/>
  <c r="X87" i="11"/>
  <c r="W87" i="11"/>
  <c r="Z87" i="11" s="1"/>
  <c r="N87" i="11"/>
  <c r="M87" i="11"/>
  <c r="K87" i="11"/>
  <c r="W86" i="11"/>
  <c r="Y86" i="11" s="1"/>
  <c r="N86" i="11"/>
  <c r="M86" i="11"/>
  <c r="Z85" i="11"/>
  <c r="Y85" i="11"/>
  <c r="X85" i="11"/>
  <c r="W85" i="11"/>
  <c r="N85" i="11"/>
  <c r="M85" i="11"/>
  <c r="K85" i="11"/>
  <c r="W84" i="11"/>
  <c r="Z84" i="11" s="1"/>
  <c r="N84" i="11"/>
  <c r="M84" i="11"/>
  <c r="K84" i="11"/>
  <c r="Z83" i="11"/>
  <c r="X83" i="11"/>
  <c r="W83" i="11"/>
  <c r="Y83" i="11" s="1"/>
  <c r="N83" i="11"/>
  <c r="M83" i="11"/>
  <c r="K83" i="11"/>
  <c r="W82" i="11"/>
  <c r="X82" i="11" s="1"/>
  <c r="N82" i="11"/>
  <c r="M82" i="11"/>
  <c r="K82" i="11"/>
  <c r="Z81" i="11"/>
  <c r="Y81" i="11"/>
  <c r="X81" i="11"/>
  <c r="W81" i="11"/>
  <c r="N81" i="11"/>
  <c r="M81" i="11"/>
  <c r="K81" i="11"/>
  <c r="X80" i="11"/>
  <c r="W80" i="11"/>
  <c r="Z80" i="11" s="1"/>
  <c r="N80" i="11"/>
  <c r="M80" i="11"/>
  <c r="K80" i="11"/>
  <c r="Z79" i="11"/>
  <c r="W79" i="11"/>
  <c r="Y79" i="11" s="1"/>
  <c r="N79" i="11"/>
  <c r="M79" i="11"/>
  <c r="K79" i="11"/>
  <c r="Y78" i="11"/>
  <c r="W78" i="11"/>
  <c r="X78" i="11" s="1"/>
  <c r="N78" i="11"/>
  <c r="M78" i="11"/>
  <c r="K78" i="11"/>
  <c r="Z77" i="11"/>
  <c r="Y77" i="11"/>
  <c r="X77" i="11"/>
  <c r="W77" i="11"/>
  <c r="N77" i="11"/>
  <c r="M77" i="11"/>
  <c r="K77" i="11"/>
  <c r="Y76" i="11"/>
  <c r="X76" i="11"/>
  <c r="W76" i="11"/>
  <c r="Z76" i="11" s="1"/>
  <c r="N76" i="11"/>
  <c r="K76" i="11"/>
  <c r="Z75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Y72" i="11"/>
  <c r="X72" i="11"/>
  <c r="W72" i="11"/>
  <c r="Z72" i="11" s="1"/>
  <c r="N72" i="11"/>
  <c r="K72" i="11"/>
  <c r="Z71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Y68" i="11"/>
  <c r="X68" i="11"/>
  <c r="W68" i="11"/>
  <c r="Z68" i="11" s="1"/>
  <c r="N68" i="11"/>
  <c r="K68" i="11"/>
  <c r="Z67" i="11"/>
  <c r="W67" i="11"/>
  <c r="X67" i="11" s="1"/>
  <c r="N67" i="11"/>
  <c r="K67" i="11"/>
  <c r="N66" i="11"/>
  <c r="K66" i="11"/>
  <c r="Z61" i="11"/>
  <c r="Y61" i="11"/>
  <c r="W61" i="11"/>
  <c r="X61" i="11" s="1"/>
  <c r="N61" i="11"/>
  <c r="J61" i="11" s="1"/>
  <c r="K61" i="11"/>
  <c r="W60" i="11"/>
  <c r="X60" i="11" s="1"/>
  <c r="N60" i="11"/>
  <c r="K60" i="11" s="1"/>
  <c r="M60" i="11"/>
  <c r="Z59" i="11"/>
  <c r="W59" i="11"/>
  <c r="Y59" i="11" s="1"/>
  <c r="N59" i="11"/>
  <c r="K59" i="11" s="1"/>
  <c r="M59" i="11"/>
  <c r="Y58" i="11"/>
  <c r="W58" i="11"/>
  <c r="Z58" i="11" s="1"/>
  <c r="N58" i="11"/>
  <c r="M58" i="11"/>
  <c r="K58" i="11"/>
  <c r="J58" i="11"/>
  <c r="Z57" i="11"/>
  <c r="Y57" i="11"/>
  <c r="X57" i="11"/>
  <c r="W57" i="11"/>
  <c r="N57" i="11"/>
  <c r="J57" i="11" s="1"/>
  <c r="M57" i="11"/>
  <c r="Z56" i="11"/>
  <c r="Y56" i="11"/>
  <c r="W56" i="11"/>
  <c r="X56" i="11" s="1"/>
  <c r="N56" i="11"/>
  <c r="K56" i="11" s="1"/>
  <c r="M56" i="11"/>
  <c r="J56" i="11"/>
  <c r="W55" i="11"/>
  <c r="Y55" i="11" s="1"/>
  <c r="N55" i="11"/>
  <c r="M55" i="11"/>
  <c r="K55" i="11"/>
  <c r="J55" i="11"/>
  <c r="W54" i="11"/>
  <c r="Z54" i="11" s="1"/>
  <c r="N54" i="11"/>
  <c r="M54" i="11"/>
  <c r="K54" i="11"/>
  <c r="J54" i="11"/>
  <c r="Z53" i="11"/>
  <c r="Y53" i="11"/>
  <c r="X53" i="11"/>
  <c r="W53" i="11"/>
  <c r="N53" i="11"/>
  <c r="J53" i="11" s="1"/>
  <c r="M53" i="11"/>
  <c r="K53" i="11"/>
  <c r="W52" i="11"/>
  <c r="X52" i="11" s="1"/>
  <c r="N52" i="11"/>
  <c r="K52" i="11" s="1"/>
  <c r="M52" i="11"/>
  <c r="Z51" i="11"/>
  <c r="W51" i="11"/>
  <c r="Y51" i="11" s="1"/>
  <c r="N51" i="11"/>
  <c r="K51" i="11" s="1"/>
  <c r="M51" i="11"/>
  <c r="Y50" i="11"/>
  <c r="W50" i="11"/>
  <c r="Z50" i="11" s="1"/>
  <c r="N50" i="11"/>
  <c r="M50" i="11"/>
  <c r="K50" i="11"/>
  <c r="J50" i="11"/>
  <c r="Z49" i="11"/>
  <c r="Y49" i="11"/>
  <c r="X49" i="11"/>
  <c r="W49" i="11"/>
  <c r="N49" i="11"/>
  <c r="J49" i="11" s="1"/>
  <c r="M49" i="11"/>
  <c r="Z48" i="11"/>
  <c r="Y48" i="11"/>
  <c r="W48" i="11"/>
  <c r="X48" i="11" s="1"/>
  <c r="N48" i="11"/>
  <c r="K48" i="11" s="1"/>
  <c r="M48" i="11"/>
  <c r="J48" i="11"/>
  <c r="W47" i="11"/>
  <c r="Y47" i="11" s="1"/>
  <c r="N47" i="11"/>
  <c r="M47" i="11"/>
  <c r="K47" i="11"/>
  <c r="J47" i="11"/>
  <c r="W46" i="11"/>
  <c r="Z46" i="11" s="1"/>
  <c r="N46" i="11"/>
  <c r="M46" i="11"/>
  <c r="K46" i="11"/>
  <c r="J46" i="11"/>
  <c r="Z45" i="11"/>
  <c r="Y45" i="11"/>
  <c r="X45" i="11"/>
  <c r="W45" i="11"/>
  <c r="N45" i="11"/>
  <c r="J45" i="11" s="1"/>
  <c r="M45" i="11"/>
  <c r="K45" i="11"/>
  <c r="W44" i="11"/>
  <c r="X44" i="11" s="1"/>
  <c r="N44" i="11"/>
  <c r="J44" i="11" s="1"/>
  <c r="K44" i="11"/>
  <c r="Z43" i="11"/>
  <c r="Y43" i="11"/>
  <c r="W43" i="11"/>
  <c r="X43" i="11" s="1"/>
  <c r="N43" i="11"/>
  <c r="J43" i="11" s="1"/>
  <c r="K43" i="11"/>
  <c r="W42" i="11"/>
  <c r="X42" i="11" s="1"/>
  <c r="N42" i="11"/>
  <c r="J42" i="11" s="1"/>
  <c r="K42" i="11"/>
  <c r="Z41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Z39" i="11"/>
  <c r="Y39" i="11"/>
  <c r="W39" i="11"/>
  <c r="X39" i="11" s="1"/>
  <c r="N39" i="11"/>
  <c r="J39" i="11" s="1"/>
  <c r="K39" i="11"/>
  <c r="W38" i="11"/>
  <c r="X38" i="11" s="1"/>
  <c r="N38" i="11"/>
  <c r="J38" i="11" s="1"/>
  <c r="K38" i="11"/>
  <c r="Z37" i="11"/>
  <c r="Y37" i="11"/>
  <c r="W37" i="11"/>
  <c r="X37" i="11" s="1"/>
  <c r="N37" i="11"/>
  <c r="J37" i="11" s="1"/>
  <c r="K37" i="11"/>
  <c r="I37" i="1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W36" i="11"/>
  <c r="X36" i="11" s="1"/>
  <c r="N36" i="11"/>
  <c r="J36" i="11" s="1"/>
  <c r="K36" i="11"/>
  <c r="I36" i="11"/>
  <c r="N35" i="11"/>
  <c r="J35" i="11" s="1"/>
  <c r="K35" i="11"/>
  <c r="I35" i="11"/>
  <c r="K33" i="11"/>
  <c r="Z28" i="11"/>
  <c r="X28" i="11"/>
  <c r="W28" i="11"/>
  <c r="Y28" i="11" s="1"/>
  <c r="N28" i="11"/>
  <c r="K28" i="11"/>
  <c r="J28" i="11"/>
  <c r="Z27" i="11"/>
  <c r="Y27" i="11"/>
  <c r="X27" i="11"/>
  <c r="W27" i="11"/>
  <c r="N27" i="11"/>
  <c r="J27" i="11" s="1"/>
  <c r="M27" i="11"/>
  <c r="K27" i="11"/>
  <c r="Z26" i="11"/>
  <c r="Y26" i="11"/>
  <c r="W26" i="11"/>
  <c r="X26" i="11" s="1"/>
  <c r="N26" i="11"/>
  <c r="K26" i="11" s="1"/>
  <c r="M26" i="11"/>
  <c r="Z25" i="11"/>
  <c r="W25" i="11"/>
  <c r="Y25" i="11" s="1"/>
  <c r="N25" i="11"/>
  <c r="K25" i="11" s="1"/>
  <c r="M25" i="11"/>
  <c r="W24" i="11"/>
  <c r="Z24" i="11" s="1"/>
  <c r="N24" i="11"/>
  <c r="M24" i="11"/>
  <c r="K24" i="11"/>
  <c r="J24" i="11"/>
  <c r="Z23" i="11"/>
  <c r="Y23" i="11"/>
  <c r="X23" i="11"/>
  <c r="W23" i="11"/>
  <c r="N23" i="11"/>
  <c r="J23" i="11" s="1"/>
  <c r="M23" i="11"/>
  <c r="K23" i="11"/>
  <c r="Z22" i="11"/>
  <c r="Y22" i="11"/>
  <c r="W22" i="11"/>
  <c r="X22" i="11" s="1"/>
  <c r="N22" i="11"/>
  <c r="K22" i="11" s="1"/>
  <c r="M22" i="11"/>
  <c r="Z21" i="11"/>
  <c r="W21" i="11"/>
  <c r="Y21" i="11" s="1"/>
  <c r="N21" i="11"/>
  <c r="K21" i="11" s="1"/>
  <c r="M21" i="11"/>
  <c r="W20" i="11"/>
  <c r="Z20" i="11" s="1"/>
  <c r="N20" i="11"/>
  <c r="M20" i="11"/>
  <c r="K20" i="11"/>
  <c r="J20" i="11"/>
  <c r="Z19" i="11"/>
  <c r="Y19" i="11"/>
  <c r="X19" i="11"/>
  <c r="W19" i="11"/>
  <c r="N19" i="11"/>
  <c r="J19" i="11" s="1"/>
  <c r="M19" i="11"/>
  <c r="K19" i="11"/>
  <c r="Z18" i="11"/>
  <c r="Y18" i="11"/>
  <c r="W18" i="11"/>
  <c r="X18" i="11" s="1"/>
  <c r="N18" i="11"/>
  <c r="K18" i="11" s="1"/>
  <c r="M18" i="11"/>
  <c r="Z17" i="11"/>
  <c r="W17" i="11"/>
  <c r="Y17" i="11" s="1"/>
  <c r="N17" i="11"/>
  <c r="K17" i="11" s="1"/>
  <c r="M17" i="11"/>
  <c r="W16" i="11"/>
  <c r="Z16" i="11" s="1"/>
  <c r="N16" i="11"/>
  <c r="M16" i="11"/>
  <c r="K16" i="11"/>
  <c r="J16" i="11"/>
  <c r="Z15" i="11"/>
  <c r="Y15" i="11"/>
  <c r="X15" i="11"/>
  <c r="W15" i="11"/>
  <c r="N15" i="11"/>
  <c r="J15" i="11" s="1"/>
  <c r="M15" i="11"/>
  <c r="K15" i="11"/>
  <c r="Z14" i="11"/>
  <c r="Y14" i="11"/>
  <c r="W14" i="11"/>
  <c r="X14" i="11" s="1"/>
  <c r="N14" i="11"/>
  <c r="K14" i="11" s="1"/>
  <c r="M14" i="11"/>
  <c r="Z13" i="11"/>
  <c r="W13" i="11"/>
  <c r="Y13" i="11" s="1"/>
  <c r="N13" i="11"/>
  <c r="K13" i="11" s="1"/>
  <c r="M13" i="11"/>
  <c r="W12" i="11"/>
  <c r="Z12" i="11" s="1"/>
  <c r="N12" i="11"/>
  <c r="M12" i="11"/>
  <c r="K12" i="11"/>
  <c r="J12" i="11"/>
  <c r="Z11" i="11"/>
  <c r="Y11" i="11"/>
  <c r="X11" i="11"/>
  <c r="W11" i="11"/>
  <c r="N11" i="11"/>
  <c r="J11" i="11" s="1"/>
  <c r="M11" i="11"/>
  <c r="K11" i="11"/>
  <c r="Z10" i="11"/>
  <c r="Y10" i="11"/>
  <c r="W10" i="11"/>
  <c r="X10" i="11" s="1"/>
  <c r="N10" i="11"/>
  <c r="J10" i="11" s="1"/>
  <c r="K10" i="11"/>
  <c r="Z9" i="11"/>
  <c r="Y9" i="11"/>
  <c r="W9" i="11"/>
  <c r="X9" i="11" s="1"/>
  <c r="N9" i="11"/>
  <c r="J9" i="11" s="1"/>
  <c r="K9" i="11"/>
  <c r="Z8" i="11"/>
  <c r="Y8" i="11"/>
  <c r="W8" i="11"/>
  <c r="X8" i="11" s="1"/>
  <c r="N8" i="11"/>
  <c r="J8" i="11" s="1"/>
  <c r="K8" i="11"/>
  <c r="Z7" i="11"/>
  <c r="Y7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Z5" i="11"/>
  <c r="Y5" i="11"/>
  <c r="W5" i="11"/>
  <c r="X5" i="11" s="1"/>
  <c r="N5" i="11"/>
  <c r="J5" i="11" s="1"/>
  <c r="K5" i="11"/>
  <c r="Z4" i="11"/>
  <c r="Y4" i="11"/>
  <c r="W4" i="11"/>
  <c r="X4" i="11" s="1"/>
  <c r="N4" i="11"/>
  <c r="J4" i="11" s="1"/>
  <c r="K4" i="11"/>
  <c r="Z3" i="11"/>
  <c r="Y3" i="11"/>
  <c r="W3" i="11"/>
  <c r="X3" i="11" s="1"/>
  <c r="N3" i="11"/>
  <c r="J3" i="11" s="1"/>
  <c r="K3" i="11"/>
  <c r="Z2" i="11"/>
  <c r="Y2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43" i="1" l="1"/>
  <c r="I45" i="1" s="1"/>
  <c r="I114" i="11"/>
  <c r="I115" i="11"/>
  <c r="I102" i="11"/>
  <c r="I104" i="11" s="1"/>
  <c r="I105" i="11" s="1"/>
  <c r="I103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5" i="11"/>
  <c r="I127" i="11" s="1"/>
  <c r="I126" i="11"/>
  <c r="X16" i="11"/>
  <c r="J17" i="11"/>
  <c r="X24" i="11"/>
  <c r="J25" i="11"/>
  <c r="X46" i="11"/>
  <c r="X47" i="11"/>
  <c r="Y69" i="11"/>
  <c r="Z139" i="11"/>
  <c r="Y139" i="11"/>
  <c r="X139" i="11"/>
  <c r="Z250" i="11"/>
  <c r="Y250" i="11"/>
  <c r="X250" i="11"/>
  <c r="K418" i="11"/>
  <c r="J418" i="11"/>
  <c r="K423" i="11"/>
  <c r="J423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22" i="11"/>
  <c r="Y122" i="11"/>
  <c r="Z124" i="11"/>
  <c r="Y124" i="11"/>
  <c r="Z126" i="11"/>
  <c r="Y126" i="11"/>
  <c r="Z128" i="11"/>
  <c r="Y128" i="11"/>
  <c r="Z135" i="11"/>
  <c r="Y135" i="11"/>
  <c r="Z137" i="11"/>
  <c r="Y137" i="11"/>
  <c r="Z145" i="11"/>
  <c r="Y145" i="11"/>
  <c r="X145" i="11"/>
  <c r="Y177" i="11"/>
  <c r="Z177" i="11"/>
  <c r="X177" i="11"/>
  <c r="Y216" i="11"/>
  <c r="Z216" i="11"/>
  <c r="X216" i="11"/>
  <c r="Y220" i="11"/>
  <c r="Z220" i="11"/>
  <c r="X220" i="11"/>
  <c r="Z235" i="11"/>
  <c r="Y235" i="11"/>
  <c r="X235" i="11"/>
  <c r="Z239" i="11"/>
  <c r="Y239" i="11"/>
  <c r="X239" i="11"/>
  <c r="K273" i="11"/>
  <c r="J273" i="11"/>
  <c r="Z285" i="11"/>
  <c r="Y285" i="11"/>
  <c r="X285" i="11"/>
  <c r="Z298" i="11"/>
  <c r="X298" i="11"/>
  <c r="Y298" i="11"/>
  <c r="K387" i="11"/>
  <c r="J387" i="11"/>
  <c r="Z390" i="11"/>
  <c r="Y390" i="11"/>
  <c r="X390" i="11"/>
  <c r="X12" i="11"/>
  <c r="J13" i="11"/>
  <c r="X20" i="11"/>
  <c r="J21" i="11"/>
  <c r="X54" i="11"/>
  <c r="X55" i="11"/>
  <c r="Y73" i="11"/>
  <c r="Z151" i="11"/>
  <c r="Y151" i="11"/>
  <c r="X151" i="11"/>
  <c r="Z196" i="11"/>
  <c r="Y196" i="11"/>
  <c r="X196" i="11"/>
  <c r="Z200" i="11"/>
  <c r="Y200" i="11"/>
  <c r="X200" i="11"/>
  <c r="X202" i="11"/>
  <c r="Z202" i="11"/>
  <c r="Y202" i="11"/>
  <c r="K422" i="11"/>
  <c r="J422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99" i="11"/>
  <c r="X101" i="11"/>
  <c r="X103" i="11"/>
  <c r="X105" i="11"/>
  <c r="X111" i="11"/>
  <c r="X113" i="11"/>
  <c r="X115" i="11"/>
  <c r="X122" i="11"/>
  <c r="X124" i="11"/>
  <c r="X126" i="11"/>
  <c r="X128" i="11"/>
  <c r="X135" i="11"/>
  <c r="X137" i="11"/>
  <c r="Z147" i="11"/>
  <c r="Y147" i="11"/>
  <c r="X147" i="11"/>
  <c r="Y93" i="11"/>
  <c r="X93" i="11"/>
  <c r="Z98" i="11"/>
  <c r="Y98" i="11"/>
  <c r="Z100" i="11"/>
  <c r="Y100" i="11"/>
  <c r="Z102" i="11"/>
  <c r="Y102" i="11"/>
  <c r="Z104" i="11"/>
  <c r="Y104" i="11"/>
  <c r="Z110" i="11"/>
  <c r="Y110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34" i="11"/>
  <c r="Y134" i="11"/>
  <c r="Z136" i="11"/>
  <c r="Y136" i="11"/>
  <c r="Z138" i="11"/>
  <c r="Y138" i="11"/>
  <c r="X138" i="11"/>
  <c r="Z149" i="11"/>
  <c r="Y149" i="11"/>
  <c r="X149" i="11"/>
  <c r="Y181" i="11"/>
  <c r="Z181" i="11"/>
  <c r="X181" i="11"/>
  <c r="Z192" i="11"/>
  <c r="Y192" i="11"/>
  <c r="X192" i="11"/>
  <c r="I211" i="11"/>
  <c r="I212" i="11" s="1"/>
  <c r="I213" i="11" s="1"/>
  <c r="I214" i="11" s="1"/>
  <c r="I226" i="11"/>
  <c r="I227" i="11" s="1"/>
  <c r="Y224" i="11"/>
  <c r="Z224" i="11"/>
  <c r="X224" i="11"/>
  <c r="Y272" i="11"/>
  <c r="X272" i="11"/>
  <c r="Z272" i="11"/>
  <c r="I192" i="11"/>
  <c r="I193" i="11" s="1"/>
  <c r="I194" i="11" s="1"/>
  <c r="I195" i="11" s="1"/>
  <c r="X297" i="11"/>
  <c r="Z297" i="11"/>
  <c r="Y297" i="11"/>
  <c r="Z302" i="11"/>
  <c r="Y302" i="11"/>
  <c r="X302" i="11"/>
  <c r="K314" i="11"/>
  <c r="J314" i="11"/>
  <c r="K318" i="11"/>
  <c r="J318" i="11"/>
  <c r="K322" i="11"/>
  <c r="J322" i="11"/>
  <c r="Z341" i="11"/>
  <c r="Y341" i="11"/>
  <c r="X341" i="11"/>
  <c r="Z364" i="11"/>
  <c r="Y364" i="11"/>
  <c r="X364" i="11"/>
  <c r="X176" i="11"/>
  <c r="I179" i="11"/>
  <c r="I180" i="11" s="1"/>
  <c r="I181" i="11" s="1"/>
  <c r="I182" i="11" s="1"/>
  <c r="X180" i="11"/>
  <c r="Y193" i="11"/>
  <c r="Y197" i="11"/>
  <c r="X203" i="11"/>
  <c r="Y211" i="11"/>
  <c r="X213" i="11"/>
  <c r="X226" i="11"/>
  <c r="X238" i="11"/>
  <c r="X242" i="11"/>
  <c r="X253" i="11"/>
  <c r="I266" i="11"/>
  <c r="I265" i="1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Z271" i="11"/>
  <c r="Y271" i="11"/>
  <c r="K276" i="11"/>
  <c r="J276" i="11"/>
  <c r="Z300" i="11"/>
  <c r="X300" i="11"/>
  <c r="Y300" i="11"/>
  <c r="X175" i="11"/>
  <c r="Z176" i="11"/>
  <c r="X179" i="11"/>
  <c r="Z180" i="11"/>
  <c r="X183" i="11"/>
  <c r="Z193" i="11"/>
  <c r="X194" i="11"/>
  <c r="Z197" i="11"/>
  <c r="X198" i="11"/>
  <c r="Y203" i="11"/>
  <c r="Z211" i="11"/>
  <c r="Y213" i="11"/>
  <c r="Y215" i="11"/>
  <c r="X217" i="11"/>
  <c r="Y219" i="11"/>
  <c r="X221" i="11"/>
  <c r="Y223" i="11"/>
  <c r="Y226" i="11"/>
  <c r="X237" i="11"/>
  <c r="Y238" i="11"/>
  <c r="X241" i="11"/>
  <c r="Y242" i="11"/>
  <c r="X252" i="11"/>
  <c r="Y253" i="11"/>
  <c r="X271" i="11"/>
  <c r="Z275" i="11"/>
  <c r="Y275" i="11"/>
  <c r="X275" i="11"/>
  <c r="X299" i="11"/>
  <c r="Z299" i="11"/>
  <c r="Y299" i="11"/>
  <c r="I319" i="11"/>
  <c r="I320" i="11" s="1"/>
  <c r="I321" i="11" s="1"/>
  <c r="I322" i="11" s="1"/>
  <c r="I318" i="11"/>
  <c r="K315" i="11"/>
  <c r="J315" i="11"/>
  <c r="K319" i="11"/>
  <c r="J319" i="11"/>
  <c r="Z329" i="11"/>
  <c r="Y329" i="11"/>
  <c r="X329" i="11"/>
  <c r="Z330" i="11"/>
  <c r="Y330" i="11"/>
  <c r="X330" i="11"/>
  <c r="Z386" i="11"/>
  <c r="Y386" i="11"/>
  <c r="X386" i="11"/>
  <c r="Z391" i="11"/>
  <c r="Y391" i="11"/>
  <c r="X391" i="11"/>
  <c r="Z417" i="11"/>
  <c r="Y417" i="11"/>
  <c r="X417" i="11"/>
  <c r="Z421" i="11"/>
  <c r="Y421" i="11"/>
  <c r="X421" i="11"/>
  <c r="X276" i="11"/>
  <c r="X277" i="11"/>
  <c r="X278" i="11"/>
  <c r="X279" i="11"/>
  <c r="Y286" i="11"/>
  <c r="Z290" i="11"/>
  <c r="X290" i="11"/>
  <c r="X292" i="11"/>
  <c r="Z292" i="11"/>
  <c r="Z306" i="11"/>
  <c r="Y306" i="11"/>
  <c r="X306" i="11"/>
  <c r="K316" i="11"/>
  <c r="J316" i="11"/>
  <c r="K320" i="11"/>
  <c r="J320" i="11"/>
  <c r="Z333" i="11"/>
  <c r="Y333" i="11"/>
  <c r="X333" i="11"/>
  <c r="Z368" i="11"/>
  <c r="Y368" i="11"/>
  <c r="X368" i="11"/>
  <c r="Z392" i="11"/>
  <c r="Y392" i="11"/>
  <c r="X392" i="11"/>
  <c r="K394" i="11"/>
  <c r="J394" i="11"/>
  <c r="Z401" i="11"/>
  <c r="Y401" i="11"/>
  <c r="X401" i="11"/>
  <c r="I418" i="11"/>
  <c r="Z286" i="11"/>
  <c r="X288" i="11"/>
  <c r="Y290" i="11"/>
  <c r="Z304" i="11"/>
  <c r="Y304" i="11"/>
  <c r="X304" i="11"/>
  <c r="K312" i="11"/>
  <c r="J312" i="11"/>
  <c r="K313" i="11"/>
  <c r="J313" i="11"/>
  <c r="K317" i="11"/>
  <c r="J317" i="11"/>
  <c r="K321" i="11"/>
  <c r="J321" i="11"/>
  <c r="Z337" i="11"/>
  <c r="Y337" i="11"/>
  <c r="X337" i="11"/>
  <c r="Z393" i="11"/>
  <c r="Y393" i="11"/>
  <c r="X393" i="11"/>
  <c r="Z405" i="11"/>
  <c r="Y405" i="11"/>
  <c r="X405" i="11"/>
  <c r="Z301" i="11"/>
  <c r="Z303" i="11"/>
  <c r="Z305" i="11"/>
  <c r="Y326" i="11"/>
  <c r="Y331" i="11"/>
  <c r="Z332" i="11"/>
  <c r="Y334" i="11"/>
  <c r="Z335" i="11"/>
  <c r="Y338" i="11"/>
  <c r="Z339" i="11"/>
  <c r="Y365" i="11"/>
  <c r="Y369" i="11"/>
  <c r="Y372" i="11"/>
  <c r="Y374" i="11"/>
  <c r="Y376" i="11"/>
  <c r="Y385" i="11"/>
  <c r="Y389" i="11"/>
  <c r="Y398" i="11"/>
  <c r="Y402" i="11"/>
  <c r="Y406" i="11"/>
  <c r="Y407" i="11"/>
  <c r="Z408" i="11"/>
  <c r="J415" i="11"/>
  <c r="X418" i="11"/>
  <c r="J419" i="11"/>
  <c r="X422" i="11"/>
  <c r="K136" i="1"/>
  <c r="K139" i="1"/>
  <c r="K138" i="1"/>
  <c r="K134" i="1"/>
  <c r="K133" i="1"/>
  <c r="K132" i="1"/>
  <c r="K131" i="1"/>
  <c r="K130" i="1"/>
  <c r="K129" i="1"/>
  <c r="K141" i="1"/>
  <c r="W134" i="1"/>
  <c r="Z134" i="1" s="1"/>
  <c r="N134" i="1"/>
  <c r="M134" i="1"/>
  <c r="W136" i="1"/>
  <c r="Z136" i="1" s="1"/>
  <c r="N136" i="1"/>
  <c r="M136" i="1"/>
  <c r="W138" i="1"/>
  <c r="Z138" i="1" s="1"/>
  <c r="N138" i="1"/>
  <c r="M138" i="1"/>
  <c r="W137" i="1"/>
  <c r="Z137" i="1" s="1"/>
  <c r="N137" i="1"/>
  <c r="M137" i="1"/>
  <c r="W135" i="1"/>
  <c r="X135" i="1" s="1"/>
  <c r="N135" i="1"/>
  <c r="M135" i="1"/>
  <c r="W133" i="1"/>
  <c r="Z133" i="1" s="1"/>
  <c r="N133" i="1"/>
  <c r="M133" i="1"/>
  <c r="W132" i="1"/>
  <c r="Z132" i="1" s="1"/>
  <c r="N132" i="1"/>
  <c r="M132" i="1"/>
  <c r="W131" i="1"/>
  <c r="Z131" i="1" s="1"/>
  <c r="N131" i="1"/>
  <c r="M131" i="1"/>
  <c r="W130" i="1"/>
  <c r="X130" i="1" s="1"/>
  <c r="N130" i="1"/>
  <c r="M130" i="1"/>
  <c r="N129" i="1"/>
  <c r="I129" i="1"/>
  <c r="I130" i="1" s="1"/>
  <c r="I131" i="1" s="1"/>
  <c r="I132" i="1" s="1"/>
  <c r="I133" i="1" s="1"/>
  <c r="W115" i="1"/>
  <c r="Z115" i="1" s="1"/>
  <c r="N115" i="1"/>
  <c r="K115" i="1" s="1"/>
  <c r="M115" i="1"/>
  <c r="I115" i="1"/>
  <c r="W114" i="1"/>
  <c r="Z114" i="1" s="1"/>
  <c r="N114" i="1"/>
  <c r="K114" i="1" s="1"/>
  <c r="M114" i="1"/>
  <c r="W113" i="1"/>
  <c r="Z113" i="1" s="1"/>
  <c r="N113" i="1"/>
  <c r="K113" i="1" s="1"/>
  <c r="M113" i="1"/>
  <c r="W112" i="1"/>
  <c r="Z112" i="1" s="1"/>
  <c r="N112" i="1"/>
  <c r="K112" i="1" s="1"/>
  <c r="M112" i="1"/>
  <c r="W111" i="1"/>
  <c r="Z111" i="1" s="1"/>
  <c r="N111" i="1"/>
  <c r="M111" i="1"/>
  <c r="W110" i="1"/>
  <c r="X110" i="1" s="1"/>
  <c r="N110" i="1"/>
  <c r="K110" i="1" s="1"/>
  <c r="M110" i="1"/>
  <c r="I110" i="1"/>
  <c r="W109" i="1"/>
  <c r="Z109" i="1" s="1"/>
  <c r="N109" i="1"/>
  <c r="K109" i="1" s="1"/>
  <c r="M109" i="1"/>
  <c r="W108" i="1"/>
  <c r="Z108" i="1" s="1"/>
  <c r="N108" i="1"/>
  <c r="K108" i="1" s="1"/>
  <c r="M108" i="1"/>
  <c r="W107" i="1"/>
  <c r="Y107" i="1" s="1"/>
  <c r="N107" i="1"/>
  <c r="J107" i="1" s="1"/>
  <c r="M107" i="1"/>
  <c r="W106" i="1"/>
  <c r="X106" i="1" s="1"/>
  <c r="N106" i="1"/>
  <c r="K106" i="1" s="1"/>
  <c r="M106" i="1"/>
  <c r="N105" i="1"/>
  <c r="I105" i="1"/>
  <c r="I106" i="1" s="1"/>
  <c r="I107" i="1" s="1"/>
  <c r="I108" i="1" s="1"/>
  <c r="I109" i="1" s="1"/>
  <c r="I138" i="1" s="1"/>
  <c r="W398" i="1"/>
  <c r="Z398" i="1" s="1"/>
  <c r="N398" i="1"/>
  <c r="M398" i="1"/>
  <c r="W397" i="1"/>
  <c r="Z397" i="1" s="1"/>
  <c r="N397" i="1"/>
  <c r="M397" i="1"/>
  <c r="W370" i="1"/>
  <c r="Z370" i="1" s="1"/>
  <c r="N370" i="1"/>
  <c r="M370" i="1"/>
  <c r="K370" i="1"/>
  <c r="I370" i="1"/>
  <c r="I513" i="1" s="1"/>
  <c r="I523" i="1" s="1"/>
  <c r="K375" i="1"/>
  <c r="M395" i="1"/>
  <c r="N395" i="1"/>
  <c r="M396" i="1"/>
  <c r="N396" i="1"/>
  <c r="M399" i="1"/>
  <c r="N399" i="1"/>
  <c r="K394" i="1"/>
  <c r="K393" i="1"/>
  <c r="K373" i="1"/>
  <c r="K400" i="1"/>
  <c r="W399" i="1"/>
  <c r="Z399" i="1" s="1"/>
  <c r="W396" i="1"/>
  <c r="Y396" i="1" s="1"/>
  <c r="W395" i="1"/>
  <c r="X395" i="1" s="1"/>
  <c r="W386" i="1"/>
  <c r="Z386" i="1" s="1"/>
  <c r="N386" i="1"/>
  <c r="M386" i="1"/>
  <c r="K386" i="1"/>
  <c r="W384" i="1"/>
  <c r="Z384" i="1" s="1"/>
  <c r="N384" i="1"/>
  <c r="M384" i="1"/>
  <c r="K384" i="1"/>
  <c r="W382" i="1"/>
  <c r="Z382" i="1" s="1"/>
  <c r="N382" i="1"/>
  <c r="M382" i="1"/>
  <c r="K382" i="1"/>
  <c r="K392" i="1"/>
  <c r="K391" i="1"/>
  <c r="K390" i="1"/>
  <c r="K389" i="1"/>
  <c r="K388" i="1"/>
  <c r="K381" i="1"/>
  <c r="K380" i="1"/>
  <c r="K379" i="1"/>
  <c r="K378" i="1"/>
  <c r="K377" i="1"/>
  <c r="K376" i="1"/>
  <c r="K374" i="1"/>
  <c r="K372" i="1"/>
  <c r="K369" i="1"/>
  <c r="K368" i="1"/>
  <c r="K367" i="1"/>
  <c r="K366" i="1"/>
  <c r="K365" i="1"/>
  <c r="K364" i="1"/>
  <c r="W394" i="1"/>
  <c r="Z394" i="1" s="1"/>
  <c r="N394" i="1"/>
  <c r="M394" i="1"/>
  <c r="W393" i="1"/>
  <c r="X393" i="1" s="1"/>
  <c r="N393" i="1"/>
  <c r="M393" i="1"/>
  <c r="W392" i="1"/>
  <c r="Z392" i="1" s="1"/>
  <c r="N392" i="1"/>
  <c r="M392" i="1"/>
  <c r="W391" i="1"/>
  <c r="X391" i="1" s="1"/>
  <c r="N391" i="1"/>
  <c r="M391" i="1"/>
  <c r="W390" i="1"/>
  <c r="Z390" i="1" s="1"/>
  <c r="N390" i="1"/>
  <c r="M390" i="1"/>
  <c r="W389" i="1"/>
  <c r="X389" i="1" s="1"/>
  <c r="N389" i="1"/>
  <c r="M389" i="1"/>
  <c r="W388" i="1"/>
  <c r="Z388" i="1" s="1"/>
  <c r="N388" i="1"/>
  <c r="M388" i="1"/>
  <c r="W387" i="1"/>
  <c r="X387" i="1" s="1"/>
  <c r="N387" i="1"/>
  <c r="M387" i="1"/>
  <c r="W385" i="1"/>
  <c r="Z385" i="1" s="1"/>
  <c r="N385" i="1"/>
  <c r="M385" i="1"/>
  <c r="W383" i="1"/>
  <c r="X383" i="1" s="1"/>
  <c r="N383" i="1"/>
  <c r="M383" i="1"/>
  <c r="W381" i="1"/>
  <c r="Z381" i="1" s="1"/>
  <c r="N381" i="1"/>
  <c r="M381" i="1"/>
  <c r="W380" i="1"/>
  <c r="Y380" i="1" s="1"/>
  <c r="N380" i="1"/>
  <c r="M380" i="1"/>
  <c r="W379" i="1"/>
  <c r="X379" i="1" s="1"/>
  <c r="N379" i="1"/>
  <c r="M379" i="1"/>
  <c r="W378" i="1"/>
  <c r="Z378" i="1" s="1"/>
  <c r="N378" i="1"/>
  <c r="M378" i="1"/>
  <c r="W377" i="1"/>
  <c r="Y377" i="1" s="1"/>
  <c r="N377" i="1"/>
  <c r="M377" i="1"/>
  <c r="W376" i="1"/>
  <c r="X376" i="1" s="1"/>
  <c r="N376" i="1"/>
  <c r="W375" i="1"/>
  <c r="X375" i="1" s="1"/>
  <c r="N375" i="1"/>
  <c r="M375" i="1"/>
  <c r="W374" i="1"/>
  <c r="Z374" i="1" s="1"/>
  <c r="N374" i="1"/>
  <c r="M374" i="1"/>
  <c r="W373" i="1"/>
  <c r="Y373" i="1" s="1"/>
  <c r="N373" i="1"/>
  <c r="W372" i="1"/>
  <c r="X372" i="1" s="1"/>
  <c r="N372" i="1"/>
  <c r="M372" i="1"/>
  <c r="W371" i="1"/>
  <c r="Z371" i="1" s="1"/>
  <c r="N371" i="1"/>
  <c r="M371" i="1"/>
  <c r="W369" i="1"/>
  <c r="Z369" i="1" s="1"/>
  <c r="N369" i="1"/>
  <c r="W368" i="1"/>
  <c r="Y368" i="1" s="1"/>
  <c r="N368" i="1"/>
  <c r="M368" i="1"/>
  <c r="W367" i="1"/>
  <c r="X367" i="1" s="1"/>
  <c r="N367" i="1"/>
  <c r="M367" i="1"/>
  <c r="W366" i="1"/>
  <c r="Z366" i="1" s="1"/>
  <c r="N366" i="1"/>
  <c r="M366" i="1"/>
  <c r="W365" i="1"/>
  <c r="Z365" i="1" s="1"/>
  <c r="N365" i="1"/>
  <c r="M365" i="1"/>
  <c r="W364" i="1"/>
  <c r="Y364" i="1" s="1"/>
  <c r="N364" i="1"/>
  <c r="M364" i="1"/>
  <c r="N363" i="1"/>
  <c r="I363" i="1"/>
  <c r="I364" i="1" s="1"/>
  <c r="W309" i="1"/>
  <c r="Z309" i="1" s="1"/>
  <c r="N309" i="1"/>
  <c r="M309" i="1"/>
  <c r="W307" i="1"/>
  <c r="Z307" i="1" s="1"/>
  <c r="N307" i="1"/>
  <c r="J307" i="1" s="1"/>
  <c r="W306" i="1"/>
  <c r="X306" i="1" s="1"/>
  <c r="N306" i="1"/>
  <c r="J306" i="1" s="1"/>
  <c r="W311" i="1"/>
  <c r="Z311" i="1" s="1"/>
  <c r="N311" i="1"/>
  <c r="W305" i="1"/>
  <c r="Z305" i="1" s="1"/>
  <c r="N305" i="1"/>
  <c r="M305" i="1"/>
  <c r="W304" i="1"/>
  <c r="Z304" i="1" s="1"/>
  <c r="N304" i="1"/>
  <c r="M304" i="1"/>
  <c r="W303" i="1"/>
  <c r="Z303" i="1" s="1"/>
  <c r="N303" i="1"/>
  <c r="M303" i="1"/>
  <c r="W302" i="1"/>
  <c r="Z302" i="1" s="1"/>
  <c r="N302" i="1"/>
  <c r="M302" i="1"/>
  <c r="W301" i="1"/>
  <c r="Y301" i="1" s="1"/>
  <c r="N301" i="1"/>
  <c r="K301" i="1" s="1"/>
  <c r="M301" i="1"/>
  <c r="N300" i="1"/>
  <c r="W294" i="1"/>
  <c r="Z294" i="1" s="1"/>
  <c r="N294" i="1"/>
  <c r="W296" i="1"/>
  <c r="Z296" i="1" s="1"/>
  <c r="N296" i="1"/>
  <c r="K296" i="1" s="1"/>
  <c r="M296" i="1"/>
  <c r="W295" i="1"/>
  <c r="Z295" i="1" s="1"/>
  <c r="N295" i="1"/>
  <c r="W293" i="1"/>
  <c r="Z293" i="1" s="1"/>
  <c r="N293" i="1"/>
  <c r="K293" i="1" s="1"/>
  <c r="M293" i="1"/>
  <c r="W292" i="1"/>
  <c r="Z292" i="1" s="1"/>
  <c r="N292" i="1"/>
  <c r="K292" i="1" s="1"/>
  <c r="M292" i="1"/>
  <c r="W291" i="1"/>
  <c r="Z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J289" i="1" s="1"/>
  <c r="M289" i="1"/>
  <c r="N288" i="1"/>
  <c r="I288" i="1"/>
  <c r="I289" i="1" s="1"/>
  <c r="I290" i="1" s="1"/>
  <c r="I291" i="1" s="1"/>
  <c r="I292" i="1" s="1"/>
  <c r="W224" i="1"/>
  <c r="Z224" i="1" s="1"/>
  <c r="N224" i="1"/>
  <c r="K224" i="1" s="1"/>
  <c r="M224" i="1"/>
  <c r="W223" i="1"/>
  <c r="Z223" i="1" s="1"/>
  <c r="N223" i="1"/>
  <c r="W222" i="1"/>
  <c r="Z222" i="1" s="1"/>
  <c r="N222" i="1"/>
  <c r="K222" i="1" s="1"/>
  <c r="M222" i="1"/>
  <c r="W221" i="1"/>
  <c r="X221" i="1" s="1"/>
  <c r="N221" i="1"/>
  <c r="K221" i="1" s="1"/>
  <c r="M221" i="1"/>
  <c r="W220" i="1"/>
  <c r="Z220" i="1" s="1"/>
  <c r="N220" i="1"/>
  <c r="K220" i="1" s="1"/>
  <c r="M220" i="1"/>
  <c r="W219" i="1"/>
  <c r="Z219" i="1" s="1"/>
  <c r="N219" i="1"/>
  <c r="K219" i="1" s="1"/>
  <c r="M219" i="1"/>
  <c r="W218" i="1"/>
  <c r="Z218" i="1" s="1"/>
  <c r="N218" i="1"/>
  <c r="J218" i="1" s="1"/>
  <c r="M218" i="1"/>
  <c r="N217" i="1"/>
  <c r="I217" i="1"/>
  <c r="I218" i="1" s="1"/>
  <c r="I219" i="1" s="1"/>
  <c r="I220" i="1" s="1"/>
  <c r="I221" i="1" s="1"/>
  <c r="I320" i="1" s="1"/>
  <c r="I333" i="1"/>
  <c r="I334" i="1" s="1"/>
  <c r="I335" i="1" s="1"/>
  <c r="I336" i="1" s="1"/>
  <c r="I337" i="1" s="1"/>
  <c r="N333" i="1"/>
  <c r="M334" i="1"/>
  <c r="N334" i="1"/>
  <c r="K334" i="1" s="1"/>
  <c r="W334" i="1"/>
  <c r="X334" i="1" s="1"/>
  <c r="M335" i="1"/>
  <c r="N335" i="1"/>
  <c r="J335" i="1" s="1"/>
  <c r="W335" i="1"/>
  <c r="X335" i="1" s="1"/>
  <c r="M336" i="1"/>
  <c r="N336" i="1"/>
  <c r="J336" i="1" s="1"/>
  <c r="W336" i="1"/>
  <c r="Z336" i="1" s="1"/>
  <c r="M337" i="1"/>
  <c r="N337" i="1"/>
  <c r="J337" i="1" s="1"/>
  <c r="W337" i="1"/>
  <c r="Y337" i="1" s="1"/>
  <c r="M338" i="1"/>
  <c r="N338" i="1"/>
  <c r="J338" i="1" s="1"/>
  <c r="W338" i="1"/>
  <c r="X338" i="1" s="1"/>
  <c r="N339" i="1"/>
  <c r="W339" i="1"/>
  <c r="X339" i="1" s="1"/>
  <c r="M340" i="1"/>
  <c r="N340" i="1"/>
  <c r="J340" i="1" s="1"/>
  <c r="W340" i="1"/>
  <c r="Y340" i="1" s="1"/>
  <c r="I341" i="1"/>
  <c r="M341" i="1"/>
  <c r="N341" i="1"/>
  <c r="J341" i="1" s="1"/>
  <c r="W341" i="1"/>
  <c r="Y341" i="1" s="1"/>
  <c r="W213" i="1"/>
  <c r="Z213" i="1" s="1"/>
  <c r="N213" i="1"/>
  <c r="K213" i="1" s="1"/>
  <c r="M213" i="1"/>
  <c r="W212" i="1"/>
  <c r="Z212" i="1" s="1"/>
  <c r="N212" i="1"/>
  <c r="W211" i="1"/>
  <c r="Z211" i="1" s="1"/>
  <c r="N211" i="1"/>
  <c r="K211" i="1" s="1"/>
  <c r="M211" i="1"/>
  <c r="W210" i="1"/>
  <c r="X210" i="1" s="1"/>
  <c r="N210" i="1"/>
  <c r="K210" i="1" s="1"/>
  <c r="M210" i="1"/>
  <c r="W209" i="1"/>
  <c r="Z209" i="1" s="1"/>
  <c r="N209" i="1"/>
  <c r="K209" i="1" s="1"/>
  <c r="M209" i="1"/>
  <c r="W208" i="1"/>
  <c r="Z208" i="1" s="1"/>
  <c r="N208" i="1"/>
  <c r="K208" i="1" s="1"/>
  <c r="M208" i="1"/>
  <c r="W207" i="1"/>
  <c r="Z207" i="1" s="1"/>
  <c r="N207" i="1"/>
  <c r="K207" i="1" s="1"/>
  <c r="M207" i="1"/>
  <c r="N206" i="1"/>
  <c r="I206" i="1"/>
  <c r="I207" i="1" s="1"/>
  <c r="I208" i="1" s="1"/>
  <c r="W342" i="1"/>
  <c r="Y342" i="1" s="1"/>
  <c r="W343" i="1"/>
  <c r="Z343" i="1" s="1"/>
  <c r="W344" i="1"/>
  <c r="Y344" i="1" s="1"/>
  <c r="W345" i="1"/>
  <c r="X345" i="1" s="1"/>
  <c r="W346" i="1"/>
  <c r="Y346" i="1" s="1"/>
  <c r="W347" i="1"/>
  <c r="Z347" i="1" s="1"/>
  <c r="W348" i="1"/>
  <c r="Y348" i="1" s="1"/>
  <c r="W349" i="1"/>
  <c r="X349" i="1" s="1"/>
  <c r="W350" i="1"/>
  <c r="Y350" i="1" s="1"/>
  <c r="W351" i="1"/>
  <c r="Z351" i="1" s="1"/>
  <c r="W352" i="1"/>
  <c r="Y352" i="1" s="1"/>
  <c r="W353" i="1"/>
  <c r="X353" i="1" s="1"/>
  <c r="W354" i="1"/>
  <c r="Y354" i="1" s="1"/>
  <c r="W355" i="1"/>
  <c r="Z355" i="1" s="1"/>
  <c r="W356" i="1"/>
  <c r="Y356" i="1" s="1"/>
  <c r="W357" i="1"/>
  <c r="X357" i="1" s="1"/>
  <c r="W358" i="1"/>
  <c r="Y358" i="1" s="1"/>
  <c r="W359" i="1"/>
  <c r="Z359" i="1" s="1"/>
  <c r="W360" i="1"/>
  <c r="X360" i="1" s="1"/>
  <c r="W201" i="1"/>
  <c r="Z201" i="1" s="1"/>
  <c r="N201" i="1"/>
  <c r="K201" i="1" s="1"/>
  <c r="M201" i="1"/>
  <c r="W200" i="1"/>
  <c r="Z200" i="1" s="1"/>
  <c r="N200" i="1"/>
  <c r="W199" i="1"/>
  <c r="Z199" i="1" s="1"/>
  <c r="N199" i="1"/>
  <c r="K199" i="1" s="1"/>
  <c r="M199" i="1"/>
  <c r="W198" i="1"/>
  <c r="X198" i="1" s="1"/>
  <c r="N198" i="1"/>
  <c r="K198" i="1" s="1"/>
  <c r="M198" i="1"/>
  <c r="W197" i="1"/>
  <c r="Z197" i="1" s="1"/>
  <c r="N197" i="1"/>
  <c r="K197" i="1" s="1"/>
  <c r="M197" i="1"/>
  <c r="W196" i="1"/>
  <c r="Z196" i="1" s="1"/>
  <c r="N196" i="1"/>
  <c r="K196" i="1" s="1"/>
  <c r="M196" i="1"/>
  <c r="W195" i="1"/>
  <c r="Z195" i="1" s="1"/>
  <c r="N195" i="1"/>
  <c r="J195" i="1" s="1"/>
  <c r="M195" i="1"/>
  <c r="N194" i="1"/>
  <c r="I194" i="1"/>
  <c r="N359" i="1"/>
  <c r="M359" i="1"/>
  <c r="W190" i="1"/>
  <c r="Z190" i="1" s="1"/>
  <c r="N190" i="1"/>
  <c r="K190" i="1" s="1"/>
  <c r="M190" i="1"/>
  <c r="I190" i="1"/>
  <c r="W189" i="1"/>
  <c r="Z189" i="1" s="1"/>
  <c r="N189" i="1"/>
  <c r="W188" i="1"/>
  <c r="X188" i="1" s="1"/>
  <c r="N188" i="1"/>
  <c r="J188" i="1" s="1"/>
  <c r="M188" i="1"/>
  <c r="W187" i="1"/>
  <c r="Y187" i="1" s="1"/>
  <c r="N187" i="1"/>
  <c r="K187" i="1" s="1"/>
  <c r="M187" i="1"/>
  <c r="W186" i="1"/>
  <c r="Y186" i="1" s="1"/>
  <c r="N186" i="1"/>
  <c r="K186" i="1" s="1"/>
  <c r="M186" i="1"/>
  <c r="W185" i="1"/>
  <c r="Z185" i="1" s="1"/>
  <c r="N185" i="1"/>
  <c r="K185" i="1" s="1"/>
  <c r="M185" i="1"/>
  <c r="W184" i="1"/>
  <c r="Z184" i="1" s="1"/>
  <c r="N184" i="1"/>
  <c r="J184" i="1" s="1"/>
  <c r="M184" i="1"/>
  <c r="N183" i="1"/>
  <c r="I183" i="1"/>
  <c r="I184" i="1" s="1"/>
  <c r="I185" i="1" s="1"/>
  <c r="I186" i="1" s="1"/>
  <c r="I187" i="1" s="1"/>
  <c r="I213" i="1" s="1"/>
  <c r="N358" i="1"/>
  <c r="M358" i="1"/>
  <c r="N357" i="1"/>
  <c r="M357" i="1"/>
  <c r="N360" i="1"/>
  <c r="N356" i="1"/>
  <c r="N355" i="1"/>
  <c r="N354" i="1"/>
  <c r="N353" i="1"/>
  <c r="N352" i="1"/>
  <c r="N351" i="1"/>
  <c r="N350" i="1"/>
  <c r="J350" i="1" s="1"/>
  <c r="N349" i="1"/>
  <c r="J349" i="1" s="1"/>
  <c r="N348" i="1"/>
  <c r="N347" i="1"/>
  <c r="J347" i="1" s="1"/>
  <c r="N346" i="1"/>
  <c r="K346" i="1" s="1"/>
  <c r="N345" i="1"/>
  <c r="N344" i="1"/>
  <c r="J344" i="1" s="1"/>
  <c r="N343" i="1"/>
  <c r="J343" i="1" s="1"/>
  <c r="N342" i="1"/>
  <c r="W165" i="1"/>
  <c r="Z165" i="1" s="1"/>
  <c r="N165" i="1"/>
  <c r="K165" i="1" s="1"/>
  <c r="M165" i="1"/>
  <c r="I165" i="1"/>
  <c r="W164" i="1"/>
  <c r="Z164" i="1" s="1"/>
  <c r="N164" i="1"/>
  <c r="W163" i="1"/>
  <c r="X163" i="1" s="1"/>
  <c r="N163" i="1"/>
  <c r="K163" i="1" s="1"/>
  <c r="M163" i="1"/>
  <c r="I163" i="1"/>
  <c r="W162" i="1"/>
  <c r="Y162" i="1" s="1"/>
  <c r="N162" i="1"/>
  <c r="K162" i="1" s="1"/>
  <c r="M162" i="1"/>
  <c r="W161" i="1"/>
  <c r="Z161" i="1" s="1"/>
  <c r="N161" i="1"/>
  <c r="J161" i="1" s="1"/>
  <c r="M161" i="1"/>
  <c r="W160" i="1"/>
  <c r="Z160" i="1" s="1"/>
  <c r="N160" i="1"/>
  <c r="K160" i="1" s="1"/>
  <c r="M160" i="1"/>
  <c r="W159" i="1"/>
  <c r="X159" i="1" s="1"/>
  <c r="N159" i="1"/>
  <c r="K159" i="1" s="1"/>
  <c r="M159" i="1"/>
  <c r="N158" i="1"/>
  <c r="I158" i="1"/>
  <c r="I159" i="1" s="1"/>
  <c r="I160" i="1" s="1"/>
  <c r="I161" i="1" s="1"/>
  <c r="W178" i="1"/>
  <c r="Z178" i="1" s="1"/>
  <c r="N178" i="1"/>
  <c r="K178" i="1" s="1"/>
  <c r="M178" i="1"/>
  <c r="W177" i="1"/>
  <c r="Z177" i="1" s="1"/>
  <c r="N177" i="1"/>
  <c r="J177" i="1" s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K174" i="1" s="1"/>
  <c r="M174" i="1"/>
  <c r="W173" i="1"/>
  <c r="Z173" i="1" s="1"/>
  <c r="N173" i="1"/>
  <c r="K173" i="1" s="1"/>
  <c r="M173" i="1"/>
  <c r="W172" i="1"/>
  <c r="Z172" i="1" s="1"/>
  <c r="N172" i="1"/>
  <c r="J172" i="1" s="1"/>
  <c r="M172" i="1"/>
  <c r="N171" i="1"/>
  <c r="I171" i="1"/>
  <c r="I172" i="1" s="1"/>
  <c r="I173" i="1" s="1"/>
  <c r="I174" i="1" s="1"/>
  <c r="I175" i="1" s="1"/>
  <c r="I176" i="1" s="1"/>
  <c r="I177" i="1" s="1"/>
  <c r="I178" i="1" s="1"/>
  <c r="K151" i="1"/>
  <c r="K147" i="1"/>
  <c r="K152" i="1"/>
  <c r="K153" i="1"/>
  <c r="K149" i="1"/>
  <c r="K148" i="1"/>
  <c r="K146" i="1"/>
  <c r="K145" i="1"/>
  <c r="K144" i="1"/>
  <c r="K143" i="1"/>
  <c r="K142" i="1"/>
  <c r="W149" i="1"/>
  <c r="Z149" i="1" s="1"/>
  <c r="N149" i="1"/>
  <c r="M149" i="1"/>
  <c r="W152" i="1"/>
  <c r="Z152" i="1" s="1"/>
  <c r="N152" i="1"/>
  <c r="M152" i="1"/>
  <c r="W151" i="1"/>
  <c r="Z151" i="1" s="1"/>
  <c r="N151" i="1"/>
  <c r="M151" i="1"/>
  <c r="W150" i="1"/>
  <c r="Z150" i="1" s="1"/>
  <c r="N150" i="1"/>
  <c r="M150" i="1"/>
  <c r="I150" i="1"/>
  <c r="I188" i="1" s="1"/>
  <c r="W148" i="1"/>
  <c r="Z148" i="1" s="1"/>
  <c r="N148" i="1"/>
  <c r="M148" i="1"/>
  <c r="W147" i="1"/>
  <c r="Z147" i="1" s="1"/>
  <c r="N147" i="1"/>
  <c r="M147" i="1"/>
  <c r="W146" i="1"/>
  <c r="X146" i="1" s="1"/>
  <c r="N146" i="1"/>
  <c r="M146" i="1"/>
  <c r="I146" i="1"/>
  <c r="W145" i="1"/>
  <c r="Y145" i="1" s="1"/>
  <c r="N145" i="1"/>
  <c r="M145" i="1"/>
  <c r="W144" i="1"/>
  <c r="Z144" i="1" s="1"/>
  <c r="N144" i="1"/>
  <c r="M144" i="1"/>
  <c r="W143" i="1"/>
  <c r="Z143" i="1" s="1"/>
  <c r="N143" i="1"/>
  <c r="M143" i="1"/>
  <c r="W142" i="1"/>
  <c r="X142" i="1" s="1"/>
  <c r="N142" i="1"/>
  <c r="M142" i="1"/>
  <c r="N141" i="1"/>
  <c r="I141" i="1"/>
  <c r="I142" i="1" s="1"/>
  <c r="I143" i="1" s="1"/>
  <c r="I144" i="1" s="1"/>
  <c r="I145" i="1" s="1"/>
  <c r="W125" i="1"/>
  <c r="Z125" i="1" s="1"/>
  <c r="N125" i="1"/>
  <c r="M125" i="1"/>
  <c r="W126" i="1"/>
  <c r="Z126" i="1" s="1"/>
  <c r="N126" i="1"/>
  <c r="K126" i="1" s="1"/>
  <c r="M126" i="1"/>
  <c r="I126" i="1"/>
  <c r="I372" i="1" s="1"/>
  <c r="W124" i="1"/>
  <c r="Y124" i="1" s="1"/>
  <c r="N124" i="1"/>
  <c r="K124" i="1" s="1"/>
  <c r="M124" i="1"/>
  <c r="I124" i="1"/>
  <c r="W123" i="1"/>
  <c r="Z123" i="1" s="1"/>
  <c r="N123" i="1"/>
  <c r="J123" i="1" s="1"/>
  <c r="M123" i="1"/>
  <c r="W122" i="1"/>
  <c r="Z122" i="1" s="1"/>
  <c r="N122" i="1"/>
  <c r="J122" i="1" s="1"/>
  <c r="M122" i="1"/>
  <c r="W121" i="1"/>
  <c r="Z121" i="1" s="1"/>
  <c r="N121" i="1"/>
  <c r="K121" i="1" s="1"/>
  <c r="M121" i="1"/>
  <c r="W120" i="1"/>
  <c r="Y120" i="1" s="1"/>
  <c r="N120" i="1"/>
  <c r="K120" i="1" s="1"/>
  <c r="M120" i="1"/>
  <c r="N119" i="1"/>
  <c r="I119" i="1"/>
  <c r="I120" i="1" s="1"/>
  <c r="I121" i="1" s="1"/>
  <c r="I122" i="1" s="1"/>
  <c r="I123" i="1" s="1"/>
  <c r="I151" i="1" s="1"/>
  <c r="M94" i="1"/>
  <c r="M97" i="1"/>
  <c r="M98" i="1"/>
  <c r="M99" i="1"/>
  <c r="M100" i="1"/>
  <c r="W100" i="1"/>
  <c r="Z100" i="1" s="1"/>
  <c r="N100" i="1"/>
  <c r="K100" i="1" s="1"/>
  <c r="W99" i="1"/>
  <c r="Z99" i="1" s="1"/>
  <c r="N99" i="1"/>
  <c r="W98" i="1"/>
  <c r="Z98" i="1" s="1"/>
  <c r="N98" i="1"/>
  <c r="K98" i="1" s="1"/>
  <c r="W97" i="1"/>
  <c r="Y97" i="1" s="1"/>
  <c r="N97" i="1"/>
  <c r="K97" i="1" s="1"/>
  <c r="W94" i="1"/>
  <c r="Z94" i="1" s="1"/>
  <c r="N94" i="1"/>
  <c r="W93" i="1"/>
  <c r="Z93" i="1" s="1"/>
  <c r="N93" i="1"/>
  <c r="K93" i="1" s="1"/>
  <c r="M93" i="1"/>
  <c r="W92" i="1"/>
  <c r="X92" i="1" s="1"/>
  <c r="N92" i="1"/>
  <c r="K92" i="1" s="1"/>
  <c r="M92" i="1"/>
  <c r="W91" i="1"/>
  <c r="X91" i="1" s="1"/>
  <c r="N91" i="1"/>
  <c r="J91" i="1" s="1"/>
  <c r="M91" i="1"/>
  <c r="W90" i="1"/>
  <c r="Z90" i="1" s="1"/>
  <c r="N90" i="1"/>
  <c r="K90" i="1" s="1"/>
  <c r="M90" i="1"/>
  <c r="W89" i="1"/>
  <c r="Y89" i="1" s="1"/>
  <c r="N89" i="1"/>
  <c r="J89" i="1" s="1"/>
  <c r="M89" i="1"/>
  <c r="N88" i="1"/>
  <c r="I88" i="1"/>
  <c r="I89" i="1" s="1"/>
  <c r="I90" i="1" s="1"/>
  <c r="I91" i="1" s="1"/>
  <c r="I92" i="1" s="1"/>
  <c r="I134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360" i="1"/>
  <c r="M356" i="1"/>
  <c r="M355" i="1"/>
  <c r="M354" i="1"/>
  <c r="M353" i="1"/>
  <c r="M352" i="1"/>
  <c r="M351" i="1"/>
  <c r="M348" i="1"/>
  <c r="M343" i="1"/>
  <c r="I343" i="1"/>
  <c r="M346" i="1"/>
  <c r="I346" i="1"/>
  <c r="I484" i="1" s="1"/>
  <c r="M344" i="1"/>
  <c r="I344" i="1"/>
  <c r="M350" i="1"/>
  <c r="M349" i="1"/>
  <c r="M347" i="1"/>
  <c r="I279" i="1" l="1"/>
  <c r="I280" i="1"/>
  <c r="I195" i="1"/>
  <c r="I261" i="1" s="1"/>
  <c r="I246" i="1"/>
  <c r="I209" i="1"/>
  <c r="I210" i="1" s="1"/>
  <c r="I276" i="1" s="1"/>
  <c r="I274" i="1"/>
  <c r="K305" i="1"/>
  <c r="J305" i="1"/>
  <c r="K303" i="1"/>
  <c r="J303" i="1"/>
  <c r="K304" i="1"/>
  <c r="J304" i="1"/>
  <c r="K309" i="1"/>
  <c r="J309" i="1"/>
  <c r="K302" i="1"/>
  <c r="J302" i="1"/>
  <c r="I417" i="1"/>
  <c r="I415" i="1"/>
  <c r="I196" i="1"/>
  <c r="I278" i="11"/>
  <c r="I277" i="11"/>
  <c r="I279" i="11" s="1"/>
  <c r="Z135" i="1"/>
  <c r="Y135" i="1"/>
  <c r="X137" i="1"/>
  <c r="Z130" i="1"/>
  <c r="X131" i="1"/>
  <c r="X134" i="1"/>
  <c r="Y134" i="1"/>
  <c r="Y130" i="1"/>
  <c r="Y131" i="1"/>
  <c r="X136" i="1"/>
  <c r="Y136" i="1"/>
  <c r="X132" i="1"/>
  <c r="Y106" i="1"/>
  <c r="J114" i="1"/>
  <c r="Y132" i="1"/>
  <c r="X133" i="1"/>
  <c r="Y137" i="1"/>
  <c r="X138" i="1"/>
  <c r="K107" i="1"/>
  <c r="Y133" i="1"/>
  <c r="Y138" i="1"/>
  <c r="X107" i="1"/>
  <c r="X109" i="1"/>
  <c r="X112" i="1"/>
  <c r="Z107" i="1"/>
  <c r="J113" i="1"/>
  <c r="J115" i="1"/>
  <c r="J110" i="1"/>
  <c r="X113" i="1"/>
  <c r="J106" i="1"/>
  <c r="J108" i="1"/>
  <c r="Y109" i="1"/>
  <c r="Y110" i="1"/>
  <c r="Y112" i="1"/>
  <c r="Y113" i="1"/>
  <c r="X114" i="1"/>
  <c r="Z106" i="1"/>
  <c r="X108" i="1"/>
  <c r="J109" i="1"/>
  <c r="Z110" i="1"/>
  <c r="X111" i="1"/>
  <c r="J112" i="1"/>
  <c r="Y114" i="1"/>
  <c r="X115" i="1"/>
  <c r="Y108" i="1"/>
  <c r="Y111" i="1"/>
  <c r="Y115" i="1"/>
  <c r="X398" i="1"/>
  <c r="Y398" i="1"/>
  <c r="X397" i="1"/>
  <c r="Y397" i="1"/>
  <c r="J334" i="1"/>
  <c r="I201" i="1"/>
  <c r="K184" i="1"/>
  <c r="I211" i="1"/>
  <c r="I277" i="1" s="1"/>
  <c r="K172" i="1"/>
  <c r="X370" i="1"/>
  <c r="Y370" i="1"/>
  <c r="Y395" i="1"/>
  <c r="Z396" i="1"/>
  <c r="Y367" i="1"/>
  <c r="Z395" i="1"/>
  <c r="X399" i="1"/>
  <c r="X396" i="1"/>
  <c r="Y399" i="1"/>
  <c r="X386" i="1"/>
  <c r="Y386" i="1"/>
  <c r="X371" i="1"/>
  <c r="K344" i="1"/>
  <c r="X384" i="1"/>
  <c r="Z364" i="1"/>
  <c r="X380" i="1"/>
  <c r="K341" i="1"/>
  <c r="Y384" i="1"/>
  <c r="X373" i="1"/>
  <c r="Y387" i="1"/>
  <c r="K338" i="1"/>
  <c r="K336" i="1"/>
  <c r="X366" i="1"/>
  <c r="Y371" i="1"/>
  <c r="Z373" i="1"/>
  <c r="Y375" i="1"/>
  <c r="Y376" i="1"/>
  <c r="Z380" i="1"/>
  <c r="X382" i="1"/>
  <c r="Y366" i="1"/>
  <c r="Z375" i="1"/>
  <c r="K343" i="1"/>
  <c r="K340" i="1"/>
  <c r="K337" i="1"/>
  <c r="K335" i="1"/>
  <c r="Y382" i="1"/>
  <c r="X368" i="1"/>
  <c r="Y372" i="1"/>
  <c r="K289" i="1"/>
  <c r="Z368" i="1"/>
  <c r="I374" i="1"/>
  <c r="X377" i="1"/>
  <c r="Y391" i="1"/>
  <c r="Y383" i="1"/>
  <c r="Y393" i="1"/>
  <c r="X364" i="1"/>
  <c r="Z377" i="1"/>
  <c r="Y379" i="1"/>
  <c r="Y389" i="1"/>
  <c r="I365" i="1"/>
  <c r="I366" i="1" s="1"/>
  <c r="J290" i="1"/>
  <c r="X365" i="1"/>
  <c r="Z367" i="1"/>
  <c r="X369" i="1"/>
  <c r="Z372" i="1"/>
  <c r="X374" i="1"/>
  <c r="Z376" i="1"/>
  <c r="X378" i="1"/>
  <c r="Z379" i="1"/>
  <c r="X381" i="1"/>
  <c r="Z383" i="1"/>
  <c r="X385" i="1"/>
  <c r="Z387" i="1"/>
  <c r="X388" i="1"/>
  <c r="Z389" i="1"/>
  <c r="X390" i="1"/>
  <c r="Z391" i="1"/>
  <c r="X392" i="1"/>
  <c r="Z393" i="1"/>
  <c r="X394" i="1"/>
  <c r="Y365" i="1"/>
  <c r="Y369" i="1"/>
  <c r="Y374" i="1"/>
  <c r="Y378" i="1"/>
  <c r="Y381" i="1"/>
  <c r="Y385" i="1"/>
  <c r="Y388" i="1"/>
  <c r="Y390" i="1"/>
  <c r="Y392" i="1"/>
  <c r="Y394" i="1"/>
  <c r="Y311" i="1"/>
  <c r="I162" i="1"/>
  <c r="I199" i="1"/>
  <c r="I265" i="1" s="1"/>
  <c r="K195" i="1"/>
  <c r="J207" i="1"/>
  <c r="K218" i="1"/>
  <c r="X292" i="1"/>
  <c r="X307" i="1"/>
  <c r="I222" i="1"/>
  <c r="I293" i="1"/>
  <c r="X311" i="1"/>
  <c r="Y306" i="1"/>
  <c r="J196" i="1"/>
  <c r="Z301" i="1"/>
  <c r="X305" i="1"/>
  <c r="Z306" i="1"/>
  <c r="Y307" i="1"/>
  <c r="X309" i="1"/>
  <c r="Y305" i="1"/>
  <c r="Y309" i="1"/>
  <c r="J219" i="1"/>
  <c r="X290" i="1"/>
  <c r="X303" i="1"/>
  <c r="X301" i="1"/>
  <c r="X302" i="1"/>
  <c r="Y302" i="1"/>
  <c r="Z340" i="1"/>
  <c r="Z339" i="1"/>
  <c r="J293" i="1"/>
  <c r="J301" i="1"/>
  <c r="Y303" i="1"/>
  <c r="X304" i="1"/>
  <c r="J222" i="1"/>
  <c r="Y304" i="1"/>
  <c r="Y210" i="1"/>
  <c r="Y336" i="1"/>
  <c r="X289" i="1"/>
  <c r="J291" i="1"/>
  <c r="Y292" i="1"/>
  <c r="X293" i="1"/>
  <c r="X295" i="1"/>
  <c r="X294" i="1"/>
  <c r="X184" i="1"/>
  <c r="J224" i="1"/>
  <c r="Y289" i="1"/>
  <c r="Y293" i="1"/>
  <c r="Y294" i="1"/>
  <c r="X354" i="1"/>
  <c r="J208" i="1"/>
  <c r="Y218" i="1"/>
  <c r="J296" i="1"/>
  <c r="Y198" i="1"/>
  <c r="X350" i="1"/>
  <c r="J209" i="1"/>
  <c r="X340" i="1"/>
  <c r="X219" i="1"/>
  <c r="Y221" i="1"/>
  <c r="X222" i="1"/>
  <c r="X223" i="1"/>
  <c r="Y290" i="1"/>
  <c r="X291" i="1"/>
  <c r="J292" i="1"/>
  <c r="Y295" i="1"/>
  <c r="X296" i="1"/>
  <c r="X346" i="1"/>
  <c r="X218" i="1"/>
  <c r="J220" i="1"/>
  <c r="Z221" i="1"/>
  <c r="Y222" i="1"/>
  <c r="Y291" i="1"/>
  <c r="Y296" i="1"/>
  <c r="X358" i="1"/>
  <c r="X342" i="1"/>
  <c r="X207" i="1"/>
  <c r="X196" i="1"/>
  <c r="Z356" i="1"/>
  <c r="Z352" i="1"/>
  <c r="Z348" i="1"/>
  <c r="Z344" i="1"/>
  <c r="Y207" i="1"/>
  <c r="Z210" i="1"/>
  <c r="J213" i="1"/>
  <c r="X341" i="1"/>
  <c r="Y339" i="1"/>
  <c r="X337" i="1"/>
  <c r="X336" i="1"/>
  <c r="Y219" i="1"/>
  <c r="X220" i="1"/>
  <c r="J221" i="1"/>
  <c r="Y223" i="1"/>
  <c r="X224" i="1"/>
  <c r="X187" i="1"/>
  <c r="Z360" i="1"/>
  <c r="X356" i="1"/>
  <c r="X352" i="1"/>
  <c r="X348" i="1"/>
  <c r="X344" i="1"/>
  <c r="Z335" i="1"/>
  <c r="Y220" i="1"/>
  <c r="Y224" i="1"/>
  <c r="Z187" i="1"/>
  <c r="Y359" i="1"/>
  <c r="Y355" i="1"/>
  <c r="Y351" i="1"/>
  <c r="Y347" i="1"/>
  <c r="Y343" i="1"/>
  <c r="X208" i="1"/>
  <c r="Y335" i="1"/>
  <c r="Z338" i="1"/>
  <c r="Z334" i="1"/>
  <c r="Z341" i="1"/>
  <c r="Y338" i="1"/>
  <c r="Z337" i="1"/>
  <c r="Y334" i="1"/>
  <c r="X212" i="1"/>
  <c r="X211" i="1"/>
  <c r="Y211" i="1"/>
  <c r="J211" i="1"/>
  <c r="X195" i="1"/>
  <c r="J197" i="1"/>
  <c r="Z198" i="1"/>
  <c r="J201" i="1"/>
  <c r="Y360" i="1"/>
  <c r="X359" i="1"/>
  <c r="Z357" i="1"/>
  <c r="X355" i="1"/>
  <c r="Z353" i="1"/>
  <c r="X351" i="1"/>
  <c r="Z349" i="1"/>
  <c r="X347" i="1"/>
  <c r="Z345" i="1"/>
  <c r="X343" i="1"/>
  <c r="Y208" i="1"/>
  <c r="X209" i="1"/>
  <c r="J210" i="1"/>
  <c r="Y212" i="1"/>
  <c r="X213" i="1"/>
  <c r="Y195" i="1"/>
  <c r="Z358" i="1"/>
  <c r="Y357" i="1"/>
  <c r="Z354" i="1"/>
  <c r="Y353" i="1"/>
  <c r="Z350" i="1"/>
  <c r="Y349" i="1"/>
  <c r="Z346" i="1"/>
  <c r="Y345" i="1"/>
  <c r="Z342" i="1"/>
  <c r="Y209" i="1"/>
  <c r="Y213" i="1"/>
  <c r="Z186" i="1"/>
  <c r="X200" i="1"/>
  <c r="X199" i="1"/>
  <c r="Y199" i="1"/>
  <c r="J199" i="1"/>
  <c r="Y196" i="1"/>
  <c r="X197" i="1"/>
  <c r="J198" i="1"/>
  <c r="Y200" i="1"/>
  <c r="X201" i="1"/>
  <c r="K188" i="1"/>
  <c r="Y197" i="1"/>
  <c r="Y201" i="1"/>
  <c r="J190" i="1"/>
  <c r="J185" i="1"/>
  <c r="X189" i="1"/>
  <c r="Y188" i="1"/>
  <c r="Y184" i="1"/>
  <c r="X185" i="1"/>
  <c r="J186" i="1"/>
  <c r="Y185" i="1"/>
  <c r="X186" i="1"/>
  <c r="J187" i="1"/>
  <c r="Z188" i="1"/>
  <c r="Y189" i="1"/>
  <c r="X190" i="1"/>
  <c r="Y190" i="1"/>
  <c r="Y159" i="1"/>
  <c r="Z159" i="1"/>
  <c r="J165" i="1"/>
  <c r="J160" i="1"/>
  <c r="Y160" i="1"/>
  <c r="K161" i="1"/>
  <c r="Z163" i="1"/>
  <c r="Y164" i="1"/>
  <c r="X160" i="1"/>
  <c r="Y163" i="1"/>
  <c r="X164" i="1"/>
  <c r="X165" i="1"/>
  <c r="J176" i="1"/>
  <c r="Z162" i="1"/>
  <c r="J162" i="1"/>
  <c r="X161" i="1"/>
  <c r="J175" i="1"/>
  <c r="J159" i="1"/>
  <c r="Y161" i="1"/>
  <c r="X162" i="1"/>
  <c r="J163" i="1"/>
  <c r="Y165" i="1"/>
  <c r="J178" i="1"/>
  <c r="X172" i="1"/>
  <c r="J173" i="1"/>
  <c r="Y174" i="1"/>
  <c r="Y175" i="1"/>
  <c r="X174" i="1"/>
  <c r="X175" i="1"/>
  <c r="X176" i="1"/>
  <c r="X151" i="1"/>
  <c r="Y172" i="1"/>
  <c r="X173" i="1"/>
  <c r="J174" i="1"/>
  <c r="Y176" i="1"/>
  <c r="X177" i="1"/>
  <c r="X178" i="1"/>
  <c r="Y173" i="1"/>
  <c r="Y177" i="1"/>
  <c r="Y178" i="1"/>
  <c r="Y146" i="1"/>
  <c r="J120" i="1"/>
  <c r="X143" i="1"/>
  <c r="X148" i="1"/>
  <c r="X149" i="1"/>
  <c r="X145" i="1"/>
  <c r="Y148" i="1"/>
  <c r="X150" i="1"/>
  <c r="Y149" i="1"/>
  <c r="J16" i="1"/>
  <c r="Y142" i="1"/>
  <c r="Z145" i="1"/>
  <c r="Y150" i="1"/>
  <c r="Z142" i="1"/>
  <c r="Y143" i="1"/>
  <c r="X144" i="1"/>
  <c r="Z146" i="1"/>
  <c r="X147" i="1"/>
  <c r="Y151" i="1"/>
  <c r="X152" i="1"/>
  <c r="Y144" i="1"/>
  <c r="Y147" i="1"/>
  <c r="Y152" i="1"/>
  <c r="Y15" i="1"/>
  <c r="K122" i="1"/>
  <c r="K123" i="1"/>
  <c r="J126" i="1"/>
  <c r="X123" i="1"/>
  <c r="X126" i="1"/>
  <c r="X121" i="1"/>
  <c r="X122" i="1"/>
  <c r="X125" i="1"/>
  <c r="X89" i="1"/>
  <c r="J92" i="1"/>
  <c r="X97" i="1"/>
  <c r="Y121" i="1"/>
  <c r="Y122" i="1"/>
  <c r="Y125" i="1"/>
  <c r="Z89" i="1"/>
  <c r="Z97" i="1"/>
  <c r="J124" i="1"/>
  <c r="Z120" i="1"/>
  <c r="Z124" i="1"/>
  <c r="J100" i="1"/>
  <c r="X120" i="1"/>
  <c r="J121" i="1"/>
  <c r="Y123" i="1"/>
  <c r="X124" i="1"/>
  <c r="Y126" i="1"/>
  <c r="J93" i="1"/>
  <c r="Y19" i="1"/>
  <c r="Z22" i="1"/>
  <c r="X22" i="1"/>
  <c r="J90" i="1"/>
  <c r="Y90" i="1"/>
  <c r="J98" i="1"/>
  <c r="Y23" i="1"/>
  <c r="K15" i="1"/>
  <c r="K91" i="1"/>
  <c r="Y91" i="1"/>
  <c r="Y98" i="1"/>
  <c r="Z91" i="1"/>
  <c r="X93" i="1"/>
  <c r="X98" i="1"/>
  <c r="X99" i="1"/>
  <c r="Y20" i="1"/>
  <c r="Z19" i="1"/>
  <c r="K89" i="1"/>
  <c r="Y92" i="1"/>
  <c r="Y21" i="1"/>
  <c r="Z21" i="1"/>
  <c r="Y14" i="1"/>
  <c r="Z14" i="1"/>
  <c r="X23" i="1"/>
  <c r="Z20" i="1"/>
  <c r="X90" i="1"/>
  <c r="Z92" i="1"/>
  <c r="Y93" i="1"/>
  <c r="X94" i="1"/>
  <c r="J97" i="1"/>
  <c r="Y99" i="1"/>
  <c r="X100" i="1"/>
  <c r="Y94" i="1"/>
  <c r="Y100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346" i="1"/>
  <c r="K347" i="1"/>
  <c r="K349" i="1"/>
  <c r="K350" i="1"/>
  <c r="I347" i="1"/>
  <c r="I349" i="1"/>
  <c r="I296" i="1" l="1"/>
  <c r="I197" i="1"/>
  <c r="I262" i="1"/>
  <c r="I367" i="1"/>
  <c r="I350" i="1"/>
  <c r="I198" i="1" l="1"/>
  <c r="I263" i="1"/>
  <c r="I113" i="1"/>
  <c r="I18" i="1"/>
  <c r="I20" i="1"/>
  <c r="I224" i="1" l="1"/>
  <c r="I264" i="1"/>
  <c r="I114" i="1"/>
  <c r="I23" i="1"/>
  <c r="I21" i="1"/>
  <c r="I152" i="1" s="1"/>
  <c r="I340" i="1" l="1"/>
  <c r="I112" i="1"/>
  <c r="I93" i="1"/>
  <c r="I97" i="1"/>
  <c r="I100" i="1"/>
  <c r="I98" i="1"/>
  <c r="I412" i="1" l="1"/>
  <c r="I414" i="1"/>
  <c r="I149" i="1"/>
  <c r="I135" i="1"/>
  <c r="I338" i="1"/>
  <c r="I480" i="1" s="1"/>
  <c r="I368" i="1"/>
  <c r="I148" i="1"/>
</calcChain>
</file>

<file path=xl/sharedStrings.xml><?xml version="1.0" encoding="utf-8"?>
<sst xmlns="http://schemas.openxmlformats.org/spreadsheetml/2006/main" count="3602" uniqueCount="561">
  <si>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</si>
  <si>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</si>
  <si>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</si>
  <si>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</si>
  <si>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</si>
  <si>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</si>
  <si>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</si>
  <si>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</si>
  <si>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</si>
  <si>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</si>
  <si>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</si>
  <si>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</si>
  <si>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</si>
  <si>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</si>
  <si>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</si>
  <si>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</si>
  <si>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</si>
  <si>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</si>
  <si>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</si>
  <si>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</si>
  <si>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</si>
  <si>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</si>
  <si>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</si>
  <si>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</si>
  <si>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</si>
  <si>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</si>
  <si>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</si>
  <si>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</si>
  <si>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</si>
  <si>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</si>
  <si>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</si>
  <si>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</si>
  <si>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</si>
  <si>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</si>
  <si>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</si>
  <si>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</si>
  <si>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</si>
  <si>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</si>
  <si>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</si>
  <si>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</si>
  <si>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</si>
  <si>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</si>
  <si>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</si>
  <si>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</si>
  <si>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</si>
  <si>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</si>
  <si>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</si>
  <si>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</si>
  <si>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</si>
  <si>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</si>
  <si>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</si>
  <si>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</si>
  <si>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</si>
  <si>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</si>
  <si>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</si>
  <si>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</si>
  <si>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</si>
  <si>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</si>
  <si>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</si>
  <si>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</si>
  <si>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</si>
  <si>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</si>
  <si>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</si>
  <si>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</si>
  <si>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</si>
  <si>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</si>
  <si>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</si>
  <si>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</si>
  <si>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</si>
  <si>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</si>
  <si>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</si>
  <si>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</si>
  <si>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</si>
  <si>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</si>
  <si>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</si>
  <si>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</si>
  <si>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</si>
  <si>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</si>
  <si>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</si>
  <si>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</si>
  <si>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</si>
  <si>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</si>
  <si>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</si>
  <si>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</si>
  <si>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</si>
  <si>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</si>
  <si>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</si>
  <si>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</si>
  <si>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</si>
  <si>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</si>
  <si>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</si>
  <si>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</si>
  <si>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</si>
  <si>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</si>
  <si>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</si>
  <si>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</si>
  <si>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</si>
  <si>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</si>
  <si>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</si>
  <si>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</si>
  <si>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</si>
  <si>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</si>
  <si>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</si>
  <si>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</si>
  <si>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</si>
  <si>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</si>
  <si>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</si>
  <si>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</si>
  <si>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</si>
  <si>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</si>
  <si>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</si>
  <si>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</si>
  <si>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</si>
  <si>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</si>
  <si>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</si>
  <si>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</si>
  <si>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</si>
  <si>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</si>
  <si>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</si>
  <si>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</si>
  <si>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</si>
  <si>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</si>
  <si>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</si>
  <si>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</si>
  <si>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</si>
  <si>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</si>
  <si>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</si>
  <si>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</si>
  <si>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</si>
  <si>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</si>
  <si>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</si>
  <si>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</si>
  <si>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</si>
  <si>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</si>
  <si>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</si>
  <si>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</si>
  <si>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</si>
  <si>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</si>
  <si>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</si>
  <si>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</si>
  <si>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</si>
  <si>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</si>
  <si>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</si>
  <si>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</si>
  <si>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</si>
  <si>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</si>
  <si>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</si>
  <si>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</si>
  <si>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</si>
  <si>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</si>
  <si>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</si>
  <si>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</si>
  <si>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</si>
  <si>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</si>
  <si>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</si>
  <si>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</si>
  <si>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</si>
  <si>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</si>
  <si>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</si>
  <si>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</si>
  <si>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</si>
  <si>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</si>
  <si>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</si>
  <si>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</si>
  <si>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UNIQUE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</si>
  <si>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</si>
  <si>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</si>
  <si>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</si>
  <si>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</si>
  <si>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</si>
  <si>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</si>
  <si>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</si>
  <si>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</si>
  <si>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</si>
  <si>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</si>
  <si>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</si>
  <si>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</si>
  <si>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</si>
  <si>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</si>
  <si>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</si>
  <si>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</si>
  <si>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</si>
  <si>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</si>
  <si>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</si>
  <si>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</si>
  <si>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</si>
  <si>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</si>
  <si>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</si>
  <si>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</si>
  <si>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</si>
  <si>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</si>
  <si>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</si>
  <si>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</si>
  <si>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</si>
  <si>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</si>
  <si>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</si>
  <si>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</si>
  <si>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</si>
  <si>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</si>
  <si>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</si>
  <si>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</si>
  <si>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</si>
  <si>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</si>
  <si>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</si>
  <si>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</si>
  <si>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</si>
  <si>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</si>
  <si>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</si>
  <si>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</si>
  <si>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</si>
  <si>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</si>
  <si>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</si>
  <si>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</si>
  <si>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</si>
  <si>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</si>
  <si>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</si>
  <si>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</si>
  <si>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</si>
  <si>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</si>
  <si>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</si>
  <si>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</si>
  <si>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</si>
  <si>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</si>
  <si>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</si>
  <si>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</si>
  <si>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</si>
  <si>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</si>
  <si>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</si>
  <si>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</si>
  <si>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</si>
  <si>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</si>
  <si>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</si>
  <si>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</si>
  <si>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</si>
  <si>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</si>
  <si>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</si>
  <si>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</si>
  <si>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</si>
  <si>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</si>
  <si>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</si>
  <si>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</si>
  <si>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</si>
  <si>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</si>
  <si>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</si>
  <si>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</si>
  <si>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</si>
  <si>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</si>
  <si>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</si>
  <si>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</si>
  <si>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</si>
  <si>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</si>
  <si>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</si>
  <si>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</si>
  <si>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</si>
  <si>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</si>
  <si>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</si>
  <si>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</si>
  <si>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</si>
  <si>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</si>
  <si>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</si>
  <si>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</si>
  <si>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</si>
  <si>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</si>
  <si>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</si>
  <si>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</si>
  <si>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</si>
  <si>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</si>
  <si>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</si>
  <si>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</si>
  <si>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</si>
  <si>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</si>
  <si>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</si>
  <si>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</si>
  <si>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</si>
  <si>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</si>
  <si>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</si>
  <si>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</si>
  <si>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</si>
  <si>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</si>
  <si>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</si>
  <si>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</si>
  <si>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</si>
  <si>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</si>
  <si>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</si>
  <si>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</si>
  <si>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</si>
  <si>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</si>
  <si>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</si>
  <si>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</si>
  <si>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</si>
  <si>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</si>
  <si>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</si>
  <si>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</si>
  <si>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</si>
  <si>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</si>
  <si>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</si>
  <si>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</si>
  <si>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</si>
  <si>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</si>
  <si>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</si>
  <si>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</si>
  <si>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</si>
  <si>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</si>
  <si>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</si>
  <si>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</si>
  <si>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</si>
  <si>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</si>
  <si>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</si>
  <si>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</si>
  <si>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</si>
  <si>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</si>
  <si>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</si>
  <si>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</si>
  <si>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</si>
  <si>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</si>
  <si>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</si>
  <si>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</si>
  <si>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</si>
  <si>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</si>
  <si>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</si>
  <si>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</si>
  <si>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</si>
  <si>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</si>
  <si>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</si>
  <si>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</si>
  <si>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</si>
  <si>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</si>
  <si>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</si>
  <si>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</si>
  <si>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</si>
  <si>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</si>
  <si>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</si>
  <si>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</si>
  <si>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</si>
  <si>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</si>
  <si>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</si>
  <si>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</si>
  <si>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</si>
  <si>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</si>
  <si>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</si>
  <si>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</si>
  <si>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</si>
  <si>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</si>
  <si>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</si>
  <si>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</si>
  <si>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</si>
  <si>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</si>
  <si>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</si>
  <si>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</si>
  <si>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</si>
  <si>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</si>
  <si>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``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</si>
  <si>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</si>
  <si>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</si>
  <si>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</si>
  <si>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</si>
  <si>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</si>
  <si>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</si>
  <si>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</si>
  <si>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</si>
  <si>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</si>
  <si>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</si>
  <si>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</si>
  <si>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</si>
  <si>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</si>
  <si>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</si>
  <si>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</si>
  <si>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</si>
  <si>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</si>
  <si>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</si>
  <si>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</si>
  <si>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</si>
  <si>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</si>
  <si>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</si>
  <si>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</si>
  <si>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</si>
  <si>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</si>
  <si>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</si>
  <si>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</si>
  <si>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</si>
  <si>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</si>
  <si>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</si>
  <si>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</si>
  <si>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</si>
  <si>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</si>
  <si>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</si>
  <si>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</si>
  <si>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</si>
  <si>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</si>
  <si>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</si>
  <si>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</si>
  <si>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</si>
  <si>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</si>
  <si>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</si>
  <si>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</si>
  <si>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</si>
  <si>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</si>
  <si>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</si>
  <si>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</si>
  <si>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</si>
  <si>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</si>
  <si>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</si>
  <si>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</si>
  <si>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</si>
  <si>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</si>
  <si>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</si>
  <si>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</si>
  <si>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</si>
  <si>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</si>
  <si>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</si>
  <si>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</si>
  <si>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</si>
  <si>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</si>
  <si>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</si>
  <si>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</si>
  <si>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</si>
  <si>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</si>
  <si>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</si>
  <si>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</si>
  <si>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</si>
  <si>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</si>
  <si>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</si>
  <si>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</si>
  <si>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</si>
  <si>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</si>
  <si>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(SELECT PROJECT_NAME FROM APD_BACKLOG.TM_PROJECT U  WHERE U.ID = T.FK_PROJECT_ID) AS PROJECT_NAME,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</si>
  <si>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</si>
  <si>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</si>
  <si>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</si>
  <si>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</si>
  <si>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</si>
  <si>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</si>
  <si>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</si>
  <si>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</si>
  <si>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</si>
  <si>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</si>
  <si>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</si>
  <si>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</si>
  <si>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</si>
  <si>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</si>
  <si>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</si>
  <si>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</si>
  <si>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</si>
  <si>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</si>
  <si>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</si>
  <si>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(SELECT  USER_PERSON_NAME FROM APD_BACKLOG.CR_USER U  WHERE U.ID = T.CREATED_BY) AS CREATED_BY_NAME,</t>
  </si>
  <si>
    <t>ifnull((select sum(estimated_hours) estimated_hours from apd_backlog.tm_backlog_task where fk_backlog_id=t.id),0) as estimated_hours,</t>
  </si>
  <si>
    <t>ifnull((select sum(COMPLETED_DURATION) estimated_hours from apd_backlog.tm_backlog_task where fk_backlog_id=t.id),0) as spent_hours,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</si>
  <si>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</si>
  <si>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</si>
  <si>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</si>
  <si>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</si>
  <si>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</si>
  <si>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(select COUNT(ID) FROM TM_BACKLOG_HISTORY H WHERE H.FK_BACKLOG_ID = T.FK_BACKLOG_ID AND H.HISTORY_TYPE = 'task_type_notify_bug' and H.RELATION_ID=T.ID ) BUG_COUNT,</t>
  </si>
  <si>
    <t>(select COUNT(ID) FROM TM_BACKLOG_HISTORY H WHERE H.FK_BACKLOG_ID = T.FK_BACKLOG_ID AND H.HISTORY_TYPE = 'task_type_notify_update' and H.RELATION_ID=T.ID ) UPDATE_COUNT,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</si>
  <si>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</si>
  <si>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</si>
  <si>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</si>
  <si>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</si>
  <si>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</si>
  <si>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</si>
  <si>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</si>
  <si>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</si>
  <si>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</si>
  <si>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</si>
  <si>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</si>
  <si>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</si>
  <si>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</si>
  <si>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</si>
  <si>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</si>
  <si>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</si>
  <si>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</si>
  <si>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</si>
  <si>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</si>
  <si>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</si>
  <si>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</si>
  <si>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</si>
  <si>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</si>
  <si>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</si>
  <si>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</si>
  <si>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create OR REPLACE VIEW TM_BACKLOG_LIST AS SELECT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</si>
  <si>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</si>
  <si>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</si>
  <si>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</si>
  <si>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</si>
  <si>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</si>
  <si>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</si>
  <si>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</si>
  <si>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</si>
  <si>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</si>
  <si>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</si>
  <si>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</si>
  <si>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(select group_concat('&lt;span style="color:',a.sprint_Color,'"&gt;',a.sprint_Name,'&lt;/span&gt;') from TM_REL_BACKLOG_AND_SPRINT_LIST a where A.FK_BACKLOG_ID = T.ID) as SPRINT_NAME,</t>
  </si>
  <si>
    <t>(select group_concat('&lt;span style="color:',a.LABEL_COLOR,'"&gt;',a.LABEL_Name,'&lt;/span&gt;') from TM_REL_BACKLOG_AND_LABEL_LIST a WHERE A.FK_BACKLOG_ID = T.ID) as LABEL_NAME,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</si>
  <si>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</si>
  <si>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</si>
  <si>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</si>
  <si>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</si>
  <si>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</si>
  <si>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</si>
  <si>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</si>
  <si>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</si>
  <si>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(select group_concat(' ',a.assignee_name,' (',A.TASK_TYPE_NAME,')') from tm_backlog_task_list A WHERE A.FK_BACKLOG_ID = T.ID) as ASSIGNEE_NAME,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</si>
  <si>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</si>
  <si>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</si>
  <si>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</si>
  <si>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</si>
  <si>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</si>
  <si>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</si>
  <si>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</si>
  <si>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</si>
  <si>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</si>
  <si>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</si>
  <si>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</si>
  <si>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</si>
  <si>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</si>
  <si>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</si>
  <si>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</si>
  <si>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</si>
  <si>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</si>
  <si>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</si>
  <si>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</si>
  <si>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</si>
  <si>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</si>
  <si>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</si>
  <si>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</si>
  <si>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</si>
  <si>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</si>
  <si>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</si>
  <si>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</si>
  <si>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</si>
  <si>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</si>
  <si>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</si>
  <si>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(SELECT COUNT(ID) FROM APD_BACKLOG.TM_REL_BACKLOG_AND_LABEL S WHERE STATUS='A' AND  S.FK_TASK_LABEL_ID=T.ID) BACKLOG_COUNT,</t>
  </si>
  <si>
    <t>(select count(id) FROM APD_BACKLOG.tm_backlog_task A WHERE A.STATUS='A' AND T.IS_SOURCED = '1' AND A.FK_BACKLOG_ID = T.ID ) AS TASK_COUNT,</t>
  </si>
  <si>
    <t>(select count(id) FROM APD_BACKLOG.tm_input A WHERE A.STATUS='A' AND T.IS_SOURCED = '1' AND A.INPUT_TYPE='IN' AND A.FK_BACKLOG_ID = T.ID ) AS INPUT_COUNT,</t>
  </si>
  <si>
    <t>(select count(id) FROM APD_BACKLOG.tm_task_comment A WHERE A.STATUS='A' AND T.IS_SOURCED = '1' AND  A.FK_BACKLOG_ID = T.ID ) AS COMMENT_COUNT,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</si>
  <si>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</si>
  <si>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</si>
  <si>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</si>
  <si>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</si>
  <si>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</si>
  <si>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</si>
  <si>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</si>
  <si>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</si>
  <si>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</si>
  <si>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</si>
  <si>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</si>
  <si>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</si>
  <si>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</si>
  <si>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(select count(id) FROM APD_BACKLOG.tm_backlog_history A WHERE A.STATUS='A' AND A.history_type='task_type_notify_bug' AND T.IS_SOURCED = '1' AND  A.FK_BACKLOG_ID = T.ID ) AS BUG_COUNT,</t>
  </si>
  <si>
    <t>(select count(id) FROM APD_BACKLOG.tm_backlog_history A WHERE A.STATUS='A' AND A.history_type='task_type_notify_update' AND T.IS_SOURCED = '1' AND  A.FK_BACKLOG_ID = T.ID ) AS UPDATE_COUNT,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</si>
  <si>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</si>
  <si>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</si>
  <si>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</si>
  <si>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</si>
  <si>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</si>
  <si>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</si>
  <si>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</si>
  <si>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FROM TM_BACKLOG_DEPENDENCY T,
APD_BACKLOG.TM_TASK_LABEL B
WHERE B.ID=T.FK_TASK_LABEL_ID</t>
  </si>
  <si>
    <t>(SELECT BACKLOG_NAME FROM APD_BACKLOG.TM_BACKLOG B WHERE B.ID=T.FK_BACKLOG_ID LIMIT 0,1) AS BACKLOG_NAME,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</si>
</sst>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70"/>
  <sheetViews>
    <sheetView tabSelected="1" topLeftCell="A657" zoomScaleNormal="100" workbookViewId="0">
      <pane xSplit="2" topLeftCell="K1" activePane="topRight" state="frozen"/>
      <selection activeCell="A331" sqref="A331"/>
      <selection pane="topRight" activeCell="K667" sqref="K667"/>
    </sheetView>
  </sheetViews>
  <sheetFormatPr defaultRowHeight="14.5" x14ac:dyDescent="0.35"/>
  <cols>
    <col min="2" max="2" width="44.26953125" customWidth="1"/>
    <col min="3" max="3" width="12.81640625" bestFit="1" customWidth="1"/>
    <col min="4" max="4" width="10.1796875" bestFit="1" customWidth="1"/>
    <col min="5" max="5" width="11.81640625" style="24" bestFit="1" customWidth="1"/>
    <col min="6" max="6" width="16.54296875" style="24" bestFit="1" customWidth="1"/>
    <col min="7" max="7" width="13.1796875" style="24" bestFit="1" customWidth="1"/>
    <col min="8" max="8" width="10.81640625" bestFit="1" customWidth="1"/>
    <col min="9" max="9" width="42.81640625" bestFit="1" customWidth="1"/>
    <col min="10" max="10" width="26.81640625" customWidth="1"/>
    <col min="11" max="11" width="115.1796875" style="21" customWidth="1"/>
    <col min="12" max="12" width="11.54296875" bestFit="1" customWidth="1"/>
    <col min="13" max="13" width="29.26953125" style="19" customWidth="1"/>
    <col min="14" max="14" width="40.81640625" style="5" customWidth="1"/>
    <col min="15" max="15" width="2.1796875" customWidth="1"/>
    <col min="16" max="16" width="1.81640625" customWidth="1"/>
    <col min="17" max="22" width="2.1796875" customWidth="1"/>
    <col min="23" max="23" width="34.81640625" style="16" bestFit="1" customWidth="1"/>
    <col min="24" max="24" width="33.54296875" style="3" bestFit="1" customWidth="1"/>
    <col min="25" max="25" width="62.36328125" style="22" customWidth="1"/>
    <col min="26" max="26" width="45.7265625" style="7" bestFit="1" customWidth="1"/>
  </cols>
  <sheetData>
    <row r="2" spans="2:26" x14ac:dyDescent="0.35">
      <c r="B2" s="2" t="s">
        <v>441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7.5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7.5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7.5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7.5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7.5" x14ac:dyDescent="0.45">
      <c r="B7" s="1" t="s">
        <v>442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282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7.5" x14ac:dyDescent="0.45">
      <c r="B8" s="1" t="s">
        <v>443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282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7.5" x14ac:dyDescent="0.45">
      <c r="C12" s="14"/>
      <c r="D12" s="9"/>
      <c r="M12" s="20"/>
      <c r="N12" s="31"/>
      <c r="O12" s="14"/>
      <c r="W12" s="17"/>
    </row>
    <row r="13" spans="2:26" x14ac:dyDescent="0.35">
      <c r="B13" s="2" t="s">
        <v>279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7.5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7.5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7.5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7.5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7.5" x14ac:dyDescent="0.45">
      <c r="B18" s="1" t="s">
        <v>280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282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7.5" x14ac:dyDescent="0.45">
      <c r="B19" s="1" t="s">
        <v>281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282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7.5" x14ac:dyDescent="0.45">
      <c r="B20" s="10" t="s">
        <v>263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283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7.5" x14ac:dyDescent="0.45">
      <c r="B21" s="1" t="s">
        <v>264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283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7.5" x14ac:dyDescent="0.45">
      <c r="B22" s="1" t="s">
        <v>265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283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7.5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7.5" x14ac:dyDescent="0.45">
      <c r="C24" s="1"/>
      <c r="D24" s="8"/>
      <c r="M24" s="18"/>
      <c r="N24" s="33" t="s">
        <v>130</v>
      </c>
      <c r="O24" s="1"/>
      <c r="W24" s="17"/>
    </row>
    <row r="25" spans="2:26" ht="17.5" x14ac:dyDescent="0.45">
      <c r="C25" s="1"/>
      <c r="D25" s="8"/>
      <c r="M25" s="18"/>
      <c r="N25" s="31" t="s">
        <v>126</v>
      </c>
      <c r="O25" s="1"/>
      <c r="W25" s="17"/>
    </row>
    <row r="26" spans="2:26" ht="17.5" x14ac:dyDescent="0.45">
      <c r="C26" s="14"/>
      <c r="D26" s="9"/>
      <c r="M26" s="20"/>
      <c r="W26" s="17"/>
    </row>
    <row r="28" spans="2:26" x14ac:dyDescent="0.35">
      <c r="B28" s="2" t="s">
        <v>352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7.5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45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45" si="13">CONCATENATE("""",W29,"""",":","""","""",",")</f>
        <v>"id":"",</v>
      </c>
      <c r="Y29" s="22" t="str">
        <f t="shared" ref="Y29:Y45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7.5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7.5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7.5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7.5" x14ac:dyDescent="0.45">
      <c r="B33" s="1" t="s">
        <v>353</v>
      </c>
      <c r="C33" s="1" t="s">
        <v>1</v>
      </c>
      <c r="D33" s="4">
        <v>222</v>
      </c>
      <c r="I33" t="str">
        <f t="shared" ref="I33:I43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356</v>
      </c>
      <c r="P33" t="s">
        <v>0</v>
      </c>
      <c r="W33" s="17" t="str">
        <f>CONCATENATE(,LOWER(O33),UPPER(LEFT(P33,1)),LOWER(RIGHT(P33,LEN(P33)-IF(LEN(P33)&gt;0,1,LEN(P33)))),UPPER(LEFT(Q33,1)),LOWER(RIGHT(Q33,LEN(Q33)-IF(LEN(Q33)&gt;0,1,LEN(Q33)))),UPPER(LEFT(R33,1)),LOWER(RIGHT(R33,LEN(R33)-IF(LEN(R33)&gt;0,1,LEN(R33)))),UPPER(LEFT(S33,1)),LOWER(RIGHT(S33,LEN(S33)-IF(LEN(S33)&gt;0,1,LEN(S33)))),UPPER(LEFT(T33,1)),LOWER(RIGHT(T33,LEN(T33)-IF(LEN(T33)&gt;0,1,LEN(T33)))),UPPER(LEFT(U33,1)),LOWER(RIGHT(U33,LEN(U33)-IF(LEN(U33)&gt;0,1,LEN(U33)))),UPPER(LEFT(V33,1)),LOWER(RIGHT(V33,LEN(V33)-IF(LEN(V33)&gt;0,1,LEN(V33)))))</f>
        <v>backlogName</v>
      </c>
      <c r="X33" s="3" t="str">
        <f>CONCATENATE("""",W33,"""",":","""","""",",")</f>
        <v>"backlogName":"",</v>
      </c>
      <c r="Y33" s="22" t="str">
        <f>CONCATENATE("public static String ",,B33,,"=","""",W33,""";")</f>
        <v>public static String BACKLOG_NAME="backlogName";</v>
      </c>
      <c r="Z33" s="7" t="str">
        <f>CONCATENATE("private String ",W33,"=","""""",";")</f>
        <v>private String backlogName="";</v>
      </c>
    </row>
    <row r="34" spans="2:26" ht="17.5" x14ac:dyDescent="0.45">
      <c r="B34" s="1" t="s">
        <v>355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356</v>
      </c>
      <c r="P34" t="s">
        <v>357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7.5" x14ac:dyDescent="0.45">
      <c r="B35" s="1" t="s">
        <v>354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356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7.5" x14ac:dyDescent="0.45">
      <c r="B36" s="10" t="s">
        <v>263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283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7.5" x14ac:dyDescent="0.45">
      <c r="B37" s="1" t="s">
        <v>264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8">CONCATENATE(B37," ",C37,"(",D37,")",",")</f>
        <v>CREATED_DATE VARCHAR(30),</v>
      </c>
      <c r="O37" s="1" t="s">
        <v>283</v>
      </c>
      <c r="P37" t="s">
        <v>8</v>
      </c>
      <c r="W37" s="17" t="str">
        <f t="shared" ref="W37:W43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0">CONCATENATE("""",W37,"""",":","""","""",",")</f>
        <v>"createdDate":"",</v>
      </c>
      <c r="Y37" s="22" t="str">
        <f t="shared" ref="Y37:Y43" si="21">CONCATENATE("public static String ",,B37,,"=","""",W37,""";")</f>
        <v>public static String CREATED_DATE="createdDate";</v>
      </c>
      <c r="Z37" s="7" t="str">
        <f t="shared" ref="Z37:Z45" si="22">CONCATENATE("private String ",W37,"=","""""",";")</f>
        <v>private String createdDate="";</v>
      </c>
    </row>
    <row r="38" spans="2:26" ht="17.5" x14ac:dyDescent="0.45">
      <c r="B38" s="1" t="s">
        <v>265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283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7.5" x14ac:dyDescent="0.45">
      <c r="B39" s="1" t="s">
        <v>259</v>
      </c>
      <c r="C39" s="1" t="s">
        <v>1</v>
      </c>
      <c r="D39" s="4">
        <v>50</v>
      </c>
      <c r="I39" t="str">
        <f t="shared" si="17"/>
        <v>ALTER TABLE TM_BACKLOG</v>
      </c>
      <c r="J39" t="str">
        <f t="shared" ref="J39:J45" si="23">CONCATENATE(LEFT(CONCATENATE(" ADD "," ",N39,";"),LEN(CONCATENATE(" ADD "," ",N39,";"))-2),";")</f>
        <v xml:space="preserve"> ADD  ORDER_NO VARCHAR(50);</v>
      </c>
      <c r="K39" s="21" t="str">
        <f t="shared" ref="K39:K45" si="24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45" si="25">CONCATENATE(B39,",")</f>
        <v>ORDER_NO,</v>
      </c>
      <c r="N39" s="5" t="str">
        <f t="shared" si="18"/>
        <v>ORDER_NO VARCHAR(50),</v>
      </c>
      <c r="O39" s="1" t="s">
        <v>260</v>
      </c>
      <c r="P39" t="s">
        <v>174</v>
      </c>
      <c r="W39" s="17" t="str">
        <f t="shared" si="19"/>
        <v>orderNo</v>
      </c>
      <c r="X39" s="3" t="str">
        <f t="shared" si="20"/>
        <v>"orderNo":"",</v>
      </c>
      <c r="Y39" s="22" t="str">
        <f t="shared" si="21"/>
        <v>public static String ORDER_NO="orderNo";</v>
      </c>
      <c r="Z39" s="7" t="str">
        <f t="shared" si="22"/>
        <v>private String orderNo="";</v>
      </c>
    </row>
    <row r="40" spans="2:26" ht="17.5" x14ac:dyDescent="0.45">
      <c r="B40" s="1" t="s">
        <v>306</v>
      </c>
      <c r="C40" s="1" t="s">
        <v>1</v>
      </c>
      <c r="D40" s="4">
        <v>50</v>
      </c>
      <c r="I40" t="str">
        <f>I38</f>
        <v>ALTER TABLE TM_BACKLOG</v>
      </c>
      <c r="J40" t="str">
        <f t="shared" si="23"/>
        <v xml:space="preserve"> ADD  PRIORITY VARCHAR(50);</v>
      </c>
      <c r="K40" s="21" t="str">
        <f t="shared" si="24"/>
        <v xml:space="preserve">  ALTER COLUMN   PRIORITY VARCHAR(50);</v>
      </c>
      <c r="L40" s="12"/>
      <c r="M40" s="18" t="str">
        <f t="shared" si="25"/>
        <v>PRIORITY,</v>
      </c>
      <c r="N40" s="5" t="str">
        <f t="shared" si="18"/>
        <v>PRIORITY VARCHAR(50),</v>
      </c>
      <c r="O40" s="1" t="s">
        <v>306</v>
      </c>
      <c r="W40" s="17" t="str">
        <f t="shared" si="19"/>
        <v>priority</v>
      </c>
      <c r="X40" s="3" t="str">
        <f t="shared" si="20"/>
        <v>"priority":"",</v>
      </c>
      <c r="Y40" s="22" t="str">
        <f t="shared" si="21"/>
        <v>public static String PRIORITY="priority";</v>
      </c>
      <c r="Z40" s="7" t="str">
        <f>CONCATENATE("private String ",W40,"=","""""",";")</f>
        <v>private String priority="";</v>
      </c>
    </row>
    <row r="41" spans="2:26" ht="17.5" x14ac:dyDescent="0.45">
      <c r="B41" s="1" t="s">
        <v>275</v>
      </c>
      <c r="C41" s="1" t="s">
        <v>1</v>
      </c>
      <c r="D41" s="4">
        <v>50</v>
      </c>
      <c r="I41" t="str">
        <f>I38</f>
        <v>ALTER TABLE TM_BACKLOG</v>
      </c>
      <c r="J41" t="str">
        <f t="shared" si="23"/>
        <v xml:space="preserve"> ADD  FK_PROJECT_ID VARCHAR(50);</v>
      </c>
      <c r="K41" s="21" t="str">
        <f t="shared" si="24"/>
        <v xml:space="preserve">  ALTER COLUMN   FK_PROJECT_ID VARCHAR(50);</v>
      </c>
      <c r="L41" s="12"/>
      <c r="M41" s="18" t="str">
        <f t="shared" si="25"/>
        <v>FK_PROJECT_ID,</v>
      </c>
      <c r="N41" s="5" t="str">
        <f t="shared" si="18"/>
        <v>FK_PROJECT_ID VARCHAR(50),</v>
      </c>
      <c r="O41" s="1" t="s">
        <v>10</v>
      </c>
      <c r="P41" t="s">
        <v>396</v>
      </c>
      <c r="Q41" t="s">
        <v>2</v>
      </c>
      <c r="W41" s="17" t="str">
        <f t="shared" si="19"/>
        <v>fkSourcedId</v>
      </c>
      <c r="X41" s="3" t="str">
        <f t="shared" si="20"/>
        <v>"fkSourcedId":"",</v>
      </c>
      <c r="Y41" s="22" t="str">
        <f t="shared" si="21"/>
        <v>public static String FK_PROJECT_ID="fkSourcedId";</v>
      </c>
      <c r="Z41" s="7" t="str">
        <f>CONCATENATE("private String ",W41,"=","""""",";")</f>
        <v>private String fkSourcedId="";</v>
      </c>
    </row>
    <row r="42" spans="2:26" ht="17.5" x14ac:dyDescent="0.45">
      <c r="B42" s="1" t="s">
        <v>424</v>
      </c>
      <c r="C42" s="1" t="s">
        <v>1</v>
      </c>
      <c r="D42" s="4">
        <v>50</v>
      </c>
      <c r="I42" t="str">
        <f>I39</f>
        <v>ALTER TABLE TM_BACKLOG</v>
      </c>
      <c r="J42" t="str">
        <f t="shared" si="23"/>
        <v xml:space="preserve"> ADD  FK_SOURCED_ID VARCHAR(50);</v>
      </c>
      <c r="K42" s="21" t="str">
        <f t="shared" si="24"/>
        <v xml:space="preserve">  ALTER COLUMN   FK_SOURCED_ID VARCHAR(50);</v>
      </c>
      <c r="L42" s="12"/>
      <c r="M42" s="18" t="str">
        <f t="shared" si="25"/>
        <v>FK_SOURCED_ID,</v>
      </c>
      <c r="N42" s="5" t="str">
        <f t="shared" si="18"/>
        <v>FK_SOURCED_ID VARCHAR(50),</v>
      </c>
      <c r="O42" s="1" t="s">
        <v>10</v>
      </c>
      <c r="P42" t="s">
        <v>396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FK_SOURCED_ID="fkSourcedId";</v>
      </c>
      <c r="Z42" s="7" t="str">
        <f t="shared" si="22"/>
        <v>private String fkSourcedId="";</v>
      </c>
    </row>
    <row r="43" spans="2:26" ht="17.5" x14ac:dyDescent="0.45">
      <c r="B43" s="1" t="s">
        <v>395</v>
      </c>
      <c r="C43" s="1" t="s">
        <v>1</v>
      </c>
      <c r="D43" s="4">
        <v>40</v>
      </c>
      <c r="I43" t="str">
        <f t="shared" si="17"/>
        <v>ALTER TABLE TM_BACKLOG</v>
      </c>
      <c r="J43" t="str">
        <f t="shared" si="23"/>
        <v xml:space="preserve"> ADD  IS_SOURCED VARCHAR(40);</v>
      </c>
      <c r="K43" s="21" t="str">
        <f t="shared" si="24"/>
        <v xml:space="preserve">  ALTER COLUMN   IS_SOURCED VARCHAR(40);</v>
      </c>
      <c r="L43" s="12"/>
      <c r="M43" s="18" t="str">
        <f t="shared" si="25"/>
        <v>IS_SOURCED,</v>
      </c>
      <c r="N43" s="5" t="str">
        <f t="shared" si="18"/>
        <v>IS_SOURCED VARCHAR(40),</v>
      </c>
      <c r="O43" s="1" t="s">
        <v>112</v>
      </c>
      <c r="P43" t="s">
        <v>396</v>
      </c>
      <c r="W43" s="17" t="str">
        <f t="shared" si="19"/>
        <v>isSourced</v>
      </c>
      <c r="X43" s="3" t="str">
        <f t="shared" si="20"/>
        <v>"isSourced":"",</v>
      </c>
      <c r="Y43" s="22" t="str">
        <f t="shared" si="21"/>
        <v>public static String IS_SOURCED="isSourced";</v>
      </c>
      <c r="Z43" s="7" t="str">
        <f t="shared" si="22"/>
        <v>private String isSourced="";</v>
      </c>
    </row>
    <row r="44" spans="2:26" ht="17.5" x14ac:dyDescent="0.45">
      <c r="B44" s="1" t="s">
        <v>398</v>
      </c>
      <c r="C44" s="1" t="s">
        <v>1</v>
      </c>
      <c r="D44" s="4">
        <v>3000</v>
      </c>
      <c r="I44" t="str">
        <f>I42</f>
        <v>ALTER TABLE TM_BACKLOG</v>
      </c>
      <c r="J44" t="str">
        <f t="shared" si="23"/>
        <v xml:space="preserve"> ADD  DESCRIPTION_SOURCED VARCHAR(3000);</v>
      </c>
      <c r="K44" s="21" t="str">
        <f t="shared" si="24"/>
        <v xml:space="preserve">  ALTER COLUMN   DESCRIPTION_SOURCED VARCHAR(3000);</v>
      </c>
      <c r="L44" s="12"/>
      <c r="M44" s="18" t="str">
        <f t="shared" si="25"/>
        <v>DESCRIPTION_SOURCED,</v>
      </c>
      <c r="N44" s="5" t="str">
        <f>CONCATENATE(B44," ",C44,"(",D44,")",",")</f>
        <v>DESCRIPTION_SOURCED VARCHAR(3000),</v>
      </c>
      <c r="O44" s="1" t="s">
        <v>14</v>
      </c>
      <c r="P44" t="s">
        <v>396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descriptionSourced</v>
      </c>
      <c r="X44" s="3" t="str">
        <f>CONCATENATE("""",W44,"""",":","""","""",",")</f>
        <v>"descriptionSourced":"",</v>
      </c>
      <c r="Y44" s="22" t="str">
        <f>CONCATENATE("public static String ",,B44,,"=","""",W44,""";")</f>
        <v>public static String DESCRIPTION_SOURCED="descriptionSourced";</v>
      </c>
      <c r="Z44" s="7" t="str">
        <f>CONCATENATE("private String ",W44,"=","""""",";")</f>
        <v>private String descriptionSourced="";</v>
      </c>
    </row>
    <row r="45" spans="2:26" ht="17.5" x14ac:dyDescent="0.45">
      <c r="B45" s="1" t="s">
        <v>14</v>
      </c>
      <c r="C45" s="1" t="s">
        <v>1</v>
      </c>
      <c r="D45" s="4">
        <v>3000</v>
      </c>
      <c r="I45" t="str">
        <f>I43</f>
        <v>ALTER TABLE TM_BACKLOG</v>
      </c>
      <c r="J45" t="str">
        <f t="shared" si="23"/>
        <v xml:space="preserve"> ADD  DESCRIPTION VARCHAR(3000);</v>
      </c>
      <c r="K45" s="21" t="str">
        <f t="shared" si="24"/>
        <v xml:space="preserve">  ALTER COLUMN   DESCRIPTION VARCHAR(3000);</v>
      </c>
      <c r="L45" s="12"/>
      <c r="M45" s="18" t="str">
        <f t="shared" si="25"/>
        <v>DESCRIPTION,</v>
      </c>
      <c r="N45" s="5" t="str">
        <f>CONCATENATE(B45," ",C45,"(",D45,")",",")</f>
        <v>DESCRIPTION VARCHAR(3000),</v>
      </c>
      <c r="O45" s="1" t="s">
        <v>14</v>
      </c>
      <c r="W45" s="17" t="str">
        <f t="shared" si="12"/>
        <v>description</v>
      </c>
      <c r="X45" s="3" t="str">
        <f t="shared" si="13"/>
        <v>"description":"",</v>
      </c>
      <c r="Y45" s="22" t="str">
        <f t="shared" si="14"/>
        <v>public static String DESCRIPTION="description";</v>
      </c>
      <c r="Z45" s="7" t="str">
        <f t="shared" si="22"/>
        <v>private String description="";</v>
      </c>
    </row>
    <row r="46" spans="2:26" ht="17.5" x14ac:dyDescent="0.45">
      <c r="C46" s="1"/>
      <c r="D46" s="8"/>
      <c r="M46" s="18"/>
      <c r="N46" s="33" t="s">
        <v>130</v>
      </c>
      <c r="O46" s="1"/>
      <c r="W46" s="17"/>
    </row>
    <row r="47" spans="2:26" ht="17.5" x14ac:dyDescent="0.45">
      <c r="C47" s="1"/>
      <c r="D47" s="8"/>
      <c r="M47" s="18"/>
      <c r="N47" s="31" t="s">
        <v>126</v>
      </c>
      <c r="O47" s="1"/>
      <c r="W47" s="17"/>
    </row>
    <row r="48" spans="2:26" ht="17.5" x14ac:dyDescent="0.45">
      <c r="C48" s="14"/>
      <c r="D48" s="9"/>
      <c r="M48" s="20"/>
      <c r="W48" s="17"/>
    </row>
    <row r="49" spans="2:26" x14ac:dyDescent="0.35">
      <c r="B49" s="2" t="s">
        <v>358</v>
      </c>
      <c r="I49" t="str">
        <f>CONCATENATE("ALTER TABLE"," ",B49)</f>
        <v>ALTER TABLE TM_BACKLOG_LIST</v>
      </c>
      <c r="J49" t="s">
        <v>294</v>
      </c>
      <c r="K49" s="26" t="s">
        <v>480</v>
      </c>
      <c r="N49" s="5" t="str">
        <f>CONCATENATE("CREATE TABLE ",B49," ","(")</f>
        <v>CREATE TABLE TM_BACKLOG_LIST (</v>
      </c>
    </row>
    <row r="50" spans="2:26" ht="17.5" x14ac:dyDescent="0.45">
      <c r="B50" s="1" t="s">
        <v>2</v>
      </c>
      <c r="C50" s="1" t="s">
        <v>1</v>
      </c>
      <c r="D50" s="4">
        <v>30</v>
      </c>
      <c r="E50" s="24" t="s">
        <v>113</v>
      </c>
      <c r="I50" t="str">
        <f>I49</f>
        <v>ALTER TABLE TM_BACKLOG_LIST</v>
      </c>
      <c r="K50" s="25" t="s">
        <v>185</v>
      </c>
      <c r="L50" s="12"/>
      <c r="M50" s="18" t="str">
        <f t="shared" ref="M50:M60" si="26">CONCATENATE(B50,",")</f>
        <v>ID,</v>
      </c>
      <c r="N50" s="5" t="str">
        <f>CONCATENATE(B50," ",C50,"(",D50,") ",E50," ,")</f>
        <v>ID VARCHAR(30) NOT NULL ,</v>
      </c>
      <c r="O50" s="1" t="s">
        <v>2</v>
      </c>
      <c r="P50" s="6"/>
      <c r="Q50" s="6"/>
      <c r="R50" s="6"/>
      <c r="S50" s="6"/>
      <c r="T50" s="6"/>
      <c r="U50" s="6"/>
      <c r="V50" s="6"/>
      <c r="W50" s="17" t="str">
        <f t="shared" ref="W50:W81" si="27"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id</v>
      </c>
      <c r="X50" s="3" t="str">
        <f t="shared" ref="X50:X81" si="28">CONCATENATE("""",W50,"""",":","""","""",",")</f>
        <v>"id":"",</v>
      </c>
      <c r="Y50" s="22" t="str">
        <f t="shared" ref="Y50:Y70" si="29">CONCATENATE("public static String ",,B50,,"=","""",W50,""";")</f>
        <v>public static String ID="id";</v>
      </c>
      <c r="Z50" s="7" t="str">
        <f t="shared" ref="Z50:Z67" si="30">CONCATENATE("private String ",W50,"=","""""",";")</f>
        <v>private String id="";</v>
      </c>
    </row>
    <row r="51" spans="2:26" ht="17.5" x14ac:dyDescent="0.45">
      <c r="B51" s="1" t="s">
        <v>3</v>
      </c>
      <c r="C51" s="1" t="s">
        <v>1</v>
      </c>
      <c r="D51" s="4">
        <v>10</v>
      </c>
      <c r="I51" t="str">
        <f>I50</f>
        <v>ALTER TABLE TM_BACKLOG_LIST</v>
      </c>
      <c r="K51" s="25" t="s">
        <v>186</v>
      </c>
      <c r="L51" s="12"/>
      <c r="M51" s="18" t="str">
        <f t="shared" si="26"/>
        <v>STATUS,</v>
      </c>
      <c r="N51" s="5" t="str">
        <f t="shared" ref="N51:N70" si="31">CONCATENATE(B51," ",C51,"(",D51,")",",")</f>
        <v>STATUS VARCHAR(10),</v>
      </c>
      <c r="O51" s="1" t="s">
        <v>3</v>
      </c>
      <c r="W51" s="17" t="str">
        <f t="shared" si="27"/>
        <v>status</v>
      </c>
      <c r="X51" s="3" t="str">
        <f t="shared" si="28"/>
        <v>"status":"",</v>
      </c>
      <c r="Y51" s="22" t="str">
        <f t="shared" si="29"/>
        <v>public static String STATUS="status";</v>
      </c>
      <c r="Z51" s="7" t="str">
        <f t="shared" si="30"/>
        <v>private String status="";</v>
      </c>
    </row>
    <row r="52" spans="2:26" ht="17.5" x14ac:dyDescent="0.45">
      <c r="B52" s="1" t="s">
        <v>4</v>
      </c>
      <c r="C52" s="1" t="s">
        <v>1</v>
      </c>
      <c r="D52" s="4">
        <v>30</v>
      </c>
      <c r="I52" t="str">
        <f>I51</f>
        <v>ALTER TABLE TM_BACKLOG_LIST</v>
      </c>
      <c r="K52" s="25" t="s">
        <v>187</v>
      </c>
      <c r="L52" s="12"/>
      <c r="M52" s="18" t="str">
        <f t="shared" si="26"/>
        <v>INSERT_DATE,</v>
      </c>
      <c r="N52" s="5" t="str">
        <f t="shared" si="31"/>
        <v>INSERT_DATE VARCHAR(30),</v>
      </c>
      <c r="O52" s="1" t="s">
        <v>7</v>
      </c>
      <c r="P52" t="s">
        <v>8</v>
      </c>
      <c r="W52" s="17" t="str">
        <f t="shared" si="27"/>
        <v>insertDate</v>
      </c>
      <c r="X52" s="3" t="str">
        <f t="shared" si="28"/>
        <v>"insertDate":"",</v>
      </c>
      <c r="Y52" s="22" t="str">
        <f t="shared" si="29"/>
        <v>public static String INSERT_DATE="insertDate";</v>
      </c>
      <c r="Z52" s="7" t="str">
        <f t="shared" si="30"/>
        <v>private String insertDate="";</v>
      </c>
    </row>
    <row r="53" spans="2:26" ht="17.5" x14ac:dyDescent="0.45">
      <c r="B53" s="1" t="s">
        <v>5</v>
      </c>
      <c r="C53" s="1" t="s">
        <v>1</v>
      </c>
      <c r="D53" s="4">
        <v>30</v>
      </c>
      <c r="I53" t="str">
        <f>I52</f>
        <v>ALTER TABLE TM_BACKLOG_LIST</v>
      </c>
      <c r="K53" s="25" t="s">
        <v>188</v>
      </c>
      <c r="L53" s="12"/>
      <c r="M53" s="18" t="str">
        <f t="shared" si="26"/>
        <v>MODIFICATION_DATE,</v>
      </c>
      <c r="N53" s="5" t="str">
        <f t="shared" si="31"/>
        <v>MODIFICATION_DATE VARCHAR(30),</v>
      </c>
      <c r="O53" s="1" t="s">
        <v>9</v>
      </c>
      <c r="P53" t="s">
        <v>8</v>
      </c>
      <c r="W53" s="17" t="str">
        <f t="shared" si="27"/>
        <v>modificationDate</v>
      </c>
      <c r="X53" s="3" t="str">
        <f t="shared" si="28"/>
        <v>"modificationDate":"",</v>
      </c>
      <c r="Y53" s="22" t="str">
        <f t="shared" si="29"/>
        <v>public static String MODIFICATION_DATE="modificationDate";</v>
      </c>
      <c r="Z53" s="7" t="str">
        <f t="shared" si="30"/>
        <v>private String modificationDate="";</v>
      </c>
    </row>
    <row r="54" spans="2:26" ht="17.5" x14ac:dyDescent="0.45">
      <c r="B54" s="1" t="s">
        <v>537</v>
      </c>
      <c r="C54" s="1" t="s">
        <v>1</v>
      </c>
      <c r="D54" s="4">
        <v>222</v>
      </c>
      <c r="I54" t="e">
        <f>#REF!</f>
        <v>#REF!</v>
      </c>
      <c r="K54" s="25" t="s">
        <v>534</v>
      </c>
      <c r="L54" s="12"/>
      <c r="M54" s="18" t="str">
        <f>CONCATENATE(B54,",")</f>
        <v>TASK_COUNT,</v>
      </c>
      <c r="N54" s="5" t="str">
        <f>CONCATENATE(B54," ",C54,"(",D54,")",",")</f>
        <v>TASK_COUNT VARCHAR(222),</v>
      </c>
      <c r="O54" s="1" t="s">
        <v>312</v>
      </c>
      <c r="P54" t="s">
        <v>215</v>
      </c>
      <c r="W54" s="17" t="str">
        <f t="shared" si="27"/>
        <v>taskCount</v>
      </c>
      <c r="X54" s="3" t="str">
        <f t="shared" si="28"/>
        <v>"taskCount":"",</v>
      </c>
      <c r="Y54" s="22" t="str">
        <f>CONCATENATE("public static String ",,B54,,"=","""",W54,""";")</f>
        <v>public static String TASK_COUNT="taskCount";</v>
      </c>
      <c r="Z54" s="7" t="str">
        <f>CONCATENATE("private String ",W54,"=","""""",";")</f>
        <v>private String taskCount="";</v>
      </c>
    </row>
    <row r="55" spans="2:26" ht="25.5" x14ac:dyDescent="0.45">
      <c r="B55" s="1" t="s">
        <v>538</v>
      </c>
      <c r="C55" s="1" t="s">
        <v>1</v>
      </c>
      <c r="D55" s="4">
        <v>222</v>
      </c>
      <c r="I55" t="e">
        <f>#REF!</f>
        <v>#REF!</v>
      </c>
      <c r="K55" s="25" t="s">
        <v>535</v>
      </c>
      <c r="L55" s="12"/>
      <c r="M55" s="18" t="str">
        <f>CONCATENATE(B55,",")</f>
        <v>INPUT_COUNT,</v>
      </c>
      <c r="N55" s="5" t="str">
        <f>CONCATENATE(B55," ",C55,"(",D55,")",",")</f>
        <v>INPUT_COUNT VARCHAR(222),</v>
      </c>
      <c r="O55" s="1" t="s">
        <v>13</v>
      </c>
      <c r="P55" t="s">
        <v>215</v>
      </c>
      <c r="W55" s="17" t="str">
        <f t="shared" si="27"/>
        <v>inputCount</v>
      </c>
      <c r="X55" s="3" t="str">
        <f t="shared" si="28"/>
        <v>"inputCount":"",</v>
      </c>
      <c r="Y55" s="22" t="str">
        <f>CONCATENATE("public static String ",,B55,,"=","""",W55,""";")</f>
        <v>public static String INPUT_COUNT="inputCount";</v>
      </c>
      <c r="Z55" s="7" t="str">
        <f>CONCATENATE("private String ",W55,"=","""""",";")</f>
        <v>private String inputCount="";</v>
      </c>
    </row>
    <row r="56" spans="2:26" ht="25.5" x14ac:dyDescent="0.45">
      <c r="B56" s="1" t="s">
        <v>448</v>
      </c>
      <c r="C56" s="1" t="s">
        <v>1</v>
      </c>
      <c r="D56" s="4">
        <v>12</v>
      </c>
      <c r="J56" s="23"/>
      <c r="K56" s="25" t="s">
        <v>550</v>
      </c>
      <c r="L56" s="12"/>
      <c r="M56" s="18"/>
      <c r="N56" s="5" t="str">
        <f>CONCATENATE(B56," ",C56,"(",D56,")",",")</f>
        <v>BUG_COUNT VARCHAR(12),</v>
      </c>
      <c r="O56" s="1" t="s">
        <v>411</v>
      </c>
      <c r="P56" t="s">
        <v>215</v>
      </c>
      <c r="W56" s="17" t="str">
        <f t="shared" si="27"/>
        <v>bugCount</v>
      </c>
      <c r="X56" s="3" t="str">
        <f t="shared" si="28"/>
        <v>"bugCount":"",</v>
      </c>
      <c r="Y56" s="22" t="str">
        <f>CONCATENATE("public static String ",,B56,,"=","""",W56,""";")</f>
        <v>public static String BUG_COUNT="bugCount";</v>
      </c>
      <c r="Z56" s="7" t="str">
        <f>CONCATENATE("private String ",W56,"=","""""",";")</f>
        <v>private String bugCount="";</v>
      </c>
    </row>
    <row r="57" spans="2:26" ht="25.5" x14ac:dyDescent="0.45">
      <c r="B57" s="1" t="s">
        <v>449</v>
      </c>
      <c r="C57" s="1" t="s">
        <v>1</v>
      </c>
      <c r="D57" s="4">
        <v>12</v>
      </c>
      <c r="J57" s="23"/>
      <c r="K57" s="25" t="s">
        <v>551</v>
      </c>
      <c r="L57" s="12"/>
      <c r="M57" s="18"/>
      <c r="N57" s="5" t="str">
        <f>CONCATENATE(B57," ",C57,"(",D57,")",",")</f>
        <v>UPDATE_COUNT VARCHAR(12),</v>
      </c>
      <c r="O57" s="1" t="s">
        <v>412</v>
      </c>
      <c r="P57" t="s">
        <v>215</v>
      </c>
      <c r="W57" s="17" t="str">
        <f t="shared" si="27"/>
        <v>updateCount</v>
      </c>
      <c r="X57" s="3" t="str">
        <f t="shared" si="28"/>
        <v>"updateCount":"",</v>
      </c>
      <c r="Y57" s="22" t="str">
        <f>CONCATENATE("public static String ",,B57,,"=","""",W57,""";")</f>
        <v>public static String UPDATE_COUNT="updateCount";</v>
      </c>
      <c r="Z57" s="7" t="str">
        <f>CONCATENATE("private String ",W57,"=","""""",";")</f>
        <v>private String updateCount="";</v>
      </c>
    </row>
    <row r="58" spans="2:26" ht="17.5" x14ac:dyDescent="0.45">
      <c r="B58" s="1" t="s">
        <v>539</v>
      </c>
      <c r="C58" s="1" t="s">
        <v>1</v>
      </c>
      <c r="D58" s="4">
        <v>12</v>
      </c>
      <c r="J58" s="23"/>
      <c r="K58" s="25" t="s">
        <v>536</v>
      </c>
      <c r="L58" s="12"/>
      <c r="M58" s="18"/>
      <c r="N58" s="5" t="str">
        <f>CONCATENATE(B58," ",C58,"(",D58,")",",")</f>
        <v>COMMENT_COUNT VARCHAR(12),</v>
      </c>
      <c r="O58" s="1" t="s">
        <v>324</v>
      </c>
      <c r="P58" t="s">
        <v>215</v>
      </c>
      <c r="W58" s="17" t="str">
        <f t="shared" si="27"/>
        <v>commentCount</v>
      </c>
      <c r="X58" s="3" t="str">
        <f t="shared" si="28"/>
        <v>"commentCount":"",</v>
      </c>
      <c r="Y58" s="22" t="str">
        <f>CONCATENATE("public static String ",,B58,,"=","""",W58,""";")</f>
        <v>public static String COMMENT_COUNT="commentCount";</v>
      </c>
      <c r="Z58" s="7" t="str">
        <f>CONCATENATE("private String ",W58,"=","""""",";")</f>
        <v>private String commentCount="";</v>
      </c>
    </row>
    <row r="59" spans="2:26" ht="17.5" x14ac:dyDescent="0.45">
      <c r="B59" s="1" t="s">
        <v>353</v>
      </c>
      <c r="C59" s="1" t="s">
        <v>1</v>
      </c>
      <c r="D59" s="4">
        <v>222</v>
      </c>
      <c r="I59" t="e">
        <f>#REF!</f>
        <v>#REF!</v>
      </c>
      <c r="K59" s="25" t="s">
        <v>481</v>
      </c>
      <c r="L59" s="12"/>
      <c r="M59" s="18" t="str">
        <f t="shared" si="26"/>
        <v>BACKLOG_NAME,</v>
      </c>
      <c r="N59" s="5" t="str">
        <f t="shared" si="31"/>
        <v>BACKLOG_NAME VARCHAR(222),</v>
      </c>
      <c r="O59" s="1" t="s">
        <v>356</v>
      </c>
      <c r="P59" t="s">
        <v>0</v>
      </c>
      <c r="W59" s="17" t="str">
        <f t="shared" si="27"/>
        <v>backlogName</v>
      </c>
      <c r="X59" s="3" t="str">
        <f t="shared" si="28"/>
        <v>"backlogName":"",</v>
      </c>
      <c r="Y59" s="22" t="str">
        <f t="shared" si="29"/>
        <v>public static String BACKLOG_NAME="backlogName";</v>
      </c>
      <c r="Z59" s="7" t="str">
        <f t="shared" si="30"/>
        <v>private String backlogName="";</v>
      </c>
    </row>
    <row r="60" spans="2:26" ht="17.5" x14ac:dyDescent="0.45">
      <c r="B60" s="1" t="s">
        <v>355</v>
      </c>
      <c r="C60" s="1" t="s">
        <v>1</v>
      </c>
      <c r="D60" s="4">
        <v>222</v>
      </c>
      <c r="I60" t="e">
        <f>#REF!</f>
        <v>#REF!</v>
      </c>
      <c r="K60" s="25" t="s">
        <v>482</v>
      </c>
      <c r="L60" s="12"/>
      <c r="M60" s="18" t="str">
        <f t="shared" si="26"/>
        <v>BACKLOG_BECAUSE,</v>
      </c>
      <c r="N60" s="5" t="str">
        <f t="shared" si="31"/>
        <v>BACKLOG_BECAUSE VARCHAR(222),</v>
      </c>
      <c r="O60" s="1" t="s">
        <v>356</v>
      </c>
      <c r="P60" t="s">
        <v>357</v>
      </c>
      <c r="W60" s="17" t="str">
        <f t="shared" si="27"/>
        <v>backlogBecause</v>
      </c>
      <c r="X60" s="3" t="str">
        <f t="shared" si="28"/>
        <v>"backlogBecause":"",</v>
      </c>
      <c r="Y60" s="22" t="str">
        <f t="shared" si="29"/>
        <v>public static String BACKLOG_BECAUSE="backlogBecause";</v>
      </c>
      <c r="Z60" s="7" t="str">
        <f t="shared" si="30"/>
        <v>private String backlogBecause="";</v>
      </c>
    </row>
    <row r="61" spans="2:26" ht="17.5" x14ac:dyDescent="0.45">
      <c r="B61" s="1" t="s">
        <v>354</v>
      </c>
      <c r="C61" s="1" t="s">
        <v>1</v>
      </c>
      <c r="D61" s="4">
        <v>12</v>
      </c>
      <c r="J61" s="23"/>
      <c r="K61" s="25" t="s">
        <v>483</v>
      </c>
      <c r="L61" s="12"/>
      <c r="M61" s="18"/>
      <c r="N61" s="5" t="str">
        <f>CONCATENATE(B61," ",C61,"(",D61,")",",")</f>
        <v>BACKLOG_STATUS VARCHAR(12),</v>
      </c>
      <c r="O61" s="1" t="s">
        <v>356</v>
      </c>
      <c r="P61" t="s">
        <v>3</v>
      </c>
      <c r="W61" s="17" t="str">
        <f t="shared" si="27"/>
        <v>backlogStatus</v>
      </c>
      <c r="X61" s="3" t="str">
        <f t="shared" si="28"/>
        <v>"backlogStatus":"",</v>
      </c>
      <c r="Y61" s="22" t="str">
        <f>CONCATENATE("public static String ",,B61,,"=","""",W61,""";")</f>
        <v>public static String BACKLOG_STATUS="backlogStatus";</v>
      </c>
      <c r="Z61" s="7" t="str">
        <f>CONCATENATE("private String ",W61,"=","""""",";")</f>
        <v>private String backlogStatus="";</v>
      </c>
    </row>
    <row r="62" spans="2:26" ht="17.5" x14ac:dyDescent="0.45">
      <c r="B62" s="10" t="s">
        <v>263</v>
      </c>
      <c r="C62" s="1" t="s">
        <v>1</v>
      </c>
      <c r="D62" s="4">
        <v>43</v>
      </c>
      <c r="I62" t="e">
        <f>#REF!</f>
        <v>#REF!</v>
      </c>
      <c r="K62" s="25" t="s">
        <v>484</v>
      </c>
      <c r="L62" s="12"/>
      <c r="M62" s="18" t="e">
        <f>CONCATENATE(#REF!,",")</f>
        <v>#REF!</v>
      </c>
      <c r="N62" s="5" t="str">
        <f t="shared" si="31"/>
        <v>CREATED_BY VARCHAR(43),</v>
      </c>
      <c r="O62" s="1" t="s">
        <v>283</v>
      </c>
      <c r="P62" t="s">
        <v>128</v>
      </c>
      <c r="W62" s="17" t="str">
        <f t="shared" si="27"/>
        <v>createdBy</v>
      </c>
      <c r="X62" s="3" t="str">
        <f t="shared" si="28"/>
        <v>"createdBy":"",</v>
      </c>
      <c r="Y62" s="22" t="str">
        <f t="shared" si="29"/>
        <v>public static String CREATED_BY="createdBy";</v>
      </c>
      <c r="Z62" s="7" t="str">
        <f t="shared" si="30"/>
        <v>private String createdBy="";</v>
      </c>
    </row>
    <row r="63" spans="2:26" ht="17.5" x14ac:dyDescent="0.45">
      <c r="B63" s="1" t="s">
        <v>275</v>
      </c>
      <c r="C63" s="1" t="s">
        <v>1</v>
      </c>
      <c r="D63" s="4">
        <v>50</v>
      </c>
      <c r="I63" t="e">
        <f>I60</f>
        <v>#REF!</v>
      </c>
      <c r="J63" t="str">
        <f>CONCATENATE(LEFT(CONCATENATE(" ADD "," ",N63,";"),LEN(CONCATENATE(" ADD "," ",N63,";"))-2),";")</f>
        <v xml:space="preserve"> ADD  FK_PROJECT_ID VARCHAR(50);</v>
      </c>
      <c r="K63" s="25" t="s">
        <v>485</v>
      </c>
      <c r="L63" s="12"/>
      <c r="M63" s="18" t="str">
        <f>CONCATENATE(B63,",")</f>
        <v>FK_PROJECT_ID,</v>
      </c>
      <c r="N63" s="5" t="str">
        <f>CONCATENATE(B63," ",C63,"(",D63,")",",")</f>
        <v>FK_PROJECT_ID VARCHAR(50),</v>
      </c>
      <c r="O63" s="1" t="s">
        <v>10</v>
      </c>
      <c r="P63" t="s">
        <v>396</v>
      </c>
      <c r="Q63" t="s">
        <v>2</v>
      </c>
      <c r="W63" s="17" t="str">
        <f t="shared" si="27"/>
        <v>fkSourcedId</v>
      </c>
      <c r="X63" s="3" t="str">
        <f t="shared" si="28"/>
        <v>"fkSourcedId":"",</v>
      </c>
      <c r="Y63" s="22" t="str">
        <f>CONCATENATE("public static String ",,B63,,"=","""",W63,""";")</f>
        <v>public static String FK_PROJECT_ID="fkSourcedId";</v>
      </c>
      <c r="Z63" s="7" t="str">
        <f t="shared" si="30"/>
        <v>private String fkSourcedId="";</v>
      </c>
    </row>
    <row r="64" spans="2:26" ht="17.5" x14ac:dyDescent="0.45">
      <c r="B64" s="1" t="s">
        <v>288</v>
      </c>
      <c r="C64" s="1" t="s">
        <v>1</v>
      </c>
      <c r="D64" s="4">
        <v>50</v>
      </c>
      <c r="I64">
        <f>I61</f>
        <v>0</v>
      </c>
      <c r="J64" t="str">
        <f>CONCATENATE(LEFT(CONCATENATE(" ADD "," ",N64,";"),LEN(CONCATENATE(" ADD "," ",N64,";"))-2),";")</f>
        <v xml:space="preserve"> ADD  PROJECT_NAME VARCHAR(50);</v>
      </c>
      <c r="K64" s="25" t="s">
        <v>425</v>
      </c>
      <c r="L64" s="12"/>
      <c r="M64" s="18" t="str">
        <f>CONCATENATE(B64,",")</f>
        <v>PROJECT_NAME,</v>
      </c>
      <c r="N64" s="5" t="str">
        <f>CONCATENATE(B64," ",C64,"(",D64,")",",")</f>
        <v>PROJECT_NAME VARCHAR(50),</v>
      </c>
      <c r="O64" s="1" t="s">
        <v>10</v>
      </c>
      <c r="P64" t="s">
        <v>396</v>
      </c>
      <c r="Q64" t="s">
        <v>2</v>
      </c>
      <c r="W64" s="17" t="str">
        <f t="shared" si="27"/>
        <v>fkSourcedId</v>
      </c>
      <c r="X64" s="3" t="str">
        <f t="shared" si="28"/>
        <v>"fkSourcedId":"",</v>
      </c>
      <c r="Y64" s="22" t="str">
        <f>CONCATENATE("public static String ",,B64,,"=","""",W64,""";")</f>
        <v>public static String PROJECT_NAME="fkSourcedId";</v>
      </c>
      <c r="Z64" s="7" t="str">
        <f>CONCATENATE("private String ",W64,"=","""""",";")</f>
        <v>private String fkSourcedId="";</v>
      </c>
    </row>
    <row r="65" spans="2:26" ht="17.5" x14ac:dyDescent="0.45">
      <c r="B65" s="10" t="s">
        <v>340</v>
      </c>
      <c r="C65" s="1" t="s">
        <v>1</v>
      </c>
      <c r="D65" s="4">
        <v>43</v>
      </c>
      <c r="I65" t="e">
        <f>#REF!</f>
        <v>#REF!</v>
      </c>
      <c r="K65" s="25" t="s">
        <v>445</v>
      </c>
      <c r="L65" s="12"/>
      <c r="M65" s="18" t="str">
        <f>CONCATENATE(B62,",")</f>
        <v>CREATED_BY,</v>
      </c>
      <c r="N65" s="5" t="str">
        <f>CONCATENATE(B65," ",C65,"(",D65,")",",")</f>
        <v>CREATED_BY_NAME VARCHAR(43),</v>
      </c>
      <c r="O65" s="1" t="s">
        <v>283</v>
      </c>
      <c r="P65" t="s">
        <v>128</v>
      </c>
      <c r="W65" s="17" t="str">
        <f t="shared" si="27"/>
        <v>createdBy</v>
      </c>
      <c r="X65" s="3" t="str">
        <f t="shared" si="28"/>
        <v>"createdBy":"",</v>
      </c>
      <c r="Y65" s="22" t="str">
        <f>CONCATENATE("public static String ",,B65,,"=","""",W65,""";")</f>
        <v>public static String CREATED_BY_NAME="createdBy";</v>
      </c>
      <c r="Z65" s="7" t="str">
        <f>CONCATENATE("private String ",W65,"=","""""",";")</f>
        <v>private String createdBy="";</v>
      </c>
    </row>
    <row r="66" spans="2:26" ht="17.5" x14ac:dyDescent="0.45">
      <c r="B66" s="1" t="s">
        <v>264</v>
      </c>
      <c r="C66" s="1" t="s">
        <v>1</v>
      </c>
      <c r="D66" s="4">
        <v>30</v>
      </c>
      <c r="I66" t="e">
        <f>#REF!</f>
        <v>#REF!</v>
      </c>
      <c r="K66" s="25" t="s">
        <v>486</v>
      </c>
      <c r="L66" s="12"/>
      <c r="M66" s="18" t="str">
        <f>CONCATENATE(B66,",")</f>
        <v>CREATED_DATE,</v>
      </c>
      <c r="N66" s="5" t="str">
        <f t="shared" si="31"/>
        <v>CREATED_DATE VARCHAR(30),</v>
      </c>
      <c r="O66" s="1" t="s">
        <v>283</v>
      </c>
      <c r="P66" t="s">
        <v>8</v>
      </c>
      <c r="W66" s="17" t="str">
        <f t="shared" si="27"/>
        <v>createdDate</v>
      </c>
      <c r="X66" s="3" t="str">
        <f t="shared" si="28"/>
        <v>"createdDate":"",</v>
      </c>
      <c r="Y66" s="22" t="str">
        <f t="shared" si="29"/>
        <v>public static String CREATED_DATE="createdDate";</v>
      </c>
      <c r="Z66" s="7" t="str">
        <f t="shared" si="30"/>
        <v>private String createdDate="";</v>
      </c>
    </row>
    <row r="67" spans="2:26" ht="17.5" x14ac:dyDescent="0.45">
      <c r="B67" s="1" t="s">
        <v>265</v>
      </c>
      <c r="C67" s="1" t="s">
        <v>1</v>
      </c>
      <c r="D67" s="4">
        <v>12</v>
      </c>
      <c r="K67" s="25" t="s">
        <v>487</v>
      </c>
      <c r="L67" s="12"/>
      <c r="M67" s="18"/>
      <c r="N67" s="5" t="str">
        <f t="shared" si="31"/>
        <v>CREATED_TIME VARCHAR(12),</v>
      </c>
      <c r="O67" s="1" t="s">
        <v>283</v>
      </c>
      <c r="P67" t="s">
        <v>133</v>
      </c>
      <c r="W67" s="17" t="str">
        <f t="shared" si="27"/>
        <v>createdTime</v>
      </c>
      <c r="X67" s="3" t="str">
        <f t="shared" si="28"/>
        <v>"createdTime":"",</v>
      </c>
      <c r="Y67" s="22" t="str">
        <f t="shared" si="29"/>
        <v>public static String CREATED_TIME="createdTime";</v>
      </c>
      <c r="Z67" s="7" t="str">
        <f t="shared" si="30"/>
        <v>private String createdTime="";</v>
      </c>
    </row>
    <row r="68" spans="2:26" ht="17.5" x14ac:dyDescent="0.45">
      <c r="B68" s="1" t="s">
        <v>259</v>
      </c>
      <c r="C68" s="1" t="s">
        <v>1</v>
      </c>
      <c r="D68" s="4">
        <v>50</v>
      </c>
      <c r="I68" t="e">
        <f>#REF!</f>
        <v>#REF!</v>
      </c>
      <c r="K68" s="25" t="s">
        <v>488</v>
      </c>
      <c r="L68" s="12"/>
      <c r="M68" s="18" t="str">
        <f t="shared" ref="M68:M77" si="32">CONCATENATE(B68,",")</f>
        <v>ORDER_NO,</v>
      </c>
      <c r="N68" s="5" t="str">
        <f t="shared" si="31"/>
        <v>ORDER_NO VARCHAR(50),</v>
      </c>
      <c r="O68" s="1" t="s">
        <v>260</v>
      </c>
      <c r="P68" t="s">
        <v>174</v>
      </c>
      <c r="W68" s="17" t="str">
        <f t="shared" si="27"/>
        <v>orderNo</v>
      </c>
      <c r="X68" s="3" t="str">
        <f t="shared" si="28"/>
        <v>"orderNo":"",</v>
      </c>
      <c r="Y68" s="22" t="str">
        <f t="shared" si="29"/>
        <v>public static String ORDER_NO="orderNo";</v>
      </c>
      <c r="Z68" s="7" t="str">
        <f>CONCATENATE("private String ",W68,"=","""""",";")</f>
        <v>private String orderNo="";</v>
      </c>
    </row>
    <row r="69" spans="2:26" ht="17.5" x14ac:dyDescent="0.45">
      <c r="B69" s="1" t="s">
        <v>498</v>
      </c>
      <c r="C69" s="1" t="s">
        <v>1</v>
      </c>
      <c r="D69" s="4">
        <v>50</v>
      </c>
      <c r="I69" t="e">
        <f>#REF!</f>
        <v>#REF!</v>
      </c>
      <c r="K69" s="25" t="s">
        <v>489</v>
      </c>
      <c r="L69" s="12"/>
      <c r="M69" s="18" t="str">
        <f>CONCATENATE(B69,",")</f>
        <v>IS_FROM_CUSTOMER,</v>
      </c>
      <c r="N69" s="5" t="str">
        <f>CONCATENATE(B69," ",C69,"(",D69,")",",")</f>
        <v>IS_FROM_CUSTOMER VARCHAR(50),</v>
      </c>
      <c r="O69" s="1" t="s">
        <v>306</v>
      </c>
      <c r="W69" s="17" t="str">
        <f t="shared" si="27"/>
        <v>priority</v>
      </c>
      <c r="X69" s="3" t="str">
        <f t="shared" si="28"/>
        <v>"priority":"",</v>
      </c>
      <c r="Y69" s="22" t="str">
        <f>CONCATENATE("public static String ",,B69,,"=","""",W69,""";")</f>
        <v>public static String IS_FROM_CUSTOMER="priority";</v>
      </c>
      <c r="Z69" s="7" t="str">
        <f>CONCATENATE("private String ",W69,"=","""""",";")</f>
        <v>private String priority="";</v>
      </c>
    </row>
    <row r="70" spans="2:26" ht="17.5" x14ac:dyDescent="0.45">
      <c r="B70" s="1" t="s">
        <v>306</v>
      </c>
      <c r="C70" s="1" t="s">
        <v>1</v>
      </c>
      <c r="D70" s="4">
        <v>50</v>
      </c>
      <c r="I70" t="e">
        <f>#REF!</f>
        <v>#REF!</v>
      </c>
      <c r="K70" s="25" t="s">
        <v>490</v>
      </c>
      <c r="L70" s="12"/>
      <c r="M70" s="18" t="str">
        <f t="shared" si="32"/>
        <v>PRIORITY,</v>
      </c>
      <c r="N70" s="5" t="str">
        <f t="shared" si="31"/>
        <v>PRIORITY VARCHAR(50),</v>
      </c>
      <c r="O70" s="1" t="s">
        <v>306</v>
      </c>
      <c r="W70" s="17" t="str">
        <f t="shared" si="27"/>
        <v>priority</v>
      </c>
      <c r="X70" s="3" t="str">
        <f t="shared" si="28"/>
        <v>"priority":"",</v>
      </c>
      <c r="Y70" s="22" t="str">
        <f t="shared" si="29"/>
        <v>public static String PRIORITY="priority";</v>
      </c>
      <c r="Z70" s="7" t="str">
        <f>CONCATENATE("private String ",W70,"=","""""",";")</f>
        <v>private String priority="";</v>
      </c>
    </row>
    <row r="71" spans="2:26" ht="17.5" x14ac:dyDescent="0.45">
      <c r="B71" s="1" t="s">
        <v>424</v>
      </c>
      <c r="C71" s="1" t="s">
        <v>1</v>
      </c>
      <c r="D71" s="4">
        <v>50</v>
      </c>
      <c r="I71" t="e">
        <f>I68</f>
        <v>#REF!</v>
      </c>
      <c r="J71" t="str">
        <f>CONCATENATE(LEFT(CONCATENATE(" ADD "," ",N71,";"),LEN(CONCATENATE(" ADD "," ",N71,";"))-2),";")</f>
        <v xml:space="preserve"> ADD  FK_SOURCED_ID VARCHAR(50);</v>
      </c>
      <c r="K71" s="25" t="s">
        <v>491</v>
      </c>
      <c r="L71" s="12"/>
      <c r="M71" s="18" t="str">
        <f t="shared" si="32"/>
        <v>FK_SOURCED_ID,</v>
      </c>
      <c r="N71" s="5" t="str">
        <f t="shared" ref="N71:N77" si="33">CONCATENATE(B71," ",C71,"(",D71,")",",")</f>
        <v>FK_SOURCED_ID VARCHAR(50),</v>
      </c>
      <c r="O71" s="1" t="s">
        <v>10</v>
      </c>
      <c r="P71" t="s">
        <v>396</v>
      </c>
      <c r="Q71" t="s">
        <v>2</v>
      </c>
      <c r="W71" s="17" t="str">
        <f t="shared" si="27"/>
        <v>fkSourcedId</v>
      </c>
      <c r="X71" s="3" t="str">
        <f t="shared" si="28"/>
        <v>"fkSourcedId":"",</v>
      </c>
      <c r="Y71" s="22" t="str">
        <f t="shared" ref="Y71:Y77" si="34">CONCATENATE("public static String ",,B71,,"=","""",W71,""";")</f>
        <v>public static String FK_SOURCED_ID="fkSourcedId";</v>
      </c>
      <c r="Z71" s="7" t="str">
        <f t="shared" ref="Z71:Z76" si="35">CONCATENATE("private String ",W71,"=","""""",";")</f>
        <v>private String fkSourcedId="";</v>
      </c>
    </row>
    <row r="72" spans="2:26" ht="17.5" x14ac:dyDescent="0.45">
      <c r="B72" s="1" t="s">
        <v>402</v>
      </c>
      <c r="C72" s="1" t="s">
        <v>1</v>
      </c>
      <c r="D72" s="4">
        <v>40</v>
      </c>
      <c r="I72">
        <f>I67</f>
        <v>0</v>
      </c>
      <c r="J72" t="s">
        <v>397</v>
      </c>
      <c r="K72" s="25" t="s">
        <v>446</v>
      </c>
      <c r="L72" s="12"/>
      <c r="M72" s="18" t="str">
        <f t="shared" si="32"/>
        <v>ESTIMATED_HOURS,</v>
      </c>
      <c r="N72" s="5" t="str">
        <f t="shared" si="33"/>
        <v>ESTIMATED_HOURS VARCHAR(40),</v>
      </c>
      <c r="O72" s="1" t="s">
        <v>407</v>
      </c>
      <c r="P72" t="s">
        <v>408</v>
      </c>
      <c r="W72" s="17" t="str">
        <f t="shared" si="27"/>
        <v>estimatedHours</v>
      </c>
      <c r="X72" s="3" t="str">
        <f t="shared" si="28"/>
        <v>"estimatedHours":"",</v>
      </c>
      <c r="Y72" s="22" t="str">
        <f t="shared" si="34"/>
        <v>public static String ESTIMATED_HOURS="estimatedHours";</v>
      </c>
      <c r="Z72" s="7" t="str">
        <f>CONCATENATE("private String ",W72,"=","""""",";")</f>
        <v>private String estimatedHours="";</v>
      </c>
    </row>
    <row r="73" spans="2:26" ht="17.5" x14ac:dyDescent="0.45">
      <c r="B73" s="1" t="s">
        <v>403</v>
      </c>
      <c r="C73" s="1" t="s">
        <v>1</v>
      </c>
      <c r="D73" s="4">
        <v>40</v>
      </c>
      <c r="I73" t="e">
        <f>I68</f>
        <v>#REF!</v>
      </c>
      <c r="J73" t="s">
        <v>397</v>
      </c>
      <c r="K73" s="25" t="s">
        <v>447</v>
      </c>
      <c r="L73" s="12"/>
      <c r="M73" s="18" t="str">
        <f>CONCATENATE(B73,",")</f>
        <v>SPENT_HOURS,</v>
      </c>
      <c r="N73" s="5" t="str">
        <f t="shared" si="33"/>
        <v>SPENT_HOURS VARCHAR(40),</v>
      </c>
      <c r="O73" s="1" t="s">
        <v>409</v>
      </c>
      <c r="P73" t="s">
        <v>408</v>
      </c>
      <c r="W73" s="17" t="str">
        <f t="shared" si="27"/>
        <v>spentHours</v>
      </c>
      <c r="X73" s="3" t="str">
        <f t="shared" si="28"/>
        <v>"spentHours":"",</v>
      </c>
      <c r="Y73" s="22" t="str">
        <f t="shared" si="34"/>
        <v>public static String SPENT_HOURS="spentHours";</v>
      </c>
      <c r="Z73" s="7" t="str">
        <f t="shared" si="35"/>
        <v>private String spentHours="";</v>
      </c>
    </row>
    <row r="74" spans="2:26" ht="25.5" x14ac:dyDescent="0.45">
      <c r="B74" s="1" t="s">
        <v>362</v>
      </c>
      <c r="C74" s="1" t="s">
        <v>1</v>
      </c>
      <c r="D74" s="4">
        <v>40</v>
      </c>
      <c r="I74">
        <f>I67</f>
        <v>0</v>
      </c>
      <c r="J74" t="s">
        <v>397</v>
      </c>
      <c r="K74" s="25" t="s">
        <v>492</v>
      </c>
      <c r="L74" s="12"/>
      <c r="M74" s="18" t="str">
        <f>CONCATENATE(B74,",")</f>
        <v>SPRINT_NAME,</v>
      </c>
      <c r="N74" s="5" t="str">
        <f t="shared" si="33"/>
        <v>SPRINT_NAME VARCHAR(40),</v>
      </c>
      <c r="O74" s="1" t="s">
        <v>112</v>
      </c>
      <c r="P74" t="s">
        <v>396</v>
      </c>
      <c r="W74" s="17" t="str">
        <f t="shared" si="27"/>
        <v>isSourced</v>
      </c>
      <c r="X74" s="3" t="str">
        <f t="shared" si="28"/>
        <v>"isSourced":"",</v>
      </c>
      <c r="Y74" s="22" t="str">
        <f t="shared" si="34"/>
        <v>public static String SPRINT_NAME="isSourced";</v>
      </c>
      <c r="Z74" s="7" t="str">
        <f t="shared" si="35"/>
        <v>private String isSourced="";</v>
      </c>
    </row>
    <row r="75" spans="2:26" ht="25.5" x14ac:dyDescent="0.45">
      <c r="B75" s="1" t="s">
        <v>465</v>
      </c>
      <c r="C75" s="1" t="s">
        <v>1</v>
      </c>
      <c r="D75" s="4">
        <v>40</v>
      </c>
      <c r="I75" t="e">
        <f>I68</f>
        <v>#REF!</v>
      </c>
      <c r="J75" t="s">
        <v>397</v>
      </c>
      <c r="K75" s="25" t="s">
        <v>493</v>
      </c>
      <c r="L75" s="12"/>
      <c r="M75" s="18" t="str">
        <f>CONCATENATE(B75,",")</f>
        <v>LABEL_NAME,</v>
      </c>
      <c r="N75" s="5" t="str">
        <f t="shared" si="33"/>
        <v>LABEL_NAME VARCHAR(40),</v>
      </c>
      <c r="O75" s="1" t="s">
        <v>112</v>
      </c>
      <c r="P75" t="s">
        <v>396</v>
      </c>
      <c r="W75" s="17" t="str">
        <f t="shared" si="27"/>
        <v>isSourced</v>
      </c>
      <c r="X75" s="3" t="str">
        <f t="shared" si="28"/>
        <v>"isSourced":"",</v>
      </c>
      <c r="Y75" s="22" t="str">
        <f t="shared" si="34"/>
        <v>public static String LABEL_NAME="isSourced";</v>
      </c>
      <c r="Z75" s="7" t="str">
        <f>CONCATENATE("private String ",W75,"=","""""",";")</f>
        <v>private String isSourced="";</v>
      </c>
    </row>
    <row r="76" spans="2:26" ht="17.5" x14ac:dyDescent="0.45">
      <c r="B76" s="1" t="s">
        <v>342</v>
      </c>
      <c r="C76" s="1" t="s">
        <v>1</v>
      </c>
      <c r="D76" s="4">
        <v>40</v>
      </c>
      <c r="I76" t="e">
        <f>I69</f>
        <v>#REF!</v>
      </c>
      <c r="J76" t="s">
        <v>397</v>
      </c>
      <c r="K76" s="29" t="s">
        <v>502</v>
      </c>
      <c r="L76" s="12"/>
      <c r="M76" s="18" t="str">
        <f>CONCATENATE(B76,",")</f>
        <v>ASSIGNEE_NAME,</v>
      </c>
      <c r="N76" s="5" t="str">
        <f t="shared" si="33"/>
        <v>ASSIGNEE_NAME VARCHAR(40),</v>
      </c>
      <c r="O76" s="1" t="s">
        <v>112</v>
      </c>
      <c r="P76" t="s">
        <v>396</v>
      </c>
      <c r="W76" s="17" t="str">
        <f t="shared" si="27"/>
        <v>isSourced</v>
      </c>
      <c r="X76" s="3" t="str">
        <f t="shared" si="28"/>
        <v>"isSourced":"",</v>
      </c>
      <c r="Y76" s="22" t="str">
        <f t="shared" si="34"/>
        <v>public static String ASSIGNEE_NAME="isSourced";</v>
      </c>
      <c r="Z76" s="7" t="str">
        <f t="shared" si="35"/>
        <v>private String isSourced="";</v>
      </c>
    </row>
    <row r="77" spans="2:26" ht="17.5" x14ac:dyDescent="0.45">
      <c r="B77" s="1" t="s">
        <v>395</v>
      </c>
      <c r="C77" s="1" t="s">
        <v>1</v>
      </c>
      <c r="D77" s="4">
        <v>40</v>
      </c>
      <c r="I77" t="e">
        <f>I70</f>
        <v>#REF!</v>
      </c>
      <c r="J77" t="s">
        <v>397</v>
      </c>
      <c r="K77" s="21" t="s">
        <v>494</v>
      </c>
      <c r="L77" s="12"/>
      <c r="M77" s="18" t="str">
        <f t="shared" si="32"/>
        <v>IS_SOURCED,</v>
      </c>
      <c r="N77" s="5" t="str">
        <f t="shared" si="33"/>
        <v>IS_SOURCED VARCHAR(40),</v>
      </c>
      <c r="O77" s="1" t="s">
        <v>112</v>
      </c>
      <c r="P77" t="s">
        <v>396</v>
      </c>
      <c r="W77" s="17" t="str">
        <f t="shared" si="27"/>
        <v>isSourced</v>
      </c>
      <c r="X77" s="3" t="str">
        <f t="shared" si="28"/>
        <v>"isSourced":"",</v>
      </c>
      <c r="Y77" s="22" t="str">
        <f t="shared" si="34"/>
        <v>public static String IS_SOURCED="isSourced";</v>
      </c>
      <c r="Z77" s="7" t="str">
        <f>CONCATENATE("private String ",W77,"=","""""",";")</f>
        <v>private String isSourced="";</v>
      </c>
    </row>
    <row r="78" spans="2:26" ht="17.5" x14ac:dyDescent="0.45">
      <c r="B78" s="10" t="s">
        <v>501</v>
      </c>
      <c r="C78" s="1" t="s">
        <v>1</v>
      </c>
      <c r="D78" s="4">
        <v>3000</v>
      </c>
      <c r="I78" t="e">
        <f>I70</f>
        <v>#REF!</v>
      </c>
      <c r="J78" t="s">
        <v>397</v>
      </c>
      <c r="K78" s="21" t="s">
        <v>495</v>
      </c>
      <c r="L78" s="12"/>
      <c r="M78" s="18" t="str">
        <f>CONCATENATE(B81,",")</f>
        <v>DESCRIPTION_SOURCED,</v>
      </c>
      <c r="N78" s="5" t="str">
        <f>CONCATENATE(B81," ",C78,"(",D78,")",",")</f>
        <v>DESCRIPTION_SOURCED VARCHAR(3000),</v>
      </c>
      <c r="O78" s="1" t="s">
        <v>14</v>
      </c>
      <c r="P78" t="s">
        <v>396</v>
      </c>
      <c r="W78" s="17" t="str">
        <f t="shared" si="27"/>
        <v>descriptionSourced</v>
      </c>
      <c r="X78" s="3" t="str">
        <f t="shared" si="28"/>
        <v>"descriptionSourced":"",</v>
      </c>
      <c r="Y78" s="22" t="str">
        <f>CONCATENATE("public static String ",,B81,,"=","""",W78,""";")</f>
        <v>public static String DESCRIPTION_SOURCED="descriptionSourced";</v>
      </c>
      <c r="Z78" s="7" t="str">
        <f>CONCATENATE("private String ",W78,"=","""""",";")</f>
        <v>private String descriptionSourced="";</v>
      </c>
    </row>
    <row r="79" spans="2:26" ht="30" x14ac:dyDescent="0.45">
      <c r="B79" s="1" t="s">
        <v>519</v>
      </c>
      <c r="C79" s="1" t="s">
        <v>1</v>
      </c>
      <c r="D79" s="4">
        <v>3000</v>
      </c>
      <c r="I79" t="e">
        <f>#REF!</f>
        <v>#REF!</v>
      </c>
      <c r="K79" s="21" t="s">
        <v>520</v>
      </c>
      <c r="L79" s="12"/>
      <c r="M79" s="18" t="str">
        <f>CONCATENATE(B79,",")</f>
        <v>IS_INITIAL,</v>
      </c>
      <c r="N79" s="5" t="str">
        <f>CONCATENATE(B79," ",C79,"(",D79,")",",")</f>
        <v>IS_INITIAL VARCHAR(3000),</v>
      </c>
      <c r="O79" s="1" t="s">
        <v>112</v>
      </c>
      <c r="P79" t="s">
        <v>518</v>
      </c>
      <c r="W79" s="17" t="str">
        <f t="shared" si="27"/>
        <v>isInitial</v>
      </c>
      <c r="X79" s="3" t="str">
        <f t="shared" si="28"/>
        <v>"isInitial":"",</v>
      </c>
      <c r="Y79" s="22" t="str">
        <f>CONCATENATE("public static String ",,B79,,"=","""",W79,""";")</f>
        <v>public static String IS_INITIAL="isInitial";</v>
      </c>
      <c r="Z79" s="7" t="str">
        <f>CONCATENATE("private String ",W79,"=","""""",";")</f>
        <v>private String isInitial="";</v>
      </c>
    </row>
    <row r="80" spans="2:26" ht="17.5" x14ac:dyDescent="0.45">
      <c r="B80" s="1" t="s">
        <v>499</v>
      </c>
      <c r="C80" s="1" t="s">
        <v>1</v>
      </c>
      <c r="D80" s="4">
        <v>3000</v>
      </c>
      <c r="I80" t="e">
        <f>#REF!</f>
        <v>#REF!</v>
      </c>
      <c r="K80" s="21" t="s">
        <v>521</v>
      </c>
      <c r="L80" s="12"/>
      <c r="M80" s="18" t="str">
        <f>CONCATENATE(B80,",")</f>
        <v>IS_BOUNDED,</v>
      </c>
      <c r="N80" s="5" t="str">
        <f>CONCATENATE(B80," ",C80,"(",D80,")",",")</f>
        <v>IS_BOUNDED VARCHAR(3000),</v>
      </c>
      <c r="O80" s="1" t="s">
        <v>14</v>
      </c>
      <c r="W80" s="17" t="str">
        <f t="shared" si="27"/>
        <v>description</v>
      </c>
      <c r="X80" s="3" t="str">
        <f t="shared" si="28"/>
        <v>"description":"",</v>
      </c>
      <c r="Y80" s="22" t="str">
        <f>CONCATENATE("public static String ",,B80,,"=","""",W80,""";")</f>
        <v>public static String IS_BOUNDED="description";</v>
      </c>
      <c r="Z80" s="7" t="str">
        <f>CONCATENATE("private String ",W80,"=","""""",";")</f>
        <v>private String description="";</v>
      </c>
    </row>
    <row r="81" spans="2:26" ht="17.5" x14ac:dyDescent="0.45">
      <c r="B81" s="1" t="s">
        <v>398</v>
      </c>
      <c r="C81" s="1" t="s">
        <v>1</v>
      </c>
      <c r="D81" s="4">
        <v>3000</v>
      </c>
      <c r="I81" t="e">
        <f>#REF!</f>
        <v>#REF!</v>
      </c>
      <c r="K81" s="21" t="s">
        <v>496</v>
      </c>
      <c r="L81" s="12"/>
      <c r="M81" s="18" t="e">
        <f>CONCATENATE(#REF!,",")</f>
        <v>#REF!</v>
      </c>
      <c r="N81" s="5" t="e">
        <f>CONCATENATE(#REF!," ",C81,"(",D81,")",",")</f>
        <v>#REF!</v>
      </c>
      <c r="O81" s="1" t="s">
        <v>14</v>
      </c>
      <c r="W81" s="17" t="str">
        <f t="shared" si="27"/>
        <v>description</v>
      </c>
      <c r="X81" s="3" t="str">
        <f t="shared" si="28"/>
        <v>"description":"",</v>
      </c>
      <c r="Y81" s="22" t="e">
        <f>CONCATENATE("public static String ",,#REF!,,"=","""",W81,""";")</f>
        <v>#REF!</v>
      </c>
      <c r="Z81" s="7" t="str">
        <f>CONCATENATE("private String ",W81,"=","""""",";")</f>
        <v>private String description="";</v>
      </c>
    </row>
    <row r="82" spans="2:26" ht="17.5" x14ac:dyDescent="0.45">
      <c r="B82" s="1" t="s">
        <v>500</v>
      </c>
      <c r="C82" s="1"/>
      <c r="D82" s="8"/>
      <c r="K82" s="21" t="s">
        <v>14</v>
      </c>
      <c r="M82" s="18"/>
      <c r="N82" s="33" t="s">
        <v>130</v>
      </c>
      <c r="O82" s="1"/>
      <c r="W82" s="17"/>
    </row>
    <row r="83" spans="2:26" ht="17.5" x14ac:dyDescent="0.45">
      <c r="C83" s="1"/>
      <c r="D83" s="8"/>
      <c r="K83" s="21" t="s">
        <v>497</v>
      </c>
      <c r="M83" s="18"/>
      <c r="N83" s="31" t="s">
        <v>126</v>
      </c>
      <c r="O83" s="1"/>
      <c r="W83" s="17"/>
    </row>
    <row r="84" spans="2:26" ht="17.5" x14ac:dyDescent="0.45">
      <c r="C84" s="14"/>
      <c r="D84" s="9"/>
      <c r="M84" s="20"/>
      <c r="W84" s="17"/>
    </row>
    <row r="85" spans="2:26" ht="17.5" x14ac:dyDescent="0.45">
      <c r="C85" s="14"/>
      <c r="D85" s="9"/>
      <c r="M85" s="20"/>
      <c r="W85" s="17"/>
    </row>
    <row r="86" spans="2:26" ht="17.5" x14ac:dyDescent="0.45">
      <c r="C86" s="14"/>
      <c r="D86" s="9"/>
      <c r="M86" s="20"/>
      <c r="W86" s="17"/>
    </row>
    <row r="88" spans="2:26" x14ac:dyDescent="0.35">
      <c r="B88" s="2" t="s">
        <v>284</v>
      </c>
      <c r="I88" t="str">
        <f>CONCATENATE("ALTER TABLE"," ",B88)</f>
        <v>ALTER TABLE TM_TASK_TYPE</v>
      </c>
      <c r="N88" s="5" t="str">
        <f>CONCATENATE("CREATE TABLE ",B88," ","(")</f>
        <v>CREATE TABLE TM_TASK_TYPE (</v>
      </c>
    </row>
    <row r="89" spans="2:26" ht="17.5" x14ac:dyDescent="0.45">
      <c r="B89" s="1" t="s">
        <v>2</v>
      </c>
      <c r="C89" s="1" t="s">
        <v>1</v>
      </c>
      <c r="D89" s="4">
        <v>30</v>
      </c>
      <c r="E89" s="24" t="s">
        <v>113</v>
      </c>
      <c r="I89" t="str">
        <f>I88</f>
        <v>ALTER TABLE TM_TASK_TYPE</v>
      </c>
      <c r="J89" t="str">
        <f>CONCATENATE(LEFT(CONCATENATE(" ADD "," ",N89,";"),LEN(CONCATENATE(" ADD "," ",N89,";"))-2),";")</f>
        <v xml:space="preserve"> ADD  ID VARCHAR(30) NOT NULL ;</v>
      </c>
      <c r="K89" s="21" t="str">
        <f>CONCATENATE(LEFT(CONCATENATE("  ALTER COLUMN  "," ",N89,";"),LEN(CONCATENATE("  ALTER COLUMN  "," ",N89,";"))-2),";")</f>
        <v xml:space="preserve">  ALTER COLUMN   ID VARCHAR(30) NOT NULL ;</v>
      </c>
      <c r="L89" s="12"/>
      <c r="M89" s="18" t="str">
        <f t="shared" ref="M89:M100" si="36">CONCATENATE(B89,",")</f>
        <v>ID,</v>
      </c>
      <c r="N89" s="5" t="str">
        <f>CONCATENATE(B89," ",C89,"(",D89,") ",E89," ,")</f>
        <v>ID VARCHAR(30) NOT NULL ,</v>
      </c>
      <c r="O89" s="1" t="s">
        <v>2</v>
      </c>
      <c r="P89" s="6"/>
      <c r="Q89" s="6"/>
      <c r="R89" s="6"/>
      <c r="S89" s="6"/>
      <c r="T89" s="6"/>
      <c r="U89" s="6"/>
      <c r="V89" s="6"/>
      <c r="W89" s="17" t="str">
        <f t="shared" ref="W89:W100" si="37">CONCATENATE(,LOWER(O89),UPPER(LEFT(P89,1)),LOWER(RIGHT(P89,LEN(P89)-IF(LEN(P89)&gt;0,1,LEN(P89)))),UPPER(LEFT(Q89,1)),LOWER(RIGHT(Q89,LEN(Q89)-IF(LEN(Q89)&gt;0,1,LEN(Q89)))),UPPER(LEFT(R89,1)),LOWER(RIGHT(R89,LEN(R89)-IF(LEN(R89)&gt;0,1,LEN(R89)))),UPPER(LEFT(S89,1)),LOWER(RIGHT(S89,LEN(S89)-IF(LEN(S89)&gt;0,1,LEN(S89)))),UPPER(LEFT(T89,1)),LOWER(RIGHT(T89,LEN(T89)-IF(LEN(T89)&gt;0,1,LEN(T89)))),UPPER(LEFT(U89,1)),LOWER(RIGHT(U89,LEN(U89)-IF(LEN(U89)&gt;0,1,LEN(U89)))),UPPER(LEFT(V89,1)),LOWER(RIGHT(V89,LEN(V89)-IF(LEN(V89)&gt;0,1,LEN(V89)))))</f>
        <v>id</v>
      </c>
      <c r="X89" s="3" t="str">
        <f t="shared" ref="X89:X100" si="38">CONCATENATE("""",W89,"""",":","""","""",",")</f>
        <v>"id":"",</v>
      </c>
      <c r="Y89" s="22" t="str">
        <f t="shared" ref="Y89:Y100" si="39">CONCATENATE("public static String ",,B89,,"=","""",W89,""";")</f>
        <v>public static String ID="id";</v>
      </c>
      <c r="Z89" s="7" t="str">
        <f t="shared" ref="Z89:Z100" si="40">CONCATENATE("private String ",W89,"=","""""",";")</f>
        <v>private String id="";</v>
      </c>
    </row>
    <row r="90" spans="2:26" ht="17.5" x14ac:dyDescent="0.45">
      <c r="B90" s="1" t="s">
        <v>3</v>
      </c>
      <c r="C90" s="1" t="s">
        <v>1</v>
      </c>
      <c r="D90" s="4">
        <v>10</v>
      </c>
      <c r="I90" t="str">
        <f>I89</f>
        <v>ALTER TABLE TM_TASK_TYPE</v>
      </c>
      <c r="J90" t="str">
        <f>CONCATENATE(LEFT(CONCATENATE(" ADD "," ",N90,";"),LEN(CONCATENATE(" ADD "," ",N90,";"))-2),";")</f>
        <v xml:space="preserve"> ADD  STATUS VARCHAR(10);</v>
      </c>
      <c r="K90" s="21" t="str">
        <f>CONCATENATE(LEFT(CONCATENATE("  ALTER COLUMN  "," ",N90,";"),LEN(CONCATENATE("  ALTER COLUMN  "," ",N90,";"))-2),";")</f>
        <v xml:space="preserve">  ALTER COLUMN   STATUS VARCHAR(10);</v>
      </c>
      <c r="L90" s="12"/>
      <c r="M90" s="18" t="str">
        <f t="shared" si="36"/>
        <v>STATUS,</v>
      </c>
      <c r="N90" s="5" t="str">
        <f t="shared" ref="N90:N100" si="41">CONCATENATE(B90," ",C90,"(",D90,")",",")</f>
        <v>STATUS VARCHAR(10),</v>
      </c>
      <c r="O90" s="1" t="s">
        <v>3</v>
      </c>
      <c r="W90" s="17" t="str">
        <f t="shared" si="37"/>
        <v>status</v>
      </c>
      <c r="X90" s="3" t="str">
        <f t="shared" si="38"/>
        <v>"status":"",</v>
      </c>
      <c r="Y90" s="22" t="str">
        <f t="shared" si="39"/>
        <v>public static String STATUS="status";</v>
      </c>
      <c r="Z90" s="7" t="str">
        <f t="shared" si="40"/>
        <v>private String status="";</v>
      </c>
    </row>
    <row r="91" spans="2:26" ht="17.5" x14ac:dyDescent="0.45">
      <c r="B91" s="1" t="s">
        <v>4</v>
      </c>
      <c r="C91" s="1" t="s">
        <v>1</v>
      </c>
      <c r="D91" s="4">
        <v>30</v>
      </c>
      <c r="I91" t="str">
        <f>I90</f>
        <v>ALTER TABLE TM_TASK_TYPE</v>
      </c>
      <c r="J91" t="str">
        <f>CONCATENATE(LEFT(CONCATENATE(" ADD "," ",N91,";"),LEN(CONCATENATE(" ADD "," ",N91,";"))-2),";")</f>
        <v xml:space="preserve"> ADD  INSERT_DATE VARCHAR(30);</v>
      </c>
      <c r="K91" s="21" t="str">
        <f>CONCATENATE(LEFT(CONCATENATE("  ALTER COLUMN  "," ",N91,";"),LEN(CONCATENATE("  ALTER COLUMN  "," ",N91,";"))-2),";")</f>
        <v xml:space="preserve">  ALTER COLUMN   INSERT_DATE VARCHAR(30);</v>
      </c>
      <c r="L91" s="12"/>
      <c r="M91" s="18" t="str">
        <f t="shared" si="36"/>
        <v>INSERT_DATE,</v>
      </c>
      <c r="N91" s="5" t="str">
        <f t="shared" si="41"/>
        <v>INSERT_DATE VARCHAR(30),</v>
      </c>
      <c r="O91" s="1" t="s">
        <v>7</v>
      </c>
      <c r="P91" t="s">
        <v>8</v>
      </c>
      <c r="W91" s="17" t="str">
        <f t="shared" si="37"/>
        <v>insertDate</v>
      </c>
      <c r="X91" s="3" t="str">
        <f t="shared" si="38"/>
        <v>"insertDate":"",</v>
      </c>
      <c r="Y91" s="22" t="str">
        <f t="shared" si="39"/>
        <v>public static String INSERT_DATE="insertDate";</v>
      </c>
      <c r="Z91" s="7" t="str">
        <f t="shared" si="40"/>
        <v>private String insertDate="";</v>
      </c>
    </row>
    <row r="92" spans="2:26" ht="17.5" x14ac:dyDescent="0.45">
      <c r="B92" s="1" t="s">
        <v>5</v>
      </c>
      <c r="C92" s="1" t="s">
        <v>1</v>
      </c>
      <c r="D92" s="4">
        <v>30</v>
      </c>
      <c r="I92" t="str">
        <f>I91</f>
        <v>ALTER TABLE TM_TASK_TYPE</v>
      </c>
      <c r="J92" t="str">
        <f>CONCATENATE(LEFT(CONCATENATE(" ADD "," ",N92,";"),LEN(CONCATENATE(" ADD "," ",N92,";"))-2),";")</f>
        <v xml:space="preserve"> ADD  MODIFICATION_DATE VARCHAR(30);</v>
      </c>
      <c r="K92" s="21" t="str">
        <f>CONCATENATE(LEFT(CONCATENATE("  ALTER COLUMN  "," ",N92,";"),LEN(CONCATENATE("  ALTER COLUMN  "," ",N92,";"))-2),";")</f>
        <v xml:space="preserve">  ALTER COLUMN   MODIFICATION_DATE VARCHAR(30);</v>
      </c>
      <c r="L92" s="12"/>
      <c r="M92" s="18" t="str">
        <f t="shared" si="36"/>
        <v>MODIFICATION_DATE,</v>
      </c>
      <c r="N92" s="5" t="str">
        <f t="shared" si="41"/>
        <v>MODIFICATION_DATE VARCHAR(30),</v>
      </c>
      <c r="O92" s="1" t="s">
        <v>9</v>
      </c>
      <c r="P92" t="s">
        <v>8</v>
      </c>
      <c r="W92" s="17" t="str">
        <f t="shared" si="37"/>
        <v>modificationDate</v>
      </c>
      <c r="X92" s="3" t="str">
        <f t="shared" si="38"/>
        <v>"modificationDate":"",</v>
      </c>
      <c r="Y92" s="22" t="str">
        <f t="shared" si="39"/>
        <v>public static String MODIFICATION_DATE="modificationDate";</v>
      </c>
      <c r="Z92" s="7" t="str">
        <f t="shared" si="40"/>
        <v>private String modificationDate="";</v>
      </c>
    </row>
    <row r="93" spans="2:26" ht="17.5" x14ac:dyDescent="0.45">
      <c r="B93" s="1" t="s">
        <v>285</v>
      </c>
      <c r="C93" s="1" t="s">
        <v>1</v>
      </c>
      <c r="D93" s="4">
        <v>222</v>
      </c>
      <c r="I93" t="e">
        <f>#REF!</f>
        <v>#REF!</v>
      </c>
      <c r="J93" t="str">
        <f>CONCATENATE(LEFT(CONCATENATE(" ADD "," ",N93,";"),LEN(CONCATENATE(" ADD "," ",N93,";"))-2),";")</f>
        <v xml:space="preserve"> ADD  TYPE_NAME VARCHAR(222);</v>
      </c>
      <c r="K93" s="21" t="str">
        <f>CONCATENATE(LEFT(CONCATENATE("  ALTER COLUMN  "," ",N93,";"),LEN(CONCATENATE("  ALTER COLUMN  "," ",N93,";"))-2),";")</f>
        <v xml:space="preserve">  ALTER COLUMN   TYPE_NAME VARCHAR(222);</v>
      </c>
      <c r="L93" s="12"/>
      <c r="M93" s="18" t="str">
        <f t="shared" si="36"/>
        <v>TYPE_NAME,</v>
      </c>
      <c r="N93" s="5" t="str">
        <f t="shared" si="41"/>
        <v>TYPE_NAME VARCHAR(222),</v>
      </c>
      <c r="O93" s="1" t="s">
        <v>51</v>
      </c>
      <c r="P93" t="s">
        <v>0</v>
      </c>
      <c r="W93" s="17" t="str">
        <f>CONCATENATE(,LOWER(O93),UPPER(LEFT(P93,1)),LOWER(RIGHT(P93,LEN(P93)-IF(LEN(P93)&gt;0,1,LEN(P93)))),UPPER(LEFT(Q93,1)),LOWER(RIGHT(Q93,LEN(Q93)-IF(LEN(Q93)&gt;0,1,LEN(Q93)))),UPPER(LEFT(R93,1)),LOWER(RIGHT(R93,LEN(R93)-IF(LEN(R93)&gt;0,1,LEN(R93)))),UPPER(LEFT(S93,1)),LOWER(RIGHT(S93,LEN(S93)-IF(LEN(S93)&gt;0,1,LEN(S93)))),UPPER(LEFT(T93,1)),LOWER(RIGHT(T93,LEN(T93)-IF(LEN(T93)&gt;0,1,LEN(T93)))),UPPER(LEFT(U93,1)),LOWER(RIGHT(U93,LEN(U93)-IF(LEN(U93)&gt;0,1,LEN(U93)))),UPPER(LEFT(V93,1)),LOWER(RIGHT(V93,LEN(V93)-IF(LEN(V93)&gt;0,1,LEN(V93)))))</f>
        <v>typeName</v>
      </c>
      <c r="X93" s="3" t="str">
        <f t="shared" si="38"/>
        <v>"typeName":"",</v>
      </c>
      <c r="Y93" s="22" t="str">
        <f t="shared" si="39"/>
        <v>public static String TYPE_NAME="typeName";</v>
      </c>
      <c r="Z93" s="7" t="str">
        <f t="shared" si="40"/>
        <v>private String typeName="";</v>
      </c>
    </row>
    <row r="94" spans="2:26" ht="17.5" x14ac:dyDescent="0.45">
      <c r="B94" s="1" t="s">
        <v>286</v>
      </c>
      <c r="C94" s="1" t="s">
        <v>1</v>
      </c>
      <c r="D94" s="4">
        <v>12</v>
      </c>
      <c r="L94" s="12"/>
      <c r="M94" s="18" t="str">
        <f t="shared" si="36"/>
        <v>TYPE_STATUS,</v>
      </c>
      <c r="N94" s="5" t="str">
        <f t="shared" si="41"/>
        <v>TYPE_STATUS VARCHAR(12),</v>
      </c>
      <c r="O94" s="1" t="s">
        <v>51</v>
      </c>
      <c r="P94" t="s">
        <v>3</v>
      </c>
      <c r="W94" s="17" t="str">
        <f t="shared" si="37"/>
        <v>typeStatus</v>
      </c>
      <c r="X94" s="3" t="str">
        <f t="shared" si="38"/>
        <v>"typeStatus":"",</v>
      </c>
      <c r="Y94" s="22" t="str">
        <f t="shared" si="39"/>
        <v>public static String TYPE_STATUS="typeStatus";</v>
      </c>
      <c r="Z94" s="7" t="str">
        <f t="shared" si="40"/>
        <v>private String typeStatus="";</v>
      </c>
    </row>
    <row r="95" spans="2:26" ht="17.5" x14ac:dyDescent="0.45">
      <c r="B95" s="10" t="s">
        <v>400</v>
      </c>
      <c r="C95" s="1" t="s">
        <v>1</v>
      </c>
      <c r="D95" s="4">
        <v>43</v>
      </c>
      <c r="I95" t="e">
        <f>#REF!</f>
        <v>#REF!</v>
      </c>
      <c r="J95" t="str">
        <f>CONCATENATE(LEFT(CONCATENATE(" ADD "," ",N95,";"),LEN(CONCATENATE(" ADD "," ",N95,";"))-2),";")</f>
        <v xml:space="preserve"> ADD  DEPENDENT_TASK_TYPE_1_ID VARCHAR(43);</v>
      </c>
      <c r="K95" s="21" t="str">
        <f>CONCATENATE(LEFT(CONCATENATE("  ALTER COLUMN  "," ",N95,";"),LEN(CONCATENATE("  ALTER COLUMN  "," ",N95,";"))-2),";")</f>
        <v xml:space="preserve">  ALTER COLUMN   DEPENDENT_TASK_TYPE_1_ID VARCHAR(43);</v>
      </c>
      <c r="L95" s="12"/>
      <c r="M95" s="18" t="str">
        <f t="shared" si="36"/>
        <v>DEPENDENT_TASK_TYPE_1_ID,</v>
      </c>
      <c r="N95" s="5" t="str">
        <f t="shared" si="41"/>
        <v>DEPENDENT_TASK_TYPE_1_ID VARCHAR(43),</v>
      </c>
      <c r="O95" s="1" t="s">
        <v>283</v>
      </c>
      <c r="P95" t="s">
        <v>128</v>
      </c>
      <c r="W95" s="17" t="str">
        <f t="shared" si="37"/>
        <v>createdBy</v>
      </c>
      <c r="X95" s="3" t="str">
        <f t="shared" si="38"/>
        <v>"createdBy":"",</v>
      </c>
      <c r="Y95" s="22" t="str">
        <f t="shared" si="39"/>
        <v>public static String DEPENDENT_TASK_TYPE_1_ID="createdBy";</v>
      </c>
      <c r="Z95" s="7" t="str">
        <f t="shared" si="40"/>
        <v>private String createdBy="";</v>
      </c>
    </row>
    <row r="96" spans="2:26" ht="17.5" x14ac:dyDescent="0.45">
      <c r="B96" s="10" t="s">
        <v>399</v>
      </c>
      <c r="C96" s="1" t="s">
        <v>1</v>
      </c>
      <c r="D96" s="4">
        <v>43</v>
      </c>
      <c r="I96" t="e">
        <f>#REF!</f>
        <v>#REF!</v>
      </c>
      <c r="J96" t="str">
        <f>CONCATENATE(LEFT(CONCATENATE(" ADD "," ",N96,";"),LEN(CONCATENATE(" ADD "," ",N96,";"))-2),";")</f>
        <v xml:space="preserve"> ADD  DEPENDENT_TASK_TYPE_2_ID VARCHAR(43);</v>
      </c>
      <c r="K96" s="21" t="str">
        <f>CONCATENATE(LEFT(CONCATENATE("  ALTER COLUMN  "," ",N96,";"),LEN(CONCATENATE("  ALTER COLUMN  "," ",N96,";"))-2),";")</f>
        <v xml:space="preserve">  ALTER COLUMN   DEPENDENT_TASK_TYPE_2_ID VARCHAR(43);</v>
      </c>
      <c r="L96" s="12"/>
      <c r="M96" s="18" t="str">
        <f>CONCATENATE(B96,",")</f>
        <v>DEPENDENT_TASK_TYPE_2_ID,</v>
      </c>
      <c r="N96" s="5" t="str">
        <f>CONCATENATE(B96," ",C96,"(",D96,")",",")</f>
        <v>DEPENDENT_TASK_TYPE_2_ID VARCHAR(43),</v>
      </c>
      <c r="O96" s="1" t="s">
        <v>283</v>
      </c>
      <c r="P96" t="s">
        <v>128</v>
      </c>
      <c r="W96" s="17" t="str">
        <f>CONCATENATE(,LOWER(O96),UPPER(LEFT(P96,1)),LOWER(RIGHT(P96,LEN(P96)-IF(LEN(P96)&gt;0,1,LEN(P96)))),UPPER(LEFT(Q96,1)),LOWER(RIGHT(Q96,LEN(Q96)-IF(LEN(Q96)&gt;0,1,LEN(Q96)))),UPPER(LEFT(R96,1)),LOWER(RIGHT(R96,LEN(R96)-IF(LEN(R96)&gt;0,1,LEN(R96)))),UPPER(LEFT(S96,1)),LOWER(RIGHT(S96,LEN(S96)-IF(LEN(S96)&gt;0,1,LEN(S96)))),UPPER(LEFT(T96,1)),LOWER(RIGHT(T96,LEN(T96)-IF(LEN(T96)&gt;0,1,LEN(T96)))),UPPER(LEFT(U96,1)),LOWER(RIGHT(U96,LEN(U96)-IF(LEN(U96)&gt;0,1,LEN(U96)))),UPPER(LEFT(V96,1)),LOWER(RIGHT(V96,LEN(V96)-IF(LEN(V96)&gt;0,1,LEN(V96)))))</f>
        <v>createdBy</v>
      </c>
      <c r="X96" s="3" t="str">
        <f>CONCATENATE("""",W96,"""",":","""","""",",")</f>
        <v>"createdBy":"",</v>
      </c>
      <c r="Y96" s="22" t="str">
        <f>CONCATENATE("public static String ",,B96,,"=","""",W96,""";")</f>
        <v>public static String DEPENDENT_TASK_TYPE_2_ID="createdBy";</v>
      </c>
      <c r="Z96" s="7" t="str">
        <f>CONCATENATE("private String ",W96,"=","""""",";")</f>
        <v>private String createdBy="";</v>
      </c>
    </row>
    <row r="97" spans="2:26" ht="17.5" x14ac:dyDescent="0.45">
      <c r="B97" s="10" t="s">
        <v>263</v>
      </c>
      <c r="C97" s="1" t="s">
        <v>1</v>
      </c>
      <c r="D97" s="4">
        <v>43</v>
      </c>
      <c r="I97" t="e">
        <f>#REF!</f>
        <v>#REF!</v>
      </c>
      <c r="J97" t="str">
        <f>CONCATENATE(LEFT(CONCATENATE(" ADD "," ",N97,";"),LEN(CONCATENATE(" ADD "," ",N97,";"))-2),";")</f>
        <v xml:space="preserve"> ADD  CREATED_BY VARCHAR(43);</v>
      </c>
      <c r="K97" s="21" t="str">
        <f>CONCATENATE(LEFT(CONCATENATE("  ALTER COLUMN  "," ",N97,";"),LEN(CONCATENATE("  ALTER COLUMN  "," ",N97,";"))-2),";")</f>
        <v xml:space="preserve">  ALTER COLUMN   CREATED_BY VARCHAR(43);</v>
      </c>
      <c r="L97" s="12"/>
      <c r="M97" s="18" t="str">
        <f t="shared" si="36"/>
        <v>CREATED_BY,</v>
      </c>
      <c r="N97" s="5" t="str">
        <f t="shared" si="41"/>
        <v>CREATED_BY VARCHAR(43),</v>
      </c>
      <c r="O97" s="1" t="s">
        <v>283</v>
      </c>
      <c r="P97" t="s">
        <v>128</v>
      </c>
      <c r="W97" s="17" t="str">
        <f t="shared" si="37"/>
        <v>createdBy</v>
      </c>
      <c r="X97" s="3" t="str">
        <f t="shared" si="38"/>
        <v>"createdBy":"",</v>
      </c>
      <c r="Y97" s="22" t="str">
        <f t="shared" si="39"/>
        <v>public static String CREATED_BY="createdBy";</v>
      </c>
      <c r="Z97" s="7" t="str">
        <f t="shared" si="40"/>
        <v>private String createdBy="";</v>
      </c>
    </row>
    <row r="98" spans="2:26" ht="17.5" x14ac:dyDescent="0.45">
      <c r="B98" s="1" t="s">
        <v>264</v>
      </c>
      <c r="C98" s="1" t="s">
        <v>1</v>
      </c>
      <c r="D98" s="4">
        <v>30</v>
      </c>
      <c r="I98" t="e">
        <f>I23</f>
        <v>#REF!</v>
      </c>
      <c r="J98" t="str">
        <f>CONCATENATE(LEFT(CONCATENATE(" ADD "," ",N98,";"),LEN(CONCATENATE(" ADD "," ",N98,";"))-2),";")</f>
        <v xml:space="preserve"> ADD  CREATED_DATE VARCHAR(30);</v>
      </c>
      <c r="K98" s="21" t="str">
        <f>CONCATENATE(LEFT(CONCATENATE("  ALTER COLUMN  "," ",N98,";"),LEN(CONCATENATE("  ALTER COLUMN  "," ",N98,";"))-2),";")</f>
        <v xml:space="preserve">  ALTER COLUMN   CREATED_DATE VARCHAR(30);</v>
      </c>
      <c r="L98" s="12"/>
      <c r="M98" s="18" t="str">
        <f t="shared" si="36"/>
        <v>CREATED_DATE,</v>
      </c>
      <c r="N98" s="5" t="str">
        <f t="shared" si="41"/>
        <v>CREATED_DATE VARCHAR(30),</v>
      </c>
      <c r="O98" s="1" t="s">
        <v>283</v>
      </c>
      <c r="P98" t="s">
        <v>8</v>
      </c>
      <c r="W98" s="17" t="str">
        <f t="shared" si="37"/>
        <v>createdDate</v>
      </c>
      <c r="X98" s="3" t="str">
        <f t="shared" si="38"/>
        <v>"createdDate":"",</v>
      </c>
      <c r="Y98" s="22" t="str">
        <f t="shared" si="39"/>
        <v>public static String CREATED_DATE="createdDate";</v>
      </c>
      <c r="Z98" s="7" t="str">
        <f t="shared" si="40"/>
        <v>private String createdDate="";</v>
      </c>
    </row>
    <row r="99" spans="2:26" ht="17.5" x14ac:dyDescent="0.45">
      <c r="B99" s="1" t="s">
        <v>265</v>
      </c>
      <c r="C99" s="1" t="s">
        <v>1</v>
      </c>
      <c r="D99" s="4">
        <v>12</v>
      </c>
      <c r="L99" s="12"/>
      <c r="M99" s="18" t="str">
        <f t="shared" si="36"/>
        <v>CREATED_TIME,</v>
      </c>
      <c r="N99" s="5" t="str">
        <f t="shared" si="41"/>
        <v>CREATED_TIME VARCHAR(12),</v>
      </c>
      <c r="O99" s="1" t="s">
        <v>283</v>
      </c>
      <c r="P99" t="s">
        <v>133</v>
      </c>
      <c r="W99" s="17" t="str">
        <f t="shared" si="37"/>
        <v>createdTime</v>
      </c>
      <c r="X99" s="3" t="str">
        <f t="shared" si="38"/>
        <v>"createdTime":"",</v>
      </c>
      <c r="Y99" s="22" t="str">
        <f t="shared" si="39"/>
        <v>public static String CREATED_TIME="createdTime";</v>
      </c>
      <c r="Z99" s="7" t="str">
        <f t="shared" si="40"/>
        <v>private String createdTime="";</v>
      </c>
    </row>
    <row r="100" spans="2:26" ht="17.5" x14ac:dyDescent="0.45">
      <c r="B100" s="1" t="s">
        <v>14</v>
      </c>
      <c r="C100" s="1" t="s">
        <v>1</v>
      </c>
      <c r="D100" s="4">
        <v>3000</v>
      </c>
      <c r="I100" t="e">
        <f>I23</f>
        <v>#REF!</v>
      </c>
      <c r="J100" t="str">
        <f>CONCATENATE(LEFT(CONCATENATE(" ADD "," ",N100,";"),LEN(CONCATENATE(" ADD "," ",N100,";"))-2),";")</f>
        <v xml:space="preserve"> ADD  DESCRIPTION VARCHAR(3000);</v>
      </c>
      <c r="K100" s="21" t="str">
        <f>CONCATENATE(LEFT(CONCATENATE("  ALTER COLUMN  "," ",N100,";"),LEN(CONCATENATE("  ALTER COLUMN  "," ",N100,";"))-2),";")</f>
        <v xml:space="preserve">  ALTER COLUMN   DESCRIPTION VARCHAR(3000);</v>
      </c>
      <c r="L100" s="12"/>
      <c r="M100" s="18" t="str">
        <f t="shared" si="36"/>
        <v>DESCRIPTION,</v>
      </c>
      <c r="N100" s="5" t="str">
        <f t="shared" si="41"/>
        <v>DESCRIPTION VARCHAR(3000),</v>
      </c>
      <c r="O100" s="1" t="s">
        <v>14</v>
      </c>
      <c r="W100" s="17" t="str">
        <f t="shared" si="37"/>
        <v>description</v>
      </c>
      <c r="X100" s="3" t="str">
        <f t="shared" si="38"/>
        <v>"description":"",</v>
      </c>
      <c r="Y100" s="22" t="str">
        <f t="shared" si="39"/>
        <v>public static String DESCRIPTION="description";</v>
      </c>
      <c r="Z100" s="7" t="str">
        <f t="shared" si="40"/>
        <v>private String description="";</v>
      </c>
    </row>
    <row r="101" spans="2:26" ht="17.5" x14ac:dyDescent="0.45">
      <c r="C101" s="1"/>
      <c r="D101" s="8"/>
      <c r="M101" s="18"/>
      <c r="N101" s="33" t="s">
        <v>130</v>
      </c>
      <c r="O101" s="1"/>
      <c r="W101" s="17"/>
    </row>
    <row r="102" spans="2:26" ht="17.5" x14ac:dyDescent="0.45">
      <c r="C102" s="1"/>
      <c r="D102" s="8"/>
      <c r="M102" s="18"/>
      <c r="N102" s="31" t="s">
        <v>126</v>
      </c>
      <c r="O102" s="1"/>
      <c r="W102" s="17"/>
    </row>
    <row r="103" spans="2:26" ht="17.5" x14ac:dyDescent="0.45">
      <c r="C103" s="14"/>
      <c r="D103" s="9"/>
      <c r="M103" s="20"/>
      <c r="W103" s="17"/>
    </row>
    <row r="105" spans="2:26" x14ac:dyDescent="0.35">
      <c r="B105" s="2" t="s">
        <v>287</v>
      </c>
      <c r="I105" t="str">
        <f>CONCATENATE("ALTER TABLE"," ",B105)</f>
        <v>ALTER TABLE TM_PROJECT</v>
      </c>
      <c r="N105" s="5" t="str">
        <f>CONCATENATE("CREATE TABLE ",B105," ","(")</f>
        <v>CREATE TABLE TM_PROJECT (</v>
      </c>
    </row>
    <row r="106" spans="2:26" ht="17.5" x14ac:dyDescent="0.45">
      <c r="B106" s="1" t="s">
        <v>2</v>
      </c>
      <c r="C106" s="1" t="s">
        <v>1</v>
      </c>
      <c r="D106" s="4">
        <v>30</v>
      </c>
      <c r="E106" s="24" t="s">
        <v>113</v>
      </c>
      <c r="I106" t="str">
        <f>I105</f>
        <v>ALTER TABLE TM_PROJECT</v>
      </c>
      <c r="J106" t="str">
        <f>CONCATENATE(LEFT(CONCATENATE(" ADD "," ",N106,";"),LEN(CONCATENATE(" ADD "," ",N106,";"))-2),";")</f>
        <v xml:space="preserve"> ADD  ID VARCHAR(30) NOT NULL ;</v>
      </c>
      <c r="K106" s="21" t="str">
        <f>CONCATENATE(LEFT(CONCATENATE("  ALTER COLUMN  "," ",N106,";"),LEN(CONCATENATE("  ALTER COLUMN  "," ",N106,";"))-2),";")</f>
        <v xml:space="preserve">  ALTER COLUMN   ID VARCHAR(30) NOT NULL ;</v>
      </c>
      <c r="L106" s="12"/>
      <c r="M106" s="18" t="str">
        <f t="shared" ref="M106:M115" si="42">CONCATENATE(B106,",")</f>
        <v>ID,</v>
      </c>
      <c r="N106" s="5" t="str">
        <f>CONCATENATE(B106," ",C106,"(",D106,") ",E106," ,")</f>
        <v>ID VARCHAR(30) NOT NULL ,</v>
      </c>
      <c r="O106" s="1" t="s">
        <v>2</v>
      </c>
      <c r="P106" s="6"/>
      <c r="Q106" s="6"/>
      <c r="R106" s="6"/>
      <c r="S106" s="6"/>
      <c r="T106" s="6"/>
      <c r="U106" s="6"/>
      <c r="V106" s="6"/>
      <c r="W106" s="17" t="str">
        <f t="shared" ref="W106:W115" si="43">CONCATENATE(,LOWER(O106),UPPER(LEFT(P106,1)),LOWER(RIGHT(P106,LEN(P106)-IF(LEN(P106)&gt;0,1,LEN(P106)))),UPPER(LEFT(Q106,1)),LOWER(RIGHT(Q106,LEN(Q106)-IF(LEN(Q106)&gt;0,1,LEN(Q106)))),UPPER(LEFT(R106,1)),LOWER(RIGHT(R106,LEN(R106)-IF(LEN(R106)&gt;0,1,LEN(R106)))),UPPER(LEFT(S106,1)),LOWER(RIGHT(S106,LEN(S106)-IF(LEN(S106)&gt;0,1,LEN(S106)))),UPPER(LEFT(T106,1)),LOWER(RIGHT(T106,LEN(T106)-IF(LEN(T106)&gt;0,1,LEN(T106)))),UPPER(LEFT(U106,1)),LOWER(RIGHT(U106,LEN(U106)-IF(LEN(U106)&gt;0,1,LEN(U106)))),UPPER(LEFT(V106,1)),LOWER(RIGHT(V106,LEN(V106)-IF(LEN(V106)&gt;0,1,LEN(V106)))))</f>
        <v>id</v>
      </c>
      <c r="X106" s="3" t="str">
        <f t="shared" ref="X106:X115" si="44">CONCATENATE("""",W106,"""",":","""","""",",")</f>
        <v>"id":"",</v>
      </c>
      <c r="Y106" s="22" t="str">
        <f t="shared" ref="Y106:Y115" si="45">CONCATENATE("public static String ",,B106,,"=","""",W106,""";")</f>
        <v>public static String ID="id";</v>
      </c>
      <c r="Z106" s="7" t="str">
        <f t="shared" ref="Z106:Z115" si="46">CONCATENATE("private String ",W106,"=","""""",";")</f>
        <v>private String id="";</v>
      </c>
    </row>
    <row r="107" spans="2:26" ht="17.5" x14ac:dyDescent="0.45">
      <c r="B107" s="1" t="s">
        <v>3</v>
      </c>
      <c r="C107" s="1" t="s">
        <v>1</v>
      </c>
      <c r="D107" s="4">
        <v>10</v>
      </c>
      <c r="I107" t="str">
        <f>I106</f>
        <v>ALTER TABLE TM_PROJECT</v>
      </c>
      <c r="J107" t="str">
        <f>CONCATENATE(LEFT(CONCATENATE(" ADD "," ",N107,";"),LEN(CONCATENATE(" ADD "," ",N107,";"))-2),";")</f>
        <v xml:space="preserve"> ADD  STATUS VARCHAR(10);</v>
      </c>
      <c r="K107" s="21" t="str">
        <f>CONCATENATE(LEFT(CONCATENATE("  ALTER COLUMN  "," ",N107,";"),LEN(CONCATENATE("  ALTER COLUMN  "," ",N107,";"))-2),";")</f>
        <v xml:space="preserve">  ALTER COLUMN   STATUS VARCHAR(10);</v>
      </c>
      <c r="L107" s="12"/>
      <c r="M107" s="18" t="str">
        <f t="shared" si="42"/>
        <v>STATUS,</v>
      </c>
      <c r="N107" s="5" t="str">
        <f t="shared" ref="N107:N115" si="47">CONCATENATE(B107," ",C107,"(",D107,")",",")</f>
        <v>STATUS VARCHAR(10),</v>
      </c>
      <c r="O107" s="1" t="s">
        <v>3</v>
      </c>
      <c r="W107" s="17" t="str">
        <f t="shared" si="43"/>
        <v>status</v>
      </c>
      <c r="X107" s="3" t="str">
        <f t="shared" si="44"/>
        <v>"status":"",</v>
      </c>
      <c r="Y107" s="22" t="str">
        <f t="shared" si="45"/>
        <v>public static String STATUS="status";</v>
      </c>
      <c r="Z107" s="7" t="str">
        <f t="shared" si="46"/>
        <v>private String status="";</v>
      </c>
    </row>
    <row r="108" spans="2:26" ht="17.5" x14ac:dyDescent="0.45">
      <c r="B108" s="1" t="s">
        <v>4</v>
      </c>
      <c r="C108" s="1" t="s">
        <v>1</v>
      </c>
      <c r="D108" s="4">
        <v>30</v>
      </c>
      <c r="I108" t="str">
        <f>I107</f>
        <v>ALTER TABLE TM_PROJECT</v>
      </c>
      <c r="J108" t="str">
        <f>CONCATENATE(LEFT(CONCATENATE(" ADD "," ",N108,";"),LEN(CONCATENATE(" ADD "," ",N108,";"))-2),";")</f>
        <v xml:space="preserve"> ADD  INSERT_DATE VARCHAR(30);</v>
      </c>
      <c r="K108" s="21" t="str">
        <f>CONCATENATE(LEFT(CONCATENATE("  ALTER COLUMN  "," ",N108,";"),LEN(CONCATENATE("  ALTER COLUMN  "," ",N108,";"))-2),";")</f>
        <v xml:space="preserve">  ALTER COLUMN   INSERT_DATE VARCHAR(30);</v>
      </c>
      <c r="L108" s="12"/>
      <c r="M108" s="18" t="str">
        <f t="shared" si="42"/>
        <v>INSERT_DATE,</v>
      </c>
      <c r="N108" s="5" t="str">
        <f t="shared" si="47"/>
        <v>INSERT_DATE VARCHAR(30),</v>
      </c>
      <c r="O108" s="1" t="s">
        <v>7</v>
      </c>
      <c r="P108" t="s">
        <v>8</v>
      </c>
      <c r="W108" s="17" t="str">
        <f t="shared" si="43"/>
        <v>insertDate</v>
      </c>
      <c r="X108" s="3" t="str">
        <f t="shared" si="44"/>
        <v>"insertDate":"",</v>
      </c>
      <c r="Y108" s="22" t="str">
        <f t="shared" si="45"/>
        <v>public static String INSERT_DATE="insertDate";</v>
      </c>
      <c r="Z108" s="7" t="str">
        <f t="shared" si="46"/>
        <v>private String insertDate="";</v>
      </c>
    </row>
    <row r="109" spans="2:26" ht="17.5" x14ac:dyDescent="0.45">
      <c r="B109" s="1" t="s">
        <v>5</v>
      </c>
      <c r="C109" s="1" t="s">
        <v>1</v>
      </c>
      <c r="D109" s="4">
        <v>30</v>
      </c>
      <c r="I109" t="str">
        <f>I108</f>
        <v>ALTER TABLE TM_PROJECT</v>
      </c>
      <c r="J109" t="str">
        <f>CONCATENATE(LEFT(CONCATENATE(" ADD "," ",N109,";"),LEN(CONCATENATE(" ADD "," ",N109,";"))-2),";")</f>
        <v xml:space="preserve"> ADD  MODIFICATION_DATE VARCHAR(30);</v>
      </c>
      <c r="K109" s="21" t="str">
        <f>CONCATENATE(LEFT(CONCATENATE("  ALTER COLUMN  "," ",N109,";"),LEN(CONCATENATE("  ALTER COLUMN  "," ",N109,";"))-2),";")</f>
        <v xml:space="preserve">  ALTER COLUMN   MODIFICATION_DATE VARCHAR(30);</v>
      </c>
      <c r="L109" s="12"/>
      <c r="M109" s="18" t="str">
        <f t="shared" si="42"/>
        <v>MODIFICATION_DATE,</v>
      </c>
      <c r="N109" s="5" t="str">
        <f t="shared" si="47"/>
        <v>MODIFICATION_DATE VARCHAR(30),</v>
      </c>
      <c r="O109" s="1" t="s">
        <v>9</v>
      </c>
      <c r="P109" t="s">
        <v>8</v>
      </c>
      <c r="W109" s="17" t="str">
        <f t="shared" si="43"/>
        <v>modificationDate</v>
      </c>
      <c r="X109" s="3" t="str">
        <f t="shared" si="44"/>
        <v>"modificationDate":"",</v>
      </c>
      <c r="Y109" s="22" t="str">
        <f t="shared" si="45"/>
        <v>public static String MODIFICATION_DATE="modificationDate";</v>
      </c>
      <c r="Z109" s="7" t="str">
        <f t="shared" si="46"/>
        <v>private String modificationDate="";</v>
      </c>
    </row>
    <row r="110" spans="2:26" ht="17.5" x14ac:dyDescent="0.45">
      <c r="B110" s="1" t="s">
        <v>288</v>
      </c>
      <c r="C110" s="1" t="s">
        <v>1</v>
      </c>
      <c r="D110" s="4">
        <v>300</v>
      </c>
      <c r="I110" t="e">
        <f>#REF!</f>
        <v>#REF!</v>
      </c>
      <c r="J110" t="str">
        <f>CONCATENATE(LEFT(CONCATENATE(" ADD "," ",N110,";"),LEN(CONCATENATE(" ADD "," ",N110,";"))-2),";")</f>
        <v xml:space="preserve"> ADD  PROJECT_NAME VARCHAR(300);</v>
      </c>
      <c r="K110" s="21" t="str">
        <f>CONCATENATE(LEFT(CONCATENATE("  ALTER COLUMN  "," ",N110,";"),LEN(CONCATENATE("  ALTER COLUMN  "," ",N110,";"))-2),";")</f>
        <v xml:space="preserve">  ALTER COLUMN   PROJECT_NAME VARCHAR(300);</v>
      </c>
      <c r="L110" s="12"/>
      <c r="M110" s="18" t="str">
        <f t="shared" si="42"/>
        <v>PROJECT_NAME,</v>
      </c>
      <c r="N110" s="5" t="str">
        <f t="shared" si="47"/>
        <v>PROJECT_NAME VARCHAR(300),</v>
      </c>
      <c r="O110" s="1" t="s">
        <v>289</v>
      </c>
      <c r="P110" t="s">
        <v>0</v>
      </c>
      <c r="W110" s="17" t="str">
        <f t="shared" si="43"/>
        <v>projectName</v>
      </c>
      <c r="X110" s="3" t="str">
        <f t="shared" si="44"/>
        <v>"projectName":"",</v>
      </c>
      <c r="Y110" s="22" t="str">
        <f t="shared" si="45"/>
        <v>public static String PROJECT_NAME="projectName";</v>
      </c>
      <c r="Z110" s="7" t="str">
        <f t="shared" si="46"/>
        <v>private String projectName="";</v>
      </c>
    </row>
    <row r="111" spans="2:26" ht="17.5" x14ac:dyDescent="0.45">
      <c r="B111" s="1" t="s">
        <v>266</v>
      </c>
      <c r="C111" s="1" t="s">
        <v>1</v>
      </c>
      <c r="D111" s="4">
        <v>20</v>
      </c>
      <c r="L111" s="12"/>
      <c r="M111" s="18" t="str">
        <f t="shared" si="42"/>
        <v>START_DATE,</v>
      </c>
      <c r="N111" s="5" t="str">
        <f t="shared" si="47"/>
        <v>START_DATE VARCHAR(20),</v>
      </c>
      <c r="O111" s="1" t="s">
        <v>290</v>
      </c>
      <c r="P111" t="s">
        <v>8</v>
      </c>
      <c r="W111" s="17" t="str">
        <f t="shared" si="43"/>
        <v>startDate</v>
      </c>
      <c r="X111" s="3" t="str">
        <f t="shared" si="44"/>
        <v>"startDate":"",</v>
      </c>
      <c r="Y111" s="22" t="str">
        <f t="shared" si="45"/>
        <v>public static String START_DATE="startDate";</v>
      </c>
      <c r="Z111" s="7" t="str">
        <f t="shared" si="46"/>
        <v>private String startDate="";</v>
      </c>
    </row>
    <row r="112" spans="2:26" ht="17.5" x14ac:dyDescent="0.45">
      <c r="B112" s="10" t="s">
        <v>268</v>
      </c>
      <c r="C112" s="1" t="s">
        <v>1</v>
      </c>
      <c r="D112" s="4">
        <v>43</v>
      </c>
      <c r="I112" t="e">
        <f>#REF!</f>
        <v>#REF!</v>
      </c>
      <c r="J112" t="str">
        <f>CONCATENATE(LEFT(CONCATENATE(" ADD "," ",N112,";"),LEN(CONCATENATE(" ADD "," ",N112,";"))-2),";")</f>
        <v xml:space="preserve"> ADD  END_DATE VARCHAR(43);</v>
      </c>
      <c r="K112" s="21" t="str">
        <f>CONCATENATE(LEFT(CONCATENATE("  ALTER COLUMN  "," ",N112,";"),LEN(CONCATENATE("  ALTER COLUMN  "," ",N112,";"))-2),";")</f>
        <v xml:space="preserve">  ALTER COLUMN   END_DATE VARCHAR(43);</v>
      </c>
      <c r="L112" s="12"/>
      <c r="M112" s="18" t="str">
        <f t="shared" si="42"/>
        <v>END_DATE,</v>
      </c>
      <c r="N112" s="5" t="str">
        <f t="shared" si="47"/>
        <v>END_DATE VARCHAR(43),</v>
      </c>
      <c r="O112" s="1" t="s">
        <v>291</v>
      </c>
      <c r="P112" t="s">
        <v>8</v>
      </c>
      <c r="W112" s="17" t="str">
        <f t="shared" si="43"/>
        <v>endDate</v>
      </c>
      <c r="X112" s="3" t="str">
        <f t="shared" si="44"/>
        <v>"endDate":"",</v>
      </c>
      <c r="Y112" s="22" t="str">
        <f t="shared" si="45"/>
        <v>public static String END_DATE="endDate";</v>
      </c>
      <c r="Z112" s="7" t="str">
        <f t="shared" si="46"/>
        <v>private String endDate="";</v>
      </c>
    </row>
    <row r="113" spans="2:26" ht="17.5" x14ac:dyDescent="0.45">
      <c r="B113" s="10" t="s">
        <v>292</v>
      </c>
      <c r="C113" s="1" t="s">
        <v>1</v>
      </c>
      <c r="D113" s="4">
        <v>40</v>
      </c>
      <c r="I113" t="e">
        <f>#REF!</f>
        <v>#REF!</v>
      </c>
      <c r="J113" t="str">
        <f>CONCATENATE(LEFT(CONCATENATE(" ADD "," ",N113,";"),LEN(CONCATENATE(" ADD "," ",N113,";"))-2),";")</f>
        <v xml:space="preserve"> ADD  FK_NETWORK_ID VARCHAR(40);</v>
      </c>
      <c r="K113" s="21" t="str">
        <f>CONCATENATE(LEFT(CONCATENATE("  ALTER COLUMN  "," ",N113,";"),LEN(CONCATENATE("  ALTER COLUMN  "," ",N113,";"))-2),";")</f>
        <v xml:space="preserve">  ALTER COLUMN   FK_NETWORK_ID VARCHAR(40);</v>
      </c>
      <c r="L113" s="12"/>
      <c r="M113" s="18" t="str">
        <f t="shared" si="42"/>
        <v>FK_NETWORK_ID,</v>
      </c>
      <c r="N113" s="5" t="str">
        <f t="shared" si="47"/>
        <v>FK_NETWORK_ID VARCHAR(40),</v>
      </c>
      <c r="O113" s="1" t="s">
        <v>10</v>
      </c>
      <c r="P113" t="s">
        <v>282</v>
      </c>
      <c r="Q113" t="s">
        <v>2</v>
      </c>
      <c r="W113" s="17" t="str">
        <f t="shared" si="43"/>
        <v>fkNetworkId</v>
      </c>
      <c r="X113" s="3" t="str">
        <f t="shared" si="44"/>
        <v>"fkNetworkId":"",</v>
      </c>
      <c r="Y113" s="22" t="str">
        <f t="shared" si="45"/>
        <v>public static String FK_NETWORK_ID="fkNetworkId";</v>
      </c>
      <c r="Z113" s="7" t="str">
        <f t="shared" si="46"/>
        <v>private String fkNetworkId="";</v>
      </c>
    </row>
    <row r="114" spans="2:26" ht="17.5" x14ac:dyDescent="0.45">
      <c r="B114" s="1" t="s">
        <v>182</v>
      </c>
      <c r="C114" s="1" t="s">
        <v>1</v>
      </c>
      <c r="D114" s="4">
        <v>300</v>
      </c>
      <c r="I114" t="e">
        <f>I20</f>
        <v>#REF!</v>
      </c>
      <c r="J114" t="str">
        <f>CONCATENATE(LEFT(CONCATENATE(" ADD "," ",N114,";"),LEN(CONCATENATE(" ADD "," ",N114,";"))-2),";")</f>
        <v xml:space="preserve"> ADD  PURPOSE VARCHAR(300);</v>
      </c>
      <c r="K114" s="21" t="str">
        <f>CONCATENATE(LEFT(CONCATENATE("  ALTER COLUMN  "," ",N114,";"),LEN(CONCATENATE("  ALTER COLUMN  "," ",N114,";"))-2),";")</f>
        <v xml:space="preserve">  ALTER COLUMN   PURPOSE VARCHAR(300);</v>
      </c>
      <c r="L114" s="12"/>
      <c r="M114" s="18" t="str">
        <f t="shared" si="42"/>
        <v>PURPOSE,</v>
      </c>
      <c r="N114" s="5" t="str">
        <f t="shared" si="47"/>
        <v>PURPOSE VARCHAR(300),</v>
      </c>
      <c r="O114" s="1" t="s">
        <v>182</v>
      </c>
      <c r="W114" s="17" t="str">
        <f t="shared" si="43"/>
        <v>purpose</v>
      </c>
      <c r="X114" s="3" t="str">
        <f t="shared" si="44"/>
        <v>"purpose":"",</v>
      </c>
      <c r="Y114" s="22" t="str">
        <f t="shared" si="45"/>
        <v>public static String PURPOSE="purpose";</v>
      </c>
      <c r="Z114" s="7" t="str">
        <f t="shared" si="46"/>
        <v>private String purpose="";</v>
      </c>
    </row>
    <row r="115" spans="2:26" ht="17.5" x14ac:dyDescent="0.45">
      <c r="B115" s="1" t="s">
        <v>14</v>
      </c>
      <c r="C115" s="1" t="s">
        <v>1</v>
      </c>
      <c r="D115" s="4">
        <v>3000</v>
      </c>
      <c r="I115">
        <f>I24</f>
        <v>0</v>
      </c>
      <c r="J115" t="str">
        <f>CONCATENATE(LEFT(CONCATENATE(" ADD "," ",N115,";"),LEN(CONCATENATE(" ADD "," ",N115,";"))-2),";")</f>
        <v xml:space="preserve"> ADD  DESCRIPTION VARCHAR(3000);</v>
      </c>
      <c r="K115" s="21" t="str">
        <f>CONCATENATE(LEFT(CONCATENATE("  ALTER COLUMN  "," ",N115,";"),LEN(CONCATENATE("  ALTER COLUMN  "," ",N115,";"))-2),";")</f>
        <v xml:space="preserve">  ALTER COLUMN   DESCRIPTION VARCHAR(3000);</v>
      </c>
      <c r="L115" s="12"/>
      <c r="M115" s="18" t="str">
        <f t="shared" si="42"/>
        <v>DESCRIPTION,</v>
      </c>
      <c r="N115" s="5" t="str">
        <f t="shared" si="47"/>
        <v>DESCRIPTION VARCHAR(3000),</v>
      </c>
      <c r="O115" s="1" t="s">
        <v>14</v>
      </c>
      <c r="W115" s="17" t="str">
        <f t="shared" si="43"/>
        <v>description</v>
      </c>
      <c r="X115" s="3" t="str">
        <f t="shared" si="44"/>
        <v>"description":"",</v>
      </c>
      <c r="Y115" s="22" t="str">
        <f t="shared" si="45"/>
        <v>public static String DESCRIPTION="description";</v>
      </c>
      <c r="Z115" s="7" t="str">
        <f t="shared" si="46"/>
        <v>private String description="";</v>
      </c>
    </row>
    <row r="116" spans="2:26" ht="17.5" x14ac:dyDescent="0.45">
      <c r="C116" s="1"/>
      <c r="D116" s="8"/>
      <c r="M116" s="18"/>
      <c r="N116" s="33" t="s">
        <v>130</v>
      </c>
      <c r="O116" s="1"/>
      <c r="W116" s="17"/>
    </row>
    <row r="117" spans="2:26" ht="17.5" x14ac:dyDescent="0.45">
      <c r="C117" s="1"/>
      <c r="D117" s="8"/>
      <c r="M117" s="18"/>
      <c r="N117" s="31" t="s">
        <v>126</v>
      </c>
      <c r="O117" s="1"/>
      <c r="W117" s="17"/>
    </row>
    <row r="118" spans="2:26" ht="17.5" x14ac:dyDescent="0.45">
      <c r="C118" s="14"/>
      <c r="D118" s="9"/>
      <c r="M118" s="20"/>
      <c r="W118" s="17"/>
    </row>
    <row r="119" spans="2:26" x14ac:dyDescent="0.35">
      <c r="B119" s="2" t="s">
        <v>347</v>
      </c>
      <c r="I119" t="str">
        <f>CONCATENATE("ALTER TABLE"," ",B119)</f>
        <v>ALTER TABLE TM_PROJECT_PERMISSION</v>
      </c>
      <c r="N119" s="5" t="str">
        <f>CONCATENATE("CREATE TABLE ",B119," ","(")</f>
        <v>CREATE TABLE TM_PROJECT_PERMISSION (</v>
      </c>
    </row>
    <row r="120" spans="2:26" ht="17.5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TM_PROJECT_PERMISSION</v>
      </c>
      <c r="J120" t="str">
        <f>CONCATENATE(LEFT(CONCATENATE(" ADD "," ",N120,";"),LEN(CONCATENATE(" ADD "," ",N120,";"))-2),";")</f>
        <v xml:space="preserve"> ADD  ID VARCHAR(30) NOT NULL ;</v>
      </c>
      <c r="K120" s="21" t="str">
        <f>CONCATENATE(LEFT(CONCATENATE("  ALTER COLUMN  "," ",N120,";"),LEN(CONCATENATE("  ALTER COLUMN  "," ",N120,";"))-2),";")</f>
        <v xml:space="preserve">  ALTER COLUMN   ID VARCHAR(30) NOT NULL ;</v>
      </c>
      <c r="L120" s="12"/>
      <c r="M120" s="18" t="str">
        <f t="shared" ref="M120:M126" si="48">CONCATENATE(B120,",")</f>
        <v>ID,</v>
      </c>
      <c r="N120" s="5" t="str">
        <f>CONCATENATE(B120," ",C120,"(",D120,") ",E120," ,")</f>
        <v>ID VARCHAR(30) NOT NULL ,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26" si="49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26" si="50">CONCATENATE("""",W120,"""",":","""","""",",")</f>
        <v>"id":"",</v>
      </c>
      <c r="Y120" s="22" t="str">
        <f t="shared" ref="Y120:Y126" si="51">CONCATENATE("public static String ",,B120,,"=","""",W120,""";")</f>
        <v>public static String ID="id";</v>
      </c>
      <c r="Z120" s="7" t="str">
        <f t="shared" ref="Z120:Z126" si="52">CONCATENATE("private String ",W120,"=","""""",";")</f>
        <v>private String id="";</v>
      </c>
    </row>
    <row r="121" spans="2:26" ht="17.5" x14ac:dyDescent="0.45">
      <c r="B121" s="1" t="s">
        <v>3</v>
      </c>
      <c r="C121" s="1" t="s">
        <v>1</v>
      </c>
      <c r="D121" s="4">
        <v>10</v>
      </c>
      <c r="I121" t="str">
        <f>I120</f>
        <v>ALTER TABLE TM_PROJECT_PERMISSION</v>
      </c>
      <c r="J121" t="str">
        <f>CONCATENATE(LEFT(CONCATENATE(" ADD "," ",N121,";"),LEN(CONCATENATE(" ADD "," ",N121,";"))-2),";")</f>
        <v xml:space="preserve"> ADD  STATUS VARCHAR(10);</v>
      </c>
      <c r="K121" s="21" t="str">
        <f>CONCATENATE(LEFT(CONCATENATE("  ALTER COLUMN  "," ",N121,";"),LEN(CONCATENATE("  ALTER COLUMN  "," ",N121,";"))-2),";")</f>
        <v xml:space="preserve">  ALTER COLUMN   STATUS VARCHAR(10);</v>
      </c>
      <c r="L121" s="12"/>
      <c r="M121" s="18" t="str">
        <f t="shared" si="48"/>
        <v>STATUS,</v>
      </c>
      <c r="N121" s="5" t="str">
        <f t="shared" ref="N121:N126" si="53">CONCATENATE(B121," ",C121,"(",D121,")",",")</f>
        <v>STATUS VARCHAR(10),</v>
      </c>
      <c r="O121" s="1" t="s">
        <v>3</v>
      </c>
      <c r="W121" s="17" t="str">
        <f t="shared" si="49"/>
        <v>status</v>
      </c>
      <c r="X121" s="3" t="str">
        <f t="shared" si="50"/>
        <v>"status":"",</v>
      </c>
      <c r="Y121" s="22" t="str">
        <f t="shared" si="51"/>
        <v>public static String STATUS="status";</v>
      </c>
      <c r="Z121" s="7" t="str">
        <f t="shared" si="52"/>
        <v>private String status="";</v>
      </c>
    </row>
    <row r="122" spans="2:26" ht="17.5" x14ac:dyDescent="0.45">
      <c r="B122" s="1" t="s">
        <v>4</v>
      </c>
      <c r="C122" s="1" t="s">
        <v>1</v>
      </c>
      <c r="D122" s="4">
        <v>30</v>
      </c>
      <c r="I122" t="str">
        <f>I121</f>
        <v>ALTER TABLE TM_PROJECT_PERMISSION</v>
      </c>
      <c r="J122" t="str">
        <f>CONCATENATE(LEFT(CONCATENATE(" ADD "," ",N122,";"),LEN(CONCATENATE(" ADD "," ",N122,";"))-2),";")</f>
        <v xml:space="preserve"> ADD  INSERT_DATE VARCHAR(30);</v>
      </c>
      <c r="K122" s="21" t="str">
        <f>CONCATENATE(LEFT(CONCATENATE("  ALTER COLUMN  "," ",N122,";"),LEN(CONCATENATE("  ALTER COLUMN  "," ",N122,";"))-2),";")</f>
        <v xml:space="preserve">  ALTER COLUMN   INSERT_DATE VARCHAR(30);</v>
      </c>
      <c r="L122" s="12"/>
      <c r="M122" s="18" t="str">
        <f t="shared" si="48"/>
        <v>INSERT_DATE,</v>
      </c>
      <c r="N122" s="5" t="str">
        <f t="shared" si="53"/>
        <v>INSERT_DATE VARCHAR(30),</v>
      </c>
      <c r="O122" s="1" t="s">
        <v>7</v>
      </c>
      <c r="P122" t="s">
        <v>8</v>
      </c>
      <c r="W122" s="17" t="str">
        <f t="shared" si="49"/>
        <v>insertDate</v>
      </c>
      <c r="X122" s="3" t="str">
        <f t="shared" si="50"/>
        <v>"insertDate":"",</v>
      </c>
      <c r="Y122" s="22" t="str">
        <f t="shared" si="51"/>
        <v>public static String INSERT_DATE="insertDate";</v>
      </c>
      <c r="Z122" s="7" t="str">
        <f t="shared" si="52"/>
        <v>private String insertDate="";</v>
      </c>
    </row>
    <row r="123" spans="2:26" ht="17.5" x14ac:dyDescent="0.45">
      <c r="B123" s="1" t="s">
        <v>5</v>
      </c>
      <c r="C123" s="1" t="s">
        <v>1</v>
      </c>
      <c r="D123" s="4">
        <v>30</v>
      </c>
      <c r="I123" t="str">
        <f>I122</f>
        <v>ALTER TABLE TM_PROJECT_PERMISSION</v>
      </c>
      <c r="J123" t="str">
        <f>CONCATENATE(LEFT(CONCATENATE(" ADD "," ",N123,";"),LEN(CONCATENATE(" ADD "," ",N123,";"))-2),";")</f>
        <v xml:space="preserve"> ADD  MODIFICATION_DATE VARCHAR(30);</v>
      </c>
      <c r="K123" s="21" t="str">
        <f>CONCATENATE(LEFT(CONCATENATE("  ALTER COLUMN  "," ",N123,";"),LEN(CONCATENATE("  ALTER COLUMN  "," ",N123,";"))-2),";")</f>
        <v xml:space="preserve">  ALTER COLUMN   MODIFICATION_DATE VARCHAR(30);</v>
      </c>
      <c r="L123" s="12"/>
      <c r="M123" s="18" t="str">
        <f t="shared" si="48"/>
        <v>MODIFICATION_DATE,</v>
      </c>
      <c r="N123" s="5" t="str">
        <f t="shared" si="53"/>
        <v>MODIFICATION_DATE VARCHAR(30),</v>
      </c>
      <c r="O123" s="1" t="s">
        <v>9</v>
      </c>
      <c r="P123" t="s">
        <v>8</v>
      </c>
      <c r="W123" s="17" t="str">
        <f t="shared" si="49"/>
        <v>modificationDate</v>
      </c>
      <c r="X123" s="3" t="str">
        <f t="shared" si="50"/>
        <v>"modificationDate":"",</v>
      </c>
      <c r="Y123" s="22" t="str">
        <f t="shared" si="51"/>
        <v>public static String MODIFICATION_DATE="modificationDate";</v>
      </c>
      <c r="Z123" s="7" t="str">
        <f t="shared" si="52"/>
        <v>private String modificationDate="";</v>
      </c>
    </row>
    <row r="124" spans="2:26" ht="17.5" x14ac:dyDescent="0.45">
      <c r="B124" s="1" t="s">
        <v>275</v>
      </c>
      <c r="C124" s="1" t="s">
        <v>1</v>
      </c>
      <c r="D124" s="4">
        <v>300</v>
      </c>
      <c r="I124">
        <f>I24</f>
        <v>0</v>
      </c>
      <c r="J124" t="str">
        <f>CONCATENATE(LEFT(CONCATENATE(" ADD "," ",N124,";"),LEN(CONCATENATE(" ADD "," ",N124,";"))-2),";")</f>
        <v xml:space="preserve"> ADD  FK_PROJECT_ID VARCHAR(300);</v>
      </c>
      <c r="K124" s="21" t="str">
        <f>CONCATENATE(LEFT(CONCATENATE("  ALTER COLUMN  "," ",N124,";"),LEN(CONCATENATE("  ALTER COLUMN  "," ",N124,";"))-2),";")</f>
        <v xml:space="preserve">  ALTER COLUMN   FK_PROJECT_ID VARCHAR(300);</v>
      </c>
      <c r="L124" s="12"/>
      <c r="M124" s="18" t="str">
        <f t="shared" si="48"/>
        <v>FK_PROJECT_ID,</v>
      </c>
      <c r="N124" s="5" t="str">
        <f t="shared" si="53"/>
        <v>FK_PROJECT_ID VARCHAR(300),</v>
      </c>
      <c r="O124" s="1" t="s">
        <v>10</v>
      </c>
      <c r="P124" t="s">
        <v>289</v>
      </c>
      <c r="Q124" t="s">
        <v>2</v>
      </c>
      <c r="W124" s="17" t="str">
        <f t="shared" si="49"/>
        <v>fkProjectId</v>
      </c>
      <c r="X124" s="3" t="str">
        <f t="shared" si="50"/>
        <v>"fkProjectId":"",</v>
      </c>
      <c r="Y124" s="22" t="str">
        <f t="shared" si="51"/>
        <v>public static String FK_PROJECT_ID="fkProjectId";</v>
      </c>
      <c r="Z124" s="7" t="str">
        <f t="shared" si="52"/>
        <v>private String fkProjectId="";</v>
      </c>
    </row>
    <row r="125" spans="2:26" ht="17.5" x14ac:dyDescent="0.45">
      <c r="B125" s="1" t="s">
        <v>11</v>
      </c>
      <c r="C125" s="1" t="s">
        <v>1</v>
      </c>
      <c r="D125" s="4">
        <v>45</v>
      </c>
      <c r="L125" s="12"/>
      <c r="M125" s="18" t="str">
        <f>CONCATENATE(B125,",")</f>
        <v>FK_USER_ID,</v>
      </c>
      <c r="N125" s="5" t="str">
        <f>CONCATENATE(B125," ",C125,"(",D125,")",",")</f>
        <v>FK_USER_ID VARCHAR(45),</v>
      </c>
      <c r="O125" s="1" t="s">
        <v>10</v>
      </c>
      <c r="P125" t="s">
        <v>12</v>
      </c>
      <c r="W125" s="17" t="str">
        <f t="shared" si="49"/>
        <v>fkUser</v>
      </c>
      <c r="X125" s="3" t="str">
        <f>CONCATENATE("""",W125,"""",":","""","""",",")</f>
        <v>"fkUser":"",</v>
      </c>
      <c r="Y125" s="22" t="str">
        <f>CONCATENATE("public static String ",,B125,,"=","""",W125,""";")</f>
        <v>public static String FK_USER_ID="fkUser";</v>
      </c>
      <c r="Z125" s="7" t="str">
        <f>CONCATENATE("private String ",W125,"=","""""",";")</f>
        <v>private String fkUser="";</v>
      </c>
    </row>
    <row r="126" spans="2:26" ht="17.5" x14ac:dyDescent="0.45">
      <c r="B126" s="1" t="s">
        <v>14</v>
      </c>
      <c r="C126" s="1" t="s">
        <v>1</v>
      </c>
      <c r="D126" s="4">
        <v>3000</v>
      </c>
      <c r="I126">
        <f>I99</f>
        <v>0</v>
      </c>
      <c r="J126" t="str">
        <f>CONCATENATE(LEFT(CONCATENATE(" ADD "," ",N126,";"),LEN(CONCATENATE(" ADD "," ",N126,";"))-2),";")</f>
        <v xml:space="preserve"> ADD  DESCRIPTION VARCHAR(3000);</v>
      </c>
      <c r="K126" s="21" t="str">
        <f>CONCATENATE(LEFT(CONCATENATE("  ALTER COLUMN  "," ",N126,";"),LEN(CONCATENATE("  ALTER COLUMN  "," ",N126,";"))-2),";")</f>
        <v xml:space="preserve">  ALTER COLUMN   DESCRIPTION VARCHAR(3000);</v>
      </c>
      <c r="L126" s="12"/>
      <c r="M126" s="18" t="str">
        <f t="shared" si="48"/>
        <v>DESCRIPTION,</v>
      </c>
      <c r="N126" s="5" t="str">
        <f t="shared" si="53"/>
        <v>DESCRIPTION VARCHAR(3000),</v>
      </c>
      <c r="O126" s="1" t="s">
        <v>14</v>
      </c>
      <c r="W126" s="17" t="str">
        <f t="shared" si="49"/>
        <v>description</v>
      </c>
      <c r="X126" s="3" t="str">
        <f t="shared" si="50"/>
        <v>"description":"",</v>
      </c>
      <c r="Y126" s="22" t="str">
        <f t="shared" si="51"/>
        <v>public static String DESCRIPTION="description";</v>
      </c>
      <c r="Z126" s="7" t="str">
        <f t="shared" si="52"/>
        <v>private String description="";</v>
      </c>
    </row>
    <row r="127" spans="2:26" ht="17.5" x14ac:dyDescent="0.45">
      <c r="C127" s="1"/>
      <c r="D127" s="8"/>
      <c r="M127" s="18"/>
      <c r="N127" s="33" t="s">
        <v>130</v>
      </c>
      <c r="O127" s="1"/>
      <c r="W127" s="17"/>
    </row>
    <row r="128" spans="2:26" ht="17.5" x14ac:dyDescent="0.45">
      <c r="C128" s="1"/>
      <c r="D128" s="8"/>
      <c r="M128" s="18"/>
      <c r="N128" s="31" t="s">
        <v>126</v>
      </c>
      <c r="O128" s="1"/>
      <c r="W128" s="17"/>
    </row>
    <row r="129" spans="2:26" x14ac:dyDescent="0.35">
      <c r="B129" s="2" t="s">
        <v>349</v>
      </c>
      <c r="I129" t="str">
        <f>CONCATENATE("ALTER TABLE"," ",B129)</f>
        <v>ALTER TABLE TM_PROJECT_PERMISSION_LIST</v>
      </c>
      <c r="J129" t="s">
        <v>294</v>
      </c>
      <c r="K129" s="26" t="str">
        <f>CONCATENATE(J129," VIEW ",B129," AS SELECT")</f>
        <v>create OR REPLACE VIEW TM_PROJECT_PERMISSION_LIST AS SELECT</v>
      </c>
      <c r="N129" s="5" t="str">
        <f>CONCATENATE("CREATE TABLE ",B129," ","(")</f>
        <v>CREATE TABLE TM_PROJECT_PERMISSION_LIST (</v>
      </c>
    </row>
    <row r="130" spans="2:26" ht="17.5" x14ac:dyDescent="0.45">
      <c r="B130" s="1" t="s">
        <v>2</v>
      </c>
      <c r="C130" s="1" t="s">
        <v>1</v>
      </c>
      <c r="D130" s="4">
        <v>30</v>
      </c>
      <c r="E130" s="24" t="s">
        <v>113</v>
      </c>
      <c r="I130" t="str">
        <f>I129</f>
        <v>ALTER TABLE TM_PROJECT_PERMISSION_LIST</v>
      </c>
      <c r="K130" s="25" t="str">
        <f>CONCATENATE(B130,",")</f>
        <v>ID,</v>
      </c>
      <c r="L130" s="12"/>
      <c r="M130" s="18" t="str">
        <f t="shared" ref="M130:M138" si="54">CONCATENATE(B130,",")</f>
        <v>ID,</v>
      </c>
      <c r="N130" s="5" t="str">
        <f>CONCATENATE(B130," ",C130,"(",D130,") ",E130," ,")</f>
        <v>ID VARCHAR(30) NOT NULL ,</v>
      </c>
      <c r="O130" s="1" t="s">
        <v>2</v>
      </c>
      <c r="P130" s="6"/>
      <c r="Q130" s="6"/>
      <c r="R130" s="6"/>
      <c r="S130" s="6"/>
      <c r="T130" s="6"/>
      <c r="U130" s="6"/>
      <c r="V130" s="6"/>
      <c r="W130" s="17" t="str">
        <f t="shared" ref="W130:W138" si="55">CONCATENATE(,LOWER(O130),UPPER(LEFT(P130,1)),LOWER(RIGHT(P130,LEN(P130)-IF(LEN(P130)&gt;0,1,LEN(P130)))),UPPER(LEFT(Q130,1)),LOWER(RIGHT(Q130,LEN(Q130)-IF(LEN(Q130)&gt;0,1,LEN(Q130)))),UPPER(LEFT(R130,1)),LOWER(RIGHT(R130,LEN(R130)-IF(LEN(R130)&gt;0,1,LEN(R130)))),UPPER(LEFT(S130,1)),LOWER(RIGHT(S130,LEN(S130)-IF(LEN(S130)&gt;0,1,LEN(S130)))),UPPER(LEFT(T130,1)),LOWER(RIGHT(T130,LEN(T130)-IF(LEN(T130)&gt;0,1,LEN(T130)))),UPPER(LEFT(U130,1)),LOWER(RIGHT(U130,LEN(U130)-IF(LEN(U130)&gt;0,1,LEN(U130)))),UPPER(LEFT(V130,1)),LOWER(RIGHT(V130,LEN(V130)-IF(LEN(V130)&gt;0,1,LEN(V130)))))</f>
        <v>id</v>
      </c>
      <c r="X130" s="3" t="str">
        <f t="shared" ref="X130:X138" si="56">CONCATENATE("""",W130,"""",":","""","""",",")</f>
        <v>"id":"",</v>
      </c>
      <c r="Y130" s="22" t="str">
        <f t="shared" ref="Y130:Y138" si="57">CONCATENATE("public static String ",,B130,,"=","""",W130,""";")</f>
        <v>public static String ID="id";</v>
      </c>
      <c r="Z130" s="7" t="str">
        <f t="shared" ref="Z130:Z138" si="58">CONCATENATE("private String ",W130,"=","""""",";")</f>
        <v>private String id="";</v>
      </c>
    </row>
    <row r="131" spans="2:26" ht="17.5" x14ac:dyDescent="0.45">
      <c r="B131" s="1" t="s">
        <v>3</v>
      </c>
      <c r="C131" s="1" t="s">
        <v>1</v>
      </c>
      <c r="D131" s="4">
        <v>10</v>
      </c>
      <c r="I131" t="str">
        <f>I130</f>
        <v>ALTER TABLE TM_PROJECT_PERMISSION_LIST</v>
      </c>
      <c r="K131" s="25" t="str">
        <f>CONCATENATE(B131,",")</f>
        <v>STATUS,</v>
      </c>
      <c r="L131" s="12"/>
      <c r="M131" s="18" t="str">
        <f t="shared" si="54"/>
        <v>STATUS,</v>
      </c>
      <c r="N131" s="5" t="str">
        <f t="shared" ref="N131:N138" si="59">CONCATENATE(B131," ",C131,"(",D131,")",",")</f>
        <v>STATUS VARCHAR(10),</v>
      </c>
      <c r="O131" s="1" t="s">
        <v>3</v>
      </c>
      <c r="W131" s="17" t="str">
        <f t="shared" si="55"/>
        <v>status</v>
      </c>
      <c r="X131" s="3" t="str">
        <f t="shared" si="56"/>
        <v>"status":"",</v>
      </c>
      <c r="Y131" s="22" t="str">
        <f t="shared" si="57"/>
        <v>public static String STATUS="status";</v>
      </c>
      <c r="Z131" s="7" t="str">
        <f t="shared" si="58"/>
        <v>private String status="";</v>
      </c>
    </row>
    <row r="132" spans="2:26" ht="17.5" x14ac:dyDescent="0.45">
      <c r="B132" s="1" t="s">
        <v>4</v>
      </c>
      <c r="C132" s="1" t="s">
        <v>1</v>
      </c>
      <c r="D132" s="4">
        <v>30</v>
      </c>
      <c r="I132" t="str">
        <f>I131</f>
        <v>ALTER TABLE TM_PROJECT_PERMISSION_LIST</v>
      </c>
      <c r="K132" s="25" t="str">
        <f>CONCATENATE(B132,",")</f>
        <v>INSERT_DATE,</v>
      </c>
      <c r="L132" s="12"/>
      <c r="M132" s="18" t="str">
        <f t="shared" si="54"/>
        <v>INSERT_DATE,</v>
      </c>
      <c r="N132" s="5" t="str">
        <f t="shared" si="59"/>
        <v>INSERT_DATE VARCHAR(30),</v>
      </c>
      <c r="O132" s="1" t="s">
        <v>7</v>
      </c>
      <c r="P132" t="s">
        <v>8</v>
      </c>
      <c r="W132" s="17" t="str">
        <f t="shared" si="55"/>
        <v>insertDate</v>
      </c>
      <c r="X132" s="3" t="str">
        <f t="shared" si="56"/>
        <v>"insertDate":"",</v>
      </c>
      <c r="Y132" s="22" t="str">
        <f t="shared" si="57"/>
        <v>public static String INSERT_DATE="insertDate";</v>
      </c>
      <c r="Z132" s="7" t="str">
        <f t="shared" si="58"/>
        <v>private String insertDate="";</v>
      </c>
    </row>
    <row r="133" spans="2:26" ht="17.5" x14ac:dyDescent="0.45">
      <c r="B133" s="1" t="s">
        <v>5</v>
      </c>
      <c r="C133" s="1" t="s">
        <v>1</v>
      </c>
      <c r="D133" s="4">
        <v>30</v>
      </c>
      <c r="I133" t="str">
        <f>I132</f>
        <v>ALTER TABLE TM_PROJECT_PERMISSION_LIST</v>
      </c>
      <c r="K133" s="25" t="str">
        <f>CONCATENATE(B133,",")</f>
        <v>MODIFICATION_DATE,</v>
      </c>
      <c r="L133" s="12"/>
      <c r="M133" s="18" t="str">
        <f t="shared" si="54"/>
        <v>MODIFICATION_DATE,</v>
      </c>
      <c r="N133" s="5" t="str">
        <f t="shared" si="59"/>
        <v>MODIFICATION_DATE VARCHAR(30),</v>
      </c>
      <c r="O133" s="1" t="s">
        <v>9</v>
      </c>
      <c r="P133" t="s">
        <v>8</v>
      </c>
      <c r="W133" s="17" t="str">
        <f t="shared" si="55"/>
        <v>modificationDate</v>
      </c>
      <c r="X133" s="3" t="str">
        <f t="shared" si="56"/>
        <v>"modificationDate":"",</v>
      </c>
      <c r="Y133" s="22" t="str">
        <f t="shared" si="57"/>
        <v>public static String MODIFICATION_DATE="modificationDate";</v>
      </c>
      <c r="Z133" s="7" t="str">
        <f t="shared" si="58"/>
        <v>private String modificationDate="";</v>
      </c>
    </row>
    <row r="134" spans="2:26" ht="17.5" x14ac:dyDescent="0.45">
      <c r="B134" s="1" t="s">
        <v>275</v>
      </c>
      <c r="C134" s="1" t="s">
        <v>1</v>
      </c>
      <c r="D134" s="4">
        <v>300</v>
      </c>
      <c r="I134" t="str">
        <f>I92</f>
        <v>ALTER TABLE TM_TASK_TYPE</v>
      </c>
      <c r="K134" s="25" t="str">
        <f>CONCATENATE(B134,",")</f>
        <v>FK_PROJECT_ID,</v>
      </c>
      <c r="L134" s="12"/>
      <c r="M134" s="18" t="str">
        <f>CONCATENATE(B134,",")</f>
        <v>FK_PROJECT_ID,</v>
      </c>
      <c r="N134" s="5" t="str">
        <f>CONCATENATE(B134," ",C134,"(",D134,")",",")</f>
        <v>FK_PROJECT_ID VARCHAR(300),</v>
      </c>
      <c r="O134" s="1" t="s">
        <v>10</v>
      </c>
      <c r="P134" t="s">
        <v>289</v>
      </c>
      <c r="Q134" t="s">
        <v>2</v>
      </c>
      <c r="W134" s="17" t="str">
        <f t="shared" si="55"/>
        <v>fkProjectId</v>
      </c>
      <c r="X134" s="3" t="str">
        <f>CONCATENATE("""",W134,"""",":","""","""",",")</f>
        <v>"fkProjectId":"",</v>
      </c>
      <c r="Y134" s="22" t="str">
        <f>CONCATENATE("public static String ",,B134,,"=","""",W134,""";")</f>
        <v>public static String FK_PROJECT_ID="fkProjectId";</v>
      </c>
      <c r="Z134" s="7" t="str">
        <f>CONCATENATE("private String ",W134,"=","""""",";")</f>
        <v>private String fkProjectId="";</v>
      </c>
    </row>
    <row r="135" spans="2:26" ht="17.5" x14ac:dyDescent="0.45">
      <c r="B135" s="1" t="s">
        <v>288</v>
      </c>
      <c r="C135" s="1" t="s">
        <v>1</v>
      </c>
      <c r="D135" s="4">
        <v>300</v>
      </c>
      <c r="I135" t="e">
        <f>I93</f>
        <v>#REF!</v>
      </c>
      <c r="J135" s="23"/>
      <c r="K135" s="25" t="s">
        <v>384</v>
      </c>
      <c r="L135" s="12"/>
      <c r="M135" s="18" t="str">
        <f t="shared" si="54"/>
        <v>PROJECT_NAME,</v>
      </c>
      <c r="N135" s="5" t="str">
        <f t="shared" si="59"/>
        <v>PROJECT_NAME VARCHAR(300),</v>
      </c>
      <c r="O135" s="1" t="s">
        <v>289</v>
      </c>
      <c r="P135" t="s">
        <v>0</v>
      </c>
      <c r="W135" s="17" t="str">
        <f t="shared" si="55"/>
        <v>projectName</v>
      </c>
      <c r="X135" s="3" t="str">
        <f t="shared" si="56"/>
        <v>"projectName":"",</v>
      </c>
      <c r="Y135" s="22" t="str">
        <f t="shared" si="57"/>
        <v>public static String PROJECT_NAME="projectName";</v>
      </c>
      <c r="Z135" s="7" t="str">
        <f t="shared" si="58"/>
        <v>private String projectName="";</v>
      </c>
    </row>
    <row r="136" spans="2:26" ht="17.5" x14ac:dyDescent="0.45">
      <c r="B136" s="1" t="s">
        <v>11</v>
      </c>
      <c r="C136" s="1" t="s">
        <v>1</v>
      </c>
      <c r="D136" s="4">
        <v>45</v>
      </c>
      <c r="K136" s="25" t="str">
        <f>CONCATENATE(B136,",")</f>
        <v>FK_USER_ID,</v>
      </c>
      <c r="L136" s="12"/>
      <c r="M136" s="18" t="str">
        <f>CONCATENATE(B136,",")</f>
        <v>FK_USER_ID,</v>
      </c>
      <c r="N136" s="5" t="str">
        <f>CONCATENATE(B136," ",C136,"(",D136,")",",")</f>
        <v>FK_USER_ID VARCHAR(45),</v>
      </c>
      <c r="O136" s="1" t="s">
        <v>10</v>
      </c>
      <c r="P136" t="s">
        <v>12</v>
      </c>
      <c r="R136" t="s">
        <v>350</v>
      </c>
      <c r="W136" s="17" t="str">
        <f t="shared" si="55"/>
        <v>fkUserId</v>
      </c>
      <c r="X136" s="3" t="str">
        <f>CONCATENATE("""",W136,"""",":","""","""",",")</f>
        <v>"fkUserId":"",</v>
      </c>
      <c r="Y136" s="22" t="str">
        <f>CONCATENATE("public static String ",,B136,,"=","""",W136,""";")</f>
        <v>public static String FK_USER_ID="fkUserId";</v>
      </c>
      <c r="Z136" s="7" t="str">
        <f>CONCATENATE("private String ",W136,"=","""""",";")</f>
        <v>private String fkUserId="";</v>
      </c>
    </row>
    <row r="137" spans="2:26" ht="17.5" x14ac:dyDescent="0.45">
      <c r="B137" s="1" t="s">
        <v>348</v>
      </c>
      <c r="C137" s="1" t="s">
        <v>1</v>
      </c>
      <c r="D137" s="4">
        <v>45</v>
      </c>
      <c r="K137" s="25" t="s">
        <v>444</v>
      </c>
      <c r="L137" s="12"/>
      <c r="M137" s="18" t="str">
        <f t="shared" si="54"/>
        <v>USER_NAME,</v>
      </c>
      <c r="N137" s="5" t="str">
        <f t="shared" si="59"/>
        <v>USER_NAME VARCHAR(45),</v>
      </c>
      <c r="O137" s="1" t="s">
        <v>12</v>
      </c>
      <c r="P137" t="s">
        <v>0</v>
      </c>
      <c r="W137" s="17" t="str">
        <f t="shared" si="55"/>
        <v>userName</v>
      </c>
      <c r="X137" s="3" t="str">
        <f t="shared" si="56"/>
        <v>"userName":"",</v>
      </c>
      <c r="Y137" s="22" t="str">
        <f t="shared" si="57"/>
        <v>public static String USER_NAME="userName";</v>
      </c>
      <c r="Z137" s="7" t="str">
        <f t="shared" si="58"/>
        <v>private String userName="";</v>
      </c>
    </row>
    <row r="138" spans="2:26" ht="17.5" x14ac:dyDescent="0.45">
      <c r="B138" s="1" t="s">
        <v>14</v>
      </c>
      <c r="C138" s="1" t="s">
        <v>1</v>
      </c>
      <c r="D138" s="4">
        <v>3000</v>
      </c>
      <c r="I138" t="str">
        <f>I109</f>
        <v>ALTER TABLE TM_PROJECT</v>
      </c>
      <c r="K138" s="25" t="str">
        <f>CONCATENATE(B138,"")</f>
        <v>DESCRIPTION</v>
      </c>
      <c r="L138" s="12"/>
      <c r="M138" s="18" t="str">
        <f t="shared" si="54"/>
        <v>DESCRIPTION,</v>
      </c>
      <c r="N138" s="5" t="str">
        <f t="shared" si="59"/>
        <v>DESCRIPTION VARCHAR(3000),</v>
      </c>
      <c r="O138" s="1" t="s">
        <v>14</v>
      </c>
      <c r="W138" s="17" t="str">
        <f t="shared" si="55"/>
        <v>description</v>
      </c>
      <c r="X138" s="3" t="str">
        <f t="shared" si="56"/>
        <v>"description":"",</v>
      </c>
      <c r="Y138" s="22" t="str">
        <f t="shared" si="57"/>
        <v>public static String DESCRIPTION="description";</v>
      </c>
      <c r="Z138" s="7" t="str">
        <f t="shared" si="58"/>
        <v>private String description="";</v>
      </c>
    </row>
    <row r="139" spans="2:26" ht="17.5" x14ac:dyDescent="0.45">
      <c r="C139" s="14"/>
      <c r="D139" s="9"/>
      <c r="K139" s="29" t="str">
        <f>CONCATENATE(" FROM ",LEFT(B129,LEN(B129)-5)," T")</f>
        <v xml:space="preserve"> FROM TM_PROJECT_PERMISSION T</v>
      </c>
      <c r="M139" s="20"/>
      <c r="W139" s="17"/>
    </row>
    <row r="140" spans="2:26" ht="17.5" x14ac:dyDescent="0.45">
      <c r="C140" s="14"/>
      <c r="D140" s="9"/>
      <c r="K140" s="29"/>
      <c r="M140" s="20"/>
      <c r="W140" s="17"/>
    </row>
    <row r="141" spans="2:26" x14ac:dyDescent="0.35">
      <c r="B141" s="2" t="s">
        <v>293</v>
      </c>
      <c r="I141" t="str">
        <f>CONCATENATE("ALTER TABLE"," ",B141)</f>
        <v>ALTER TABLE TM_PROJECT_LIST</v>
      </c>
      <c r="J141" t="s">
        <v>294</v>
      </c>
      <c r="K141" s="26" t="str">
        <f>CONCATENATE(J141," VIEW ",B141," AS SELECT")</f>
        <v>create OR REPLACE VIEW TM_PROJECT_LIST AS SELECT</v>
      </c>
      <c r="N141" s="5" t="str">
        <f>CONCATENATE("CREATE TABLE ",B141," ","(")</f>
        <v>CREATE TABLE TM_PROJECT_LIST (</v>
      </c>
    </row>
    <row r="142" spans="2:26" ht="17.5" x14ac:dyDescent="0.45">
      <c r="B142" s="1" t="s">
        <v>2</v>
      </c>
      <c r="C142" s="1" t="s">
        <v>1</v>
      </c>
      <c r="D142" s="4">
        <v>30</v>
      </c>
      <c r="E142" s="24" t="s">
        <v>113</v>
      </c>
      <c r="I142" t="str">
        <f>I141</f>
        <v>ALTER TABLE TM_PROJECT_LIST</v>
      </c>
      <c r="K142" s="25" t="str">
        <f t="shared" ref="K142:K149" si="60">CONCATENATE(B142,",")</f>
        <v>ID,</v>
      </c>
      <c r="L142" s="12"/>
      <c r="M142" s="18" t="str">
        <f t="shared" ref="M142:M152" si="61">CONCATENATE(B142,",")</f>
        <v>ID,</v>
      </c>
      <c r="N142" s="5" t="str">
        <f>CONCATENATE(B142," ",C142,"(",D142,") ",E142," ,")</f>
        <v>ID VARCHAR(30) NOT NULL ,</v>
      </c>
      <c r="O142" s="1" t="s">
        <v>2</v>
      </c>
      <c r="P142" s="6"/>
      <c r="Q142" s="6"/>
      <c r="R142" s="6"/>
      <c r="S142" s="6"/>
      <c r="T142" s="6"/>
      <c r="U142" s="6"/>
      <c r="V142" s="6"/>
      <c r="W142" s="17" t="str">
        <f>CONCATENATE(,LOWER(O142),UPPER(LEFT(P142,1)),LOWER(RIGHT(P142,LEN(P142)-IF(LEN(P142)&gt;0,1,LEN(P142)))),UPPER(LEFT(Q142,1)),LOWER(RIGHT(Q142,LEN(Q142)-IF(LEN(Q142)&gt;0,1,LEN(Q142)))),UPPER(LEFT(R142,1)),LOWER(RIGHT(R142,LEN(R142)-IF(LEN(R142)&gt;0,1,LEN(R142)))),UPPER(LEFT(S142,1)),LOWER(RIGHT(S142,LEN(S142)-IF(LEN(S142)&gt;0,1,LEN(S142)))),UPPER(LEFT(T142,1)),LOWER(RIGHT(T142,LEN(T142)-IF(LEN(T142)&gt;0,1,LEN(T142)))),UPPER(LEFT(U142,1)),LOWER(RIGHT(U142,LEN(U142)-IF(LEN(U142)&gt;0,1,LEN(U142)))),UPPER(LEFT(V142,1)),LOWER(RIGHT(V142,LEN(V142)-IF(LEN(V142)&gt;0,1,LEN(V142)))))</f>
        <v>id</v>
      </c>
      <c r="X142" s="3" t="str">
        <f t="shared" ref="X142:X152" si="62">CONCATENATE("""",W142,"""",":","""","""",",")</f>
        <v>"id":"",</v>
      </c>
      <c r="Y142" s="22" t="str">
        <f t="shared" ref="Y142:Y152" si="63">CONCATENATE("public static String ",,B142,,"=","""",W142,""";")</f>
        <v>public static String ID="id";</v>
      </c>
      <c r="Z142" s="7" t="str">
        <f t="shared" ref="Z142:Z152" si="64">CONCATENATE("private String ",W142,"=","""""",";")</f>
        <v>private String id="";</v>
      </c>
    </row>
    <row r="143" spans="2:26" ht="17.5" x14ac:dyDescent="0.45">
      <c r="B143" s="1" t="s">
        <v>3</v>
      </c>
      <c r="C143" s="1" t="s">
        <v>1</v>
      </c>
      <c r="D143" s="4">
        <v>10</v>
      </c>
      <c r="I143" t="str">
        <f>I142</f>
        <v>ALTER TABLE TM_PROJECT_LIST</v>
      </c>
      <c r="K143" s="25" t="str">
        <f t="shared" si="60"/>
        <v>STATUS,</v>
      </c>
      <c r="L143" s="12"/>
      <c r="M143" s="18" t="str">
        <f t="shared" si="61"/>
        <v>STATUS,</v>
      </c>
      <c r="N143" s="5" t="str">
        <f t="shared" ref="N143:N152" si="65">CONCATENATE(B143," ",C143,"(",D143,")",",")</f>
        <v>STATUS VARCHAR(10),</v>
      </c>
      <c r="O143" s="1" t="s">
        <v>3</v>
      </c>
      <c r="W143" s="17" t="str">
        <f>CONCATENATE(,LOWER(O143),UPPER(LEFT(P143,1)),LOWER(RIGHT(P143,LEN(P143)-IF(LEN(P143)&gt;0,1,LEN(P143)))),UPPER(LEFT(Q143,1)),LOWER(RIGHT(Q143,LEN(Q143)-IF(LEN(Q143)&gt;0,1,LEN(Q143)))),UPPER(LEFT(R143,1)),LOWER(RIGHT(R143,LEN(R143)-IF(LEN(R143)&gt;0,1,LEN(R143)))),UPPER(LEFT(S143,1)),LOWER(RIGHT(S143,LEN(S143)-IF(LEN(S143)&gt;0,1,LEN(S143)))),UPPER(LEFT(T143,1)),LOWER(RIGHT(T143,LEN(T143)-IF(LEN(T143)&gt;0,1,LEN(T143)))),UPPER(LEFT(U143,1)),LOWER(RIGHT(U143,LEN(U143)-IF(LEN(U143)&gt;0,1,LEN(U143)))),UPPER(LEFT(V143,1)),LOWER(RIGHT(V143,LEN(V143)-IF(LEN(V143)&gt;0,1,LEN(V143)))))</f>
        <v>status</v>
      </c>
      <c r="X143" s="3" t="str">
        <f t="shared" si="62"/>
        <v>"status":"",</v>
      </c>
      <c r="Y143" s="22" t="str">
        <f t="shared" si="63"/>
        <v>public static String STATUS="status";</v>
      </c>
      <c r="Z143" s="7" t="str">
        <f t="shared" si="64"/>
        <v>private String status="";</v>
      </c>
    </row>
    <row r="144" spans="2:26" ht="17.5" x14ac:dyDescent="0.45">
      <c r="B144" s="1" t="s">
        <v>4</v>
      </c>
      <c r="C144" s="1" t="s">
        <v>1</v>
      </c>
      <c r="D144" s="4">
        <v>30</v>
      </c>
      <c r="I144" t="str">
        <f>I143</f>
        <v>ALTER TABLE TM_PROJECT_LIST</v>
      </c>
      <c r="K144" s="25" t="str">
        <f t="shared" si="60"/>
        <v>INSERT_DATE,</v>
      </c>
      <c r="L144" s="12"/>
      <c r="M144" s="18" t="str">
        <f t="shared" si="61"/>
        <v>INSERT_DATE,</v>
      </c>
      <c r="N144" s="5" t="str">
        <f t="shared" si="65"/>
        <v>INSERT_DATE VARCHAR(30),</v>
      </c>
      <c r="O144" s="1" t="s">
        <v>7</v>
      </c>
      <c r="P144" t="s">
        <v>8</v>
      </c>
      <c r="W144" s="17" t="str">
        <f>CONCATENATE(,LOWER(O144),UPPER(LEFT(P144,1)),LOWER(RIGHT(P144,LEN(P144)-IF(LEN(P144)&gt;0,1,LEN(P144)))),UPPER(LEFT(Q144,1)),LOWER(RIGHT(Q144,LEN(Q144)-IF(LEN(Q144)&gt;0,1,LEN(Q144)))),UPPER(LEFT(R144,1)),LOWER(RIGHT(R144,LEN(R144)-IF(LEN(R144)&gt;0,1,LEN(R144)))),UPPER(LEFT(S144,1)),LOWER(RIGHT(S144,LEN(S144)-IF(LEN(S144)&gt;0,1,LEN(S144)))),UPPER(LEFT(T144,1)),LOWER(RIGHT(T144,LEN(T144)-IF(LEN(T144)&gt;0,1,LEN(T144)))),UPPER(LEFT(U144,1)),LOWER(RIGHT(U144,LEN(U144)-IF(LEN(U144)&gt;0,1,LEN(U144)))),UPPER(LEFT(V144,1)),LOWER(RIGHT(V144,LEN(V144)-IF(LEN(V144)&gt;0,1,LEN(V144)))))</f>
        <v>insertDate</v>
      </c>
      <c r="X144" s="3" t="str">
        <f t="shared" si="62"/>
        <v>"insertDate":"",</v>
      </c>
      <c r="Y144" s="22" t="str">
        <f t="shared" si="63"/>
        <v>public static String INSERT_DATE="insertDate";</v>
      </c>
      <c r="Z144" s="7" t="str">
        <f t="shared" si="64"/>
        <v>private String insertDate="";</v>
      </c>
    </row>
    <row r="145" spans="2:26" ht="17.5" x14ac:dyDescent="0.45">
      <c r="B145" s="1" t="s">
        <v>5</v>
      </c>
      <c r="C145" s="1" t="s">
        <v>1</v>
      </c>
      <c r="D145" s="4">
        <v>30</v>
      </c>
      <c r="I145" t="str">
        <f>I144</f>
        <v>ALTER TABLE TM_PROJECT_LIST</v>
      </c>
      <c r="K145" s="25" t="str">
        <f t="shared" si="60"/>
        <v>MODIFICATION_DATE,</v>
      </c>
      <c r="L145" s="12"/>
      <c r="M145" s="18" t="str">
        <f t="shared" si="61"/>
        <v>MODIFICATION_DATE,</v>
      </c>
      <c r="N145" s="5" t="str">
        <f t="shared" si="65"/>
        <v>MODIFICATION_DATE VARCHAR(30),</v>
      </c>
      <c r="O145" s="1" t="s">
        <v>9</v>
      </c>
      <c r="P145" t="s">
        <v>8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modificationDate</v>
      </c>
      <c r="X145" s="3" t="str">
        <f t="shared" si="62"/>
        <v>"modificationDate":"",</v>
      </c>
      <c r="Y145" s="22" t="str">
        <f t="shared" si="63"/>
        <v>public static String MODIFICATION_DATE="modificationDate";</v>
      </c>
      <c r="Z145" s="7" t="str">
        <f t="shared" si="64"/>
        <v>private String modificationDate="";</v>
      </c>
    </row>
    <row r="146" spans="2:26" ht="17.5" x14ac:dyDescent="0.45">
      <c r="B146" s="1" t="s">
        <v>288</v>
      </c>
      <c r="C146" s="1" t="s">
        <v>1</v>
      </c>
      <c r="D146" s="4">
        <v>300</v>
      </c>
      <c r="I146">
        <f>I99</f>
        <v>0</v>
      </c>
      <c r="K146" s="25" t="str">
        <f t="shared" si="60"/>
        <v>PROJECT_NAME,</v>
      </c>
      <c r="L146" s="12"/>
      <c r="M146" s="18" t="str">
        <f t="shared" si="61"/>
        <v>PROJECT_NAME,</v>
      </c>
      <c r="N146" s="5" t="str">
        <f t="shared" si="65"/>
        <v>PROJECT_NAME VARCHAR(300),</v>
      </c>
      <c r="O146" s="1" t="s">
        <v>289</v>
      </c>
      <c r="P146" t="s">
        <v>0</v>
      </c>
      <c r="W146" s="17" t="str">
        <f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projectName</v>
      </c>
      <c r="X146" s="3" t="str">
        <f t="shared" si="62"/>
        <v>"projectName":"",</v>
      </c>
      <c r="Y146" s="22" t="str">
        <f t="shared" si="63"/>
        <v>public static String PROJECT_NAME="projectName";</v>
      </c>
      <c r="Z146" s="7" t="str">
        <f t="shared" si="64"/>
        <v>private String projectName="";</v>
      </c>
    </row>
    <row r="147" spans="2:26" ht="17.5" x14ac:dyDescent="0.45">
      <c r="B147" s="1" t="s">
        <v>266</v>
      </c>
      <c r="C147" s="1" t="s">
        <v>1</v>
      </c>
      <c r="D147" s="4">
        <v>20</v>
      </c>
      <c r="J147" s="23"/>
      <c r="K147" s="25" t="str">
        <f t="shared" si="60"/>
        <v>START_DATE,</v>
      </c>
      <c r="L147" s="12"/>
      <c r="M147" s="18" t="str">
        <f t="shared" si="61"/>
        <v>START_DATE,</v>
      </c>
      <c r="N147" s="5" t="str">
        <f t="shared" si="65"/>
        <v>START_DATE VARCHAR(20),</v>
      </c>
      <c r="O147" s="1" t="s">
        <v>290</v>
      </c>
      <c r="P147" t="s">
        <v>8</v>
      </c>
      <c r="W147" s="17" t="str">
        <f t="shared" ref="W147:W152" si="66">CONCATENATE(,LOWER(O147),UPPER(LEFT(P147,1)),LOWER(RIGHT(P147,LEN(P147)-IF(LEN(P147)&gt;0,1,LEN(P147)))),UPPER(LEFT(Q147,1)),LOWER(RIGHT(Q147,LEN(Q147)-IF(LEN(Q147)&gt;0,1,LEN(Q147)))),UPPER(LEFT(R147,1)),LOWER(RIGHT(R147,LEN(R147)-IF(LEN(R147)&gt;0,1,LEN(R147)))),UPPER(LEFT(S147,1)),LOWER(RIGHT(S147,LEN(S147)-IF(LEN(S147)&gt;0,1,LEN(S147)))),UPPER(LEFT(T147,1)),LOWER(RIGHT(T147,LEN(T147)-IF(LEN(T147)&gt;0,1,LEN(T147)))),UPPER(LEFT(U147,1)),LOWER(RIGHT(U147,LEN(U147)-IF(LEN(U147)&gt;0,1,LEN(U147)))),UPPER(LEFT(V147,1)),LOWER(RIGHT(V147,LEN(V147)-IF(LEN(V147)&gt;0,1,LEN(V147)))))</f>
        <v>startDate</v>
      </c>
      <c r="X147" s="3" t="str">
        <f t="shared" si="62"/>
        <v>"startDate":"",</v>
      </c>
      <c r="Y147" s="22" t="str">
        <f t="shared" si="63"/>
        <v>public static String START_DATE="startDate";</v>
      </c>
      <c r="Z147" s="7" t="str">
        <f t="shared" si="64"/>
        <v>private String startDate="";</v>
      </c>
    </row>
    <row r="148" spans="2:26" ht="17.5" x14ac:dyDescent="0.45">
      <c r="B148" s="10" t="s">
        <v>268</v>
      </c>
      <c r="C148" s="1" t="s">
        <v>1</v>
      </c>
      <c r="D148" s="4">
        <v>43</v>
      </c>
      <c r="I148" t="e">
        <f>I93</f>
        <v>#REF!</v>
      </c>
      <c r="K148" s="25" t="str">
        <f t="shared" si="60"/>
        <v>END_DATE,</v>
      </c>
      <c r="L148" s="12"/>
      <c r="M148" s="18" t="str">
        <f t="shared" si="61"/>
        <v>END_DATE,</v>
      </c>
      <c r="N148" s="5" t="str">
        <f t="shared" si="65"/>
        <v>END_DATE VARCHAR(43),</v>
      </c>
      <c r="O148" s="1" t="s">
        <v>291</v>
      </c>
      <c r="P148" t="s">
        <v>8</v>
      </c>
      <c r="W148" s="17" t="str">
        <f t="shared" si="66"/>
        <v>endDate</v>
      </c>
      <c r="X148" s="3" t="str">
        <f t="shared" si="62"/>
        <v>"endDate":"",</v>
      </c>
      <c r="Y148" s="22" t="str">
        <f t="shared" si="63"/>
        <v>public static String END_DATE="endDate";</v>
      </c>
      <c r="Z148" s="7" t="str">
        <f t="shared" si="64"/>
        <v>private String endDate="";</v>
      </c>
    </row>
    <row r="149" spans="2:26" ht="17.5" x14ac:dyDescent="0.45">
      <c r="B149" s="10" t="s">
        <v>292</v>
      </c>
      <c r="C149" s="1" t="s">
        <v>1</v>
      </c>
      <c r="D149" s="4">
        <v>40</v>
      </c>
      <c r="I149" t="e">
        <f>I93</f>
        <v>#REF!</v>
      </c>
      <c r="K149" s="25" t="str">
        <f t="shared" si="60"/>
        <v>FK_NETWORK_ID,</v>
      </c>
      <c r="L149" s="12"/>
      <c r="M149" s="18" t="str">
        <f>CONCATENATE(B149,",")</f>
        <v>FK_NETWORK_ID,</v>
      </c>
      <c r="N149" s="5" t="str">
        <f>CONCATENATE(B149," ",C149,"(",D149,")",",")</f>
        <v>FK_NETWORK_ID VARCHAR(40),</v>
      </c>
      <c r="O149" s="1" t="s">
        <v>10</v>
      </c>
      <c r="P149" t="s">
        <v>282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fkNetworkId</v>
      </c>
      <c r="X149" s="3" t="str">
        <f>CONCATENATE("""",W149,"""",":","""","""",",")</f>
        <v>"fkNetworkId":"",</v>
      </c>
      <c r="Y149" s="22" t="str">
        <f>CONCATENATE("public static String ",,B149,,"=","""",W149,""";")</f>
        <v>public static String FK_NETWORK_ID="fkNetworkId";</v>
      </c>
      <c r="Z149" s="7" t="str">
        <f>CONCATENATE("private String ",W149,"=","""""",";")</f>
        <v>private String fkNetworkId="";</v>
      </c>
    </row>
    <row r="150" spans="2:26" ht="17.5" x14ac:dyDescent="0.45">
      <c r="B150" s="10" t="s">
        <v>280</v>
      </c>
      <c r="C150" s="1" t="s">
        <v>1</v>
      </c>
      <c r="D150" s="4">
        <v>40</v>
      </c>
      <c r="I150">
        <f>I94</f>
        <v>0</v>
      </c>
      <c r="K150" s="35" t="s">
        <v>383</v>
      </c>
      <c r="L150" s="12"/>
      <c r="M150" s="18" t="str">
        <f t="shared" si="61"/>
        <v>NETWORK_NAME,</v>
      </c>
      <c r="N150" s="5" t="str">
        <f t="shared" si="65"/>
        <v>NETWORK_NAME VARCHAR(40),</v>
      </c>
      <c r="O150" s="1" t="s">
        <v>282</v>
      </c>
      <c r="P150" t="s">
        <v>0</v>
      </c>
      <c r="W150" s="17" t="str">
        <f t="shared" si="66"/>
        <v>networkName</v>
      </c>
      <c r="X150" s="3" t="str">
        <f t="shared" si="62"/>
        <v>"networkName":"",</v>
      </c>
      <c r="Y150" s="22" t="str">
        <f t="shared" si="63"/>
        <v>public static String NETWORK_NAME="networkName";</v>
      </c>
      <c r="Z150" s="7" t="str">
        <f t="shared" si="64"/>
        <v>private String networkName="";</v>
      </c>
    </row>
    <row r="151" spans="2:26" ht="17.5" x14ac:dyDescent="0.45">
      <c r="B151" s="1" t="s">
        <v>182</v>
      </c>
      <c r="C151" s="1" t="s">
        <v>1</v>
      </c>
      <c r="D151" s="4">
        <v>300</v>
      </c>
      <c r="I151" t="str">
        <f>I123</f>
        <v>ALTER TABLE TM_PROJECT_PERMISSION</v>
      </c>
      <c r="K151" s="25" t="str">
        <f>CONCATENATE(B151,",")</f>
        <v>PURPOSE,</v>
      </c>
      <c r="L151" s="12"/>
      <c r="M151" s="18" t="str">
        <f t="shared" si="61"/>
        <v>PURPOSE,</v>
      </c>
      <c r="N151" s="5" t="str">
        <f t="shared" si="65"/>
        <v>PURPOSE VARCHAR(300),</v>
      </c>
      <c r="O151" s="1" t="s">
        <v>182</v>
      </c>
      <c r="W151" s="17" t="str">
        <f t="shared" si="66"/>
        <v>purpose</v>
      </c>
      <c r="X151" s="3" t="str">
        <f t="shared" si="62"/>
        <v>"purpose":"",</v>
      </c>
      <c r="Y151" s="22" t="str">
        <f t="shared" si="63"/>
        <v>public static String PURPOSE="purpose";</v>
      </c>
      <c r="Z151" s="7" t="str">
        <f t="shared" si="64"/>
        <v>private String purpose="";</v>
      </c>
    </row>
    <row r="152" spans="2:26" ht="17.5" x14ac:dyDescent="0.45">
      <c r="B152" s="1" t="s">
        <v>14</v>
      </c>
      <c r="C152" s="1" t="s">
        <v>1</v>
      </c>
      <c r="D152" s="4">
        <v>3000</v>
      </c>
      <c r="I152" t="e">
        <f>#REF!</f>
        <v>#REF!</v>
      </c>
      <c r="K152" s="25" t="str">
        <f>CONCATENATE(B152,"")</f>
        <v>DESCRIPTION</v>
      </c>
      <c r="L152" s="12"/>
      <c r="M152" s="18" t="str">
        <f t="shared" si="61"/>
        <v>DESCRIPTION,</v>
      </c>
      <c r="N152" s="5" t="str">
        <f t="shared" si="65"/>
        <v>DESCRIPTION VARCHAR(3000),</v>
      </c>
      <c r="O152" s="1" t="s">
        <v>14</v>
      </c>
      <c r="W152" s="17" t="str">
        <f t="shared" si="66"/>
        <v>description</v>
      </c>
      <c r="X152" s="3" t="str">
        <f t="shared" si="62"/>
        <v>"description":"",</v>
      </c>
      <c r="Y152" s="22" t="str">
        <f t="shared" si="63"/>
        <v>public static String DESCRIPTION="description";</v>
      </c>
      <c r="Z152" s="7" t="str">
        <f t="shared" si="64"/>
        <v>private String description="";</v>
      </c>
    </row>
    <row r="153" spans="2:26" x14ac:dyDescent="0.35">
      <c r="K153" s="29" t="str">
        <f>CONCATENATE(" FROM ",LEFT(B141,LEN(B141)-5)," T")</f>
        <v xml:space="preserve"> FROM TM_PROJECT T</v>
      </c>
    </row>
    <row r="154" spans="2:26" x14ac:dyDescent="0.35">
      <c r="K154" s="29"/>
    </row>
    <row r="155" spans="2:26" x14ac:dyDescent="0.35">
      <c r="K155" s="29"/>
    </row>
    <row r="156" spans="2:26" x14ac:dyDescent="0.35">
      <c r="K156" s="29"/>
    </row>
    <row r="157" spans="2:26" x14ac:dyDescent="0.35">
      <c r="K157" s="29"/>
    </row>
    <row r="158" spans="2:26" x14ac:dyDescent="0.35">
      <c r="B158" s="2" t="s">
        <v>295</v>
      </c>
      <c r="I158" t="str">
        <f>CONCATENATE("ALTER TABLE"," ",B158)</f>
        <v>ALTER TABLE TM_PROGRESS</v>
      </c>
      <c r="N158" s="5" t="str">
        <f>CONCATENATE("CREATE TABLE ",B158," ","(")</f>
        <v>CREATE TABLE TM_PROGRESS (</v>
      </c>
    </row>
    <row r="159" spans="2:26" ht="17.5" x14ac:dyDescent="0.45">
      <c r="B159" s="1" t="s">
        <v>2</v>
      </c>
      <c r="C159" s="1" t="s">
        <v>1</v>
      </c>
      <c r="D159" s="4">
        <v>30</v>
      </c>
      <c r="E159" s="24" t="s">
        <v>113</v>
      </c>
      <c r="I159" t="str">
        <f>I158</f>
        <v>ALTER TABLE TM_PROGRESS</v>
      </c>
      <c r="J159" t="str">
        <f>CONCATENATE(LEFT(CONCATENATE(" ADD "," ",N159,";"),LEN(CONCATENATE(" ADD "," ",N159,";"))-2),";")</f>
        <v xml:space="preserve"> ADD  ID VARCHAR(30) NOT NULL ;</v>
      </c>
      <c r="K159" s="21" t="str">
        <f>CONCATENATE(LEFT(CONCATENATE("  ALTER COLUMN  "," ",N159,";"),LEN(CONCATENATE("  ALTER COLUMN  "," ",N159,";"))-2),";")</f>
        <v xml:space="preserve">  ALTER COLUMN   ID VARCHAR(30) NOT NULL ;</v>
      </c>
      <c r="L159" s="12"/>
      <c r="M159" s="18" t="str">
        <f>CONCATENATE(B159,",")</f>
        <v>ID,</v>
      </c>
      <c r="N159" s="5" t="str">
        <f>CONCATENATE(B159," ",C159,"(",D159,") ",E159," ,")</f>
        <v>ID VARCHAR(30) NOT NULL ,</v>
      </c>
      <c r="O159" s="1" t="s">
        <v>2</v>
      </c>
      <c r="P159" s="6"/>
      <c r="Q159" s="6"/>
      <c r="R159" s="6"/>
      <c r="S159" s="6"/>
      <c r="T159" s="6"/>
      <c r="U159" s="6"/>
      <c r="V159" s="6"/>
      <c r="W159" s="17" t="str">
        <f t="shared" ref="W159:W165" si="67">CONCATENATE(,LOWER(O159),UPPER(LEFT(P159,1)),LOWER(RIGHT(P159,LEN(P159)-IF(LEN(P159)&gt;0,1,LEN(P159)))),UPPER(LEFT(Q159,1)),LOWER(RIGHT(Q159,LEN(Q159)-IF(LEN(Q159)&gt;0,1,LEN(Q159)))),UPPER(LEFT(R159,1)),LOWER(RIGHT(R159,LEN(R159)-IF(LEN(R159)&gt;0,1,LEN(R159)))),UPPER(LEFT(S159,1)),LOWER(RIGHT(S159,LEN(S159)-IF(LEN(S159)&gt;0,1,LEN(S159)))),UPPER(LEFT(T159,1)),LOWER(RIGHT(T159,LEN(T159)-IF(LEN(T159)&gt;0,1,LEN(T159)))),UPPER(LEFT(U159,1)),LOWER(RIGHT(U159,LEN(U159)-IF(LEN(U159)&gt;0,1,LEN(U159)))),UPPER(LEFT(V159,1)),LOWER(RIGHT(V159,LEN(V159)-IF(LEN(V159)&gt;0,1,LEN(V159)))))</f>
        <v>id</v>
      </c>
      <c r="X159" s="3" t="str">
        <f t="shared" ref="X159:X165" si="68">CONCATENATE("""",W159,"""",":","""","""",",")</f>
        <v>"id":"",</v>
      </c>
      <c r="Y159" s="22" t="str">
        <f t="shared" ref="Y159:Y165" si="69">CONCATENATE("public static String ",,B159,,"=","""",W159,""";")</f>
        <v>public static String ID="id";</v>
      </c>
      <c r="Z159" s="7" t="str">
        <f t="shared" ref="Z159:Z165" si="70">CONCATENATE("private String ",W159,"=","""""",";")</f>
        <v>private String id="";</v>
      </c>
    </row>
    <row r="160" spans="2:26" ht="17.5" x14ac:dyDescent="0.45">
      <c r="B160" s="1" t="s">
        <v>3</v>
      </c>
      <c r="C160" s="1" t="s">
        <v>1</v>
      </c>
      <c r="D160" s="4">
        <v>10</v>
      </c>
      <c r="I160" t="str">
        <f>I159</f>
        <v>ALTER TABLE TM_PROGRESS</v>
      </c>
      <c r="J160" t="str">
        <f>CONCATENATE(LEFT(CONCATENATE(" ADD "," ",N160,";"),LEN(CONCATENATE(" ADD "," ",N160,";"))-2),";")</f>
        <v xml:space="preserve"> ADD  STATUS VARCHAR(10);</v>
      </c>
      <c r="K160" s="21" t="str">
        <f>CONCATENATE(LEFT(CONCATENATE("  ALTER COLUMN  "," ",N160,";"),LEN(CONCATENATE("  ALTER COLUMN  "," ",N160,";"))-2),";")</f>
        <v xml:space="preserve">  ALTER COLUMN   STATUS VARCHAR(10);</v>
      </c>
      <c r="L160" s="12"/>
      <c r="M160" s="18" t="str">
        <f>CONCATENATE(B160,",")</f>
        <v>STATUS,</v>
      </c>
      <c r="N160" s="5" t="str">
        <f t="shared" ref="N160:N165" si="71">CONCATENATE(B160," ",C160,"(",D160,")",",")</f>
        <v>STATUS VARCHAR(10),</v>
      </c>
      <c r="O160" s="1" t="s">
        <v>3</v>
      </c>
      <c r="W160" s="17" t="str">
        <f t="shared" si="67"/>
        <v>status</v>
      </c>
      <c r="X160" s="3" t="str">
        <f t="shared" si="68"/>
        <v>"status":"",</v>
      </c>
      <c r="Y160" s="22" t="str">
        <f t="shared" si="69"/>
        <v>public static String STATUS="status";</v>
      </c>
      <c r="Z160" s="7" t="str">
        <f t="shared" si="70"/>
        <v>private String status="";</v>
      </c>
    </row>
    <row r="161" spans="2:26" ht="17.5" x14ac:dyDescent="0.45">
      <c r="B161" s="1" t="s">
        <v>4</v>
      </c>
      <c r="C161" s="1" t="s">
        <v>1</v>
      </c>
      <c r="D161" s="4">
        <v>30</v>
      </c>
      <c r="I161" t="str">
        <f>I160</f>
        <v>ALTER TABLE TM_PROGRESS</v>
      </c>
      <c r="J161" t="str">
        <f>CONCATENATE(LEFT(CONCATENATE(" ADD "," ",N161,";"),LEN(CONCATENATE(" ADD "," ",N161,";"))-2),";")</f>
        <v xml:space="preserve"> ADD  INSERT_DATE VARCHAR(30);</v>
      </c>
      <c r="K161" s="21" t="str">
        <f>CONCATENATE(LEFT(CONCATENATE("  ALTER COLUMN  "," ",N161,";"),LEN(CONCATENATE("  ALTER COLUMN  "," ",N161,";"))-2),";")</f>
        <v xml:space="preserve">  ALTER COLUMN   INSERT_DATE VARCHAR(30);</v>
      </c>
      <c r="L161" s="12"/>
      <c r="M161" s="18" t="str">
        <f>CONCATENATE(B161,",")</f>
        <v>INSERT_DATE,</v>
      </c>
      <c r="N161" s="5" t="str">
        <f t="shared" si="71"/>
        <v>INSERT_DATE VARCHAR(30),</v>
      </c>
      <c r="O161" s="1" t="s">
        <v>7</v>
      </c>
      <c r="P161" t="s">
        <v>8</v>
      </c>
      <c r="W161" s="17" t="str">
        <f t="shared" si="67"/>
        <v>insertDate</v>
      </c>
      <c r="X161" s="3" t="str">
        <f t="shared" si="68"/>
        <v>"insertDate":"",</v>
      </c>
      <c r="Y161" s="22" t="str">
        <f t="shared" si="69"/>
        <v>public static String INSERT_DATE="insertDate";</v>
      </c>
      <c r="Z161" s="7" t="str">
        <f t="shared" si="70"/>
        <v>private String insertDate="";</v>
      </c>
    </row>
    <row r="162" spans="2:26" ht="17.5" x14ac:dyDescent="0.45">
      <c r="B162" s="1" t="s">
        <v>5</v>
      </c>
      <c r="C162" s="1" t="s">
        <v>1</v>
      </c>
      <c r="D162" s="4">
        <v>30</v>
      </c>
      <c r="I162" t="str">
        <f>I161</f>
        <v>ALTER TABLE TM_PROGRESS</v>
      </c>
      <c r="J162" t="str">
        <f>CONCATENATE(LEFT(CONCATENATE(" ADD "," ",N162,";"),LEN(CONCATENATE(" ADD "," ",N162,";"))-2),";")</f>
        <v xml:space="preserve"> ADD  MODIFICATION_DATE VARCHAR(30);</v>
      </c>
      <c r="K162" s="21" t="str">
        <f>CONCATENATE(LEFT(CONCATENATE("  ALTER COLUMN  "," ",N162,";"),LEN(CONCATENATE("  ALTER COLUMN  "," ",N162,";"))-2),";")</f>
        <v xml:space="preserve">  ALTER COLUMN   MODIFICATION_DATE VARCHAR(30);</v>
      </c>
      <c r="L162" s="12"/>
      <c r="M162" s="18" t="str">
        <f>CONCATENATE(B162,",")</f>
        <v>MODIFICATION_DATE,</v>
      </c>
      <c r="N162" s="5" t="str">
        <f t="shared" si="71"/>
        <v>MODIFICATION_DATE VARCHAR(30),</v>
      </c>
      <c r="O162" s="1" t="s">
        <v>9</v>
      </c>
      <c r="P162" t="s">
        <v>8</v>
      </c>
      <c r="W162" s="17" t="str">
        <f t="shared" si="67"/>
        <v>modificationDate</v>
      </c>
      <c r="X162" s="3" t="str">
        <f t="shared" si="68"/>
        <v>"modificationDate":"",</v>
      </c>
      <c r="Y162" s="22" t="str">
        <f t="shared" si="69"/>
        <v>public static String MODIFICATION_DATE="modificationDate";</v>
      </c>
      <c r="Z162" s="7" t="str">
        <f t="shared" si="70"/>
        <v>private String modificationDate="";</v>
      </c>
    </row>
    <row r="163" spans="2:26" ht="17.5" x14ac:dyDescent="0.45">
      <c r="B163" s="1" t="s">
        <v>296</v>
      </c>
      <c r="C163" s="1" t="s">
        <v>1</v>
      </c>
      <c r="D163" s="4">
        <v>222</v>
      </c>
      <c r="I163">
        <f>I103</f>
        <v>0</v>
      </c>
      <c r="J163" t="str">
        <f>CONCATENATE(LEFT(CONCATENATE(" ADD "," ",N163,";"),LEN(CONCATENATE(" ADD "," ",N163,";"))-2),";")</f>
        <v xml:space="preserve"> ADD  PROGRESS_CODE VARCHAR(222);</v>
      </c>
      <c r="K163" s="21" t="str">
        <f>CONCATENATE(LEFT(CONCATENATE("  ALTER COLUMN  "," ",N163,";"),LEN(CONCATENATE("  ALTER COLUMN  "," ",N163,";"))-2),";")</f>
        <v xml:space="preserve">  ALTER COLUMN   PROGRESS_CODE VARCHAR(222);</v>
      </c>
      <c r="L163" s="12"/>
      <c r="M163" s="18" t="str">
        <f>CONCATENATE(B163,",")</f>
        <v>PROGRESS_CODE,</v>
      </c>
      <c r="N163" s="5" t="str">
        <f t="shared" si="71"/>
        <v>PROGRESS_CODE VARCHAR(222),</v>
      </c>
      <c r="O163" s="1" t="s">
        <v>298</v>
      </c>
      <c r="P163" t="s">
        <v>18</v>
      </c>
      <c r="W163" s="17" t="str">
        <f t="shared" si="67"/>
        <v>progressCode</v>
      </c>
      <c r="X163" s="3" t="str">
        <f t="shared" si="68"/>
        <v>"progressCode":"",</v>
      </c>
      <c r="Y163" s="22" t="str">
        <f t="shared" si="69"/>
        <v>public static String PROGRESS_CODE="progressCode";</v>
      </c>
      <c r="Z163" s="7" t="str">
        <f t="shared" si="70"/>
        <v>private String progressCode="";</v>
      </c>
    </row>
    <row r="164" spans="2:26" ht="17.5" x14ac:dyDescent="0.45">
      <c r="B164" s="1" t="s">
        <v>297</v>
      </c>
      <c r="C164" s="1" t="s">
        <v>1</v>
      </c>
      <c r="D164" s="4">
        <v>444</v>
      </c>
      <c r="L164" s="12"/>
      <c r="M164" s="18"/>
      <c r="N164" s="5" t="str">
        <f t="shared" si="71"/>
        <v>PROGRESS_NAME VARCHAR(444),</v>
      </c>
      <c r="O164" s="1" t="s">
        <v>298</v>
      </c>
      <c r="P164" t="s">
        <v>0</v>
      </c>
      <c r="W164" s="17" t="str">
        <f t="shared" si="67"/>
        <v>progressName</v>
      </c>
      <c r="X164" s="3" t="str">
        <f t="shared" si="68"/>
        <v>"progressName":"",</v>
      </c>
      <c r="Y164" s="22" t="str">
        <f t="shared" si="69"/>
        <v>public static String PROGRESS_NAME="progressName";</v>
      </c>
      <c r="Z164" s="7" t="str">
        <f t="shared" si="70"/>
        <v>private String progressName="";</v>
      </c>
    </row>
    <row r="165" spans="2:26" ht="17.5" x14ac:dyDescent="0.45">
      <c r="B165" s="1" t="s">
        <v>14</v>
      </c>
      <c r="C165" s="1" t="s">
        <v>1</v>
      </c>
      <c r="D165" s="4">
        <v>3000</v>
      </c>
      <c r="I165">
        <f>I128</f>
        <v>0</v>
      </c>
      <c r="J165" t="str">
        <f>CONCATENATE(LEFT(CONCATENATE(" ADD "," ",N165,";"),LEN(CONCATENATE(" ADD "," ",N165,";"))-2),";")</f>
        <v xml:space="preserve"> ADD  DESCRIPTION VARCHAR(3000);</v>
      </c>
      <c r="K165" s="21" t="str">
        <f>CONCATENATE(LEFT(CONCATENATE("  ALTER COLUMN  "," ",N165,";"),LEN(CONCATENATE("  ALTER COLUMN  "," ",N165,";"))-2),";")</f>
        <v xml:space="preserve">  ALTER COLUMN   DESCRIPTION VARCHAR(3000);</v>
      </c>
      <c r="L165" s="12"/>
      <c r="M165" s="18" t="str">
        <f>CONCATENATE(B165,",")</f>
        <v>DESCRIPTION,</v>
      </c>
      <c r="N165" s="5" t="str">
        <f t="shared" si="71"/>
        <v>DESCRIPTION VARCHAR(3000),</v>
      </c>
      <c r="O165" s="1" t="s">
        <v>14</v>
      </c>
      <c r="W165" s="17" t="str">
        <f t="shared" si="67"/>
        <v>description</v>
      </c>
      <c r="X165" s="3" t="str">
        <f t="shared" si="68"/>
        <v>"description":"",</v>
      </c>
      <c r="Y165" s="22" t="str">
        <f t="shared" si="69"/>
        <v>public static String DESCRIPTION="description";</v>
      </c>
      <c r="Z165" s="7" t="str">
        <f t="shared" si="70"/>
        <v>private String description="";</v>
      </c>
    </row>
    <row r="166" spans="2:26" ht="17.5" x14ac:dyDescent="0.45">
      <c r="C166" s="1"/>
      <c r="D166" s="8"/>
      <c r="M166" s="18"/>
      <c r="N166" s="33" t="s">
        <v>130</v>
      </c>
      <c r="O166" s="1"/>
      <c r="W166" s="17"/>
    </row>
    <row r="167" spans="2:26" ht="17.5" x14ac:dyDescent="0.45">
      <c r="C167" s="1"/>
      <c r="D167" s="8"/>
      <c r="M167" s="18"/>
      <c r="N167" s="31" t="s">
        <v>126</v>
      </c>
      <c r="O167" s="1"/>
      <c r="W167" s="17"/>
    </row>
    <row r="168" spans="2:26" ht="17.5" x14ac:dyDescent="0.45">
      <c r="C168" s="14"/>
      <c r="D168" s="9"/>
      <c r="M168" s="20"/>
      <c r="W168" s="17"/>
    </row>
    <row r="171" spans="2:26" x14ac:dyDescent="0.35">
      <c r="B171" s="2" t="s">
        <v>299</v>
      </c>
      <c r="I171" t="str">
        <f>CONCATENATE("ALTER TABLE"," ",B171)</f>
        <v>ALTER TABLE TM_TASK_STATUS</v>
      </c>
      <c r="N171" s="5" t="str">
        <f>CONCATENATE("CREATE TABLE ",B171," ","(")</f>
        <v>CREATE TABLE TM_TASK_STATUS (</v>
      </c>
    </row>
    <row r="172" spans="2:26" ht="17.5" x14ac:dyDescent="0.45">
      <c r="B172" s="1" t="s">
        <v>2</v>
      </c>
      <c r="C172" s="1" t="s">
        <v>1</v>
      </c>
      <c r="D172" s="4">
        <v>30</v>
      </c>
      <c r="E172" s="24" t="s">
        <v>113</v>
      </c>
      <c r="I172" t="str">
        <f t="shared" ref="I172:I178" si="72">I171</f>
        <v>ALTER TABLE TM_TASK_STATUS</v>
      </c>
      <c r="J172" t="str">
        <f t="shared" ref="J172:J178" si="73">CONCATENATE(LEFT(CONCATENATE(" ADD "," ",N172,";"),LEN(CONCATENATE(" ADD "," ",N172,";"))-2),";")</f>
        <v xml:space="preserve"> ADD  ID VARCHAR(30) NOT NULL ;</v>
      </c>
      <c r="K172" s="21" t="str">
        <f>CONCATENATE(LEFT(CONCATENATE("  ALTER COLUMN  "," ",N172,";"),LEN(CONCATENATE("  ALTER COLUMN  "," ",N172,";"))-2),";")</f>
        <v xml:space="preserve">  ALTER COLUMN   ID VARCHAR(30) NOT NULL ;</v>
      </c>
      <c r="L172" s="12"/>
      <c r="M172" s="18" t="str">
        <f>CONCATENATE(B172,",")</f>
        <v>ID,</v>
      </c>
      <c r="N172" s="5" t="str">
        <f>CONCATENATE(B172," ",C172,"(",D172,") ",E172," ,")</f>
        <v>ID VARCHAR(30) NOT NULL ,</v>
      </c>
      <c r="O172" s="1" t="s">
        <v>2</v>
      </c>
      <c r="P172" s="6"/>
      <c r="Q172" s="6"/>
      <c r="R172" s="6"/>
      <c r="S172" s="6"/>
      <c r="T172" s="6"/>
      <c r="U172" s="6"/>
      <c r="V172" s="6"/>
      <c r="W172" s="17" t="str">
        <f t="shared" ref="W172:W178" si="74"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id</v>
      </c>
      <c r="X172" s="3" t="str">
        <f t="shared" ref="X172:X178" si="75">CONCATENATE("""",W172,"""",":","""","""",",")</f>
        <v>"id":"",</v>
      </c>
      <c r="Y172" s="22" t="str">
        <f t="shared" ref="Y172:Y178" si="76">CONCATENATE("public static String ",,B172,,"=","""",W172,""";")</f>
        <v>public static String ID="id";</v>
      </c>
      <c r="Z172" s="7" t="str">
        <f t="shared" ref="Z172:Z178" si="77">CONCATENATE("private String ",W172,"=","""""",";")</f>
        <v>private String id="";</v>
      </c>
    </row>
    <row r="173" spans="2:26" ht="17.5" x14ac:dyDescent="0.45">
      <c r="B173" s="1" t="s">
        <v>3</v>
      </c>
      <c r="C173" s="1" t="s">
        <v>1</v>
      </c>
      <c r="D173" s="4">
        <v>10</v>
      </c>
      <c r="I173" t="str">
        <f t="shared" si="72"/>
        <v>ALTER TABLE TM_TASK_STATUS</v>
      </c>
      <c r="J173" t="str">
        <f t="shared" si="73"/>
        <v xml:space="preserve"> ADD  STATUS VARCHAR(10);</v>
      </c>
      <c r="K173" s="21" t="str">
        <f>CONCATENATE(LEFT(CONCATENATE("  ALTER COLUMN  "," ",N173,";"),LEN(CONCATENATE("  ALTER COLUMN  "," ",N173,";"))-2),";")</f>
        <v xml:space="preserve">  ALTER COLUMN   STATUS VARCHAR(10);</v>
      </c>
      <c r="L173" s="12"/>
      <c r="M173" s="18" t="str">
        <f>CONCATENATE(B173,",")</f>
        <v>STATUS,</v>
      </c>
      <c r="N173" s="5" t="str">
        <f t="shared" ref="N173:N178" si="78">CONCATENATE(B173," ",C173,"(",D173,")",",")</f>
        <v>STATUS VARCHAR(10),</v>
      </c>
      <c r="O173" s="1" t="s">
        <v>3</v>
      </c>
      <c r="W173" s="17" t="str">
        <f t="shared" si="74"/>
        <v>status</v>
      </c>
      <c r="X173" s="3" t="str">
        <f t="shared" si="75"/>
        <v>"status":"",</v>
      </c>
      <c r="Y173" s="22" t="str">
        <f t="shared" si="76"/>
        <v>public static String STATUS="status";</v>
      </c>
      <c r="Z173" s="7" t="str">
        <f t="shared" si="77"/>
        <v>private String status="";</v>
      </c>
    </row>
    <row r="174" spans="2:26" ht="17.5" x14ac:dyDescent="0.45">
      <c r="B174" s="1" t="s">
        <v>4</v>
      </c>
      <c r="C174" s="1" t="s">
        <v>1</v>
      </c>
      <c r="D174" s="4">
        <v>30</v>
      </c>
      <c r="I174" t="str">
        <f t="shared" si="72"/>
        <v>ALTER TABLE TM_TASK_STATUS</v>
      </c>
      <c r="J174" t="str">
        <f t="shared" si="73"/>
        <v xml:space="preserve"> ADD  INSERT_DATE VARCHAR(30);</v>
      </c>
      <c r="K174" s="21" t="str">
        <f>CONCATENATE(LEFT(CONCATENATE("  ALTER COLUMN  "," ",N174,";"),LEN(CONCATENATE("  ALTER COLUMN  "," ",N174,";"))-2),";")</f>
        <v xml:space="preserve">  ALTER COLUMN   INSERT_DATE VARCHAR(30);</v>
      </c>
      <c r="L174" s="12"/>
      <c r="M174" s="18" t="str">
        <f>CONCATENATE(B174,",")</f>
        <v>INSERT_DATE,</v>
      </c>
      <c r="N174" s="5" t="str">
        <f t="shared" si="78"/>
        <v>INSERT_DATE VARCHAR(30),</v>
      </c>
      <c r="O174" s="1" t="s">
        <v>7</v>
      </c>
      <c r="P174" t="s">
        <v>8</v>
      </c>
      <c r="W174" s="17" t="str">
        <f t="shared" si="74"/>
        <v>insertDate</v>
      </c>
      <c r="X174" s="3" t="str">
        <f t="shared" si="75"/>
        <v>"insertDate":"",</v>
      </c>
      <c r="Y174" s="22" t="str">
        <f t="shared" si="76"/>
        <v>public static String INSERT_DATE="insertDate";</v>
      </c>
      <c r="Z174" s="7" t="str">
        <f t="shared" si="77"/>
        <v>private String insertDate="";</v>
      </c>
    </row>
    <row r="175" spans="2:26" ht="17.5" x14ac:dyDescent="0.45">
      <c r="B175" s="1" t="s">
        <v>5</v>
      </c>
      <c r="C175" s="1" t="s">
        <v>1</v>
      </c>
      <c r="D175" s="4">
        <v>30</v>
      </c>
      <c r="I175" t="str">
        <f t="shared" si="72"/>
        <v>ALTER TABLE TM_TASK_STATUS</v>
      </c>
      <c r="J175" t="str">
        <f t="shared" si="73"/>
        <v xml:space="preserve"> ADD  MODIFICATION_DATE VARCHAR(30);</v>
      </c>
      <c r="K175" s="21" t="str">
        <f>CONCATENATE(LEFT(CONCATENATE("  ALTER COLUMN  "," ",N175,";"),LEN(CONCATENATE("  ALTER COLUMN  "," ",N175,";"))-2),";")</f>
        <v xml:space="preserve">  ALTER COLUMN   MODIFICATION_DATE VARCHAR(30);</v>
      </c>
      <c r="L175" s="12"/>
      <c r="M175" s="18" t="str">
        <f>CONCATENATE(B175,",")</f>
        <v>MODIFICATION_DATE,</v>
      </c>
      <c r="N175" s="5" t="str">
        <f t="shared" si="78"/>
        <v>MODIFICATION_DATE VARCHAR(30),</v>
      </c>
      <c r="O175" s="1" t="s">
        <v>9</v>
      </c>
      <c r="P175" t="s">
        <v>8</v>
      </c>
      <c r="W175" s="17" t="str">
        <f t="shared" si="74"/>
        <v>modificationDate</v>
      </c>
      <c r="X175" s="3" t="str">
        <f t="shared" si="75"/>
        <v>"modificationDate":"",</v>
      </c>
      <c r="Y175" s="22" t="str">
        <f t="shared" si="76"/>
        <v>public static String MODIFICATION_DATE="modificationDate";</v>
      </c>
      <c r="Z175" s="7" t="str">
        <f t="shared" si="77"/>
        <v>private String modificationDate="";</v>
      </c>
    </row>
    <row r="176" spans="2:26" ht="17.5" x14ac:dyDescent="0.45">
      <c r="B176" s="1" t="s">
        <v>300</v>
      </c>
      <c r="C176" s="1" t="s">
        <v>1</v>
      </c>
      <c r="D176" s="4">
        <v>222</v>
      </c>
      <c r="I176" t="str">
        <f t="shared" si="72"/>
        <v>ALTER TABLE TM_TASK_STATUS</v>
      </c>
      <c r="J176" t="str">
        <f t="shared" si="73"/>
        <v xml:space="preserve"> ADD  STATUS_CODE VARCHAR(222);</v>
      </c>
      <c r="K176" s="21" t="str">
        <f>CONCATENATE(LEFT(CONCATENATE("  ALTER COLUMN  "," ",N176,";"),LEN(CONCATENATE("  ALTER COLUMN  "," ",N176,";"))-2),";")</f>
        <v xml:space="preserve">  ALTER COLUMN   STATUS_CODE VARCHAR(222);</v>
      </c>
      <c r="L176" s="12"/>
      <c r="M176" s="18" t="str">
        <f>CONCATENATE(B176,",")</f>
        <v>STATUS_CODE,</v>
      </c>
      <c r="N176" s="5" t="str">
        <f t="shared" si="78"/>
        <v>STATUS_CODE VARCHAR(222),</v>
      </c>
      <c r="O176" s="1" t="s">
        <v>3</v>
      </c>
      <c r="P176" t="s">
        <v>18</v>
      </c>
      <c r="W176" s="17" t="str">
        <f t="shared" si="74"/>
        <v>statusCode</v>
      </c>
      <c r="X176" s="3" t="str">
        <f t="shared" si="75"/>
        <v>"statusCode":"",</v>
      </c>
      <c r="Y176" s="22" t="str">
        <f t="shared" si="76"/>
        <v>public static String STATUS_CODE="statusCode";</v>
      </c>
      <c r="Z176" s="7" t="str">
        <f t="shared" si="77"/>
        <v>private String statusCode="";</v>
      </c>
    </row>
    <row r="177" spans="2:26" ht="17.5" x14ac:dyDescent="0.45">
      <c r="B177" s="1" t="s">
        <v>301</v>
      </c>
      <c r="C177" s="1" t="s">
        <v>1</v>
      </c>
      <c r="D177" s="4">
        <v>444</v>
      </c>
      <c r="I177" t="str">
        <f t="shared" si="72"/>
        <v>ALTER TABLE TM_TASK_STATUS</v>
      </c>
      <c r="J177" t="str">
        <f t="shared" si="73"/>
        <v xml:space="preserve"> ADD  STATUS_NAME VARCHAR(444);</v>
      </c>
      <c r="L177" s="12"/>
      <c r="M177" s="18"/>
      <c r="N177" s="5" t="str">
        <f t="shared" si="78"/>
        <v>STATUS_NAME VARCHAR(444),</v>
      </c>
      <c r="O177" s="1" t="s">
        <v>3</v>
      </c>
      <c r="P177" t="s">
        <v>0</v>
      </c>
      <c r="W177" s="17" t="str">
        <f t="shared" si="74"/>
        <v>statusName</v>
      </c>
      <c r="X177" s="3" t="str">
        <f t="shared" si="75"/>
        <v>"statusName":"",</v>
      </c>
      <c r="Y177" s="22" t="str">
        <f t="shared" si="76"/>
        <v>public static String STATUS_NAME="statusName";</v>
      </c>
      <c r="Z177" s="7" t="str">
        <f t="shared" si="77"/>
        <v>private String statusName="";</v>
      </c>
    </row>
    <row r="178" spans="2:26" ht="17.5" x14ac:dyDescent="0.45">
      <c r="B178" s="1" t="s">
        <v>14</v>
      </c>
      <c r="C178" s="1" t="s">
        <v>1</v>
      </c>
      <c r="D178" s="4">
        <v>3000</v>
      </c>
      <c r="I178" t="str">
        <f t="shared" si="72"/>
        <v>ALTER TABLE TM_TASK_STATUS</v>
      </c>
      <c r="J178" t="str">
        <f t="shared" si="73"/>
        <v xml:space="preserve"> ADD  DESCRIPTION VARCHAR(3000);</v>
      </c>
      <c r="K178" s="21" t="str">
        <f>CONCATENATE(LEFT(CONCATENATE("  ALTER COLUMN  "," ",N178,";"),LEN(CONCATENATE("  ALTER COLUMN  "," ",N178,";"))-2),";")</f>
        <v xml:space="preserve">  ALTER COLUMN   DESCRIPTION VARCHAR(3000);</v>
      </c>
      <c r="L178" s="12"/>
      <c r="M178" s="18" t="str">
        <f>CONCATENATE(B178,",")</f>
        <v>DESCRIPTION,</v>
      </c>
      <c r="N178" s="5" t="str">
        <f t="shared" si="78"/>
        <v>DESCRIPTION VARCHAR(3000),</v>
      </c>
      <c r="O178" s="1" t="s">
        <v>14</v>
      </c>
      <c r="W178" s="17" t="str">
        <f t="shared" si="74"/>
        <v>description</v>
      </c>
      <c r="X178" s="3" t="str">
        <f t="shared" si="75"/>
        <v>"description":"",</v>
      </c>
      <c r="Y178" s="22" t="str">
        <f t="shared" si="76"/>
        <v>public static String DESCRIPTION="description";</v>
      </c>
      <c r="Z178" s="7" t="str">
        <f t="shared" si="77"/>
        <v>private String description="";</v>
      </c>
    </row>
    <row r="179" spans="2:26" ht="17.5" x14ac:dyDescent="0.45">
      <c r="C179" s="1"/>
      <c r="D179" s="8"/>
      <c r="M179" s="18"/>
      <c r="N179" s="33" t="s">
        <v>130</v>
      </c>
      <c r="O179" s="1"/>
      <c r="W179" s="17"/>
    </row>
    <row r="180" spans="2:26" ht="17.5" x14ac:dyDescent="0.45">
      <c r="C180" s="1"/>
      <c r="D180" s="8"/>
      <c r="M180" s="18"/>
      <c r="N180" s="31" t="s">
        <v>126</v>
      </c>
      <c r="O180" s="1"/>
      <c r="W180" s="17"/>
    </row>
    <row r="181" spans="2:26" ht="17.5" x14ac:dyDescent="0.45">
      <c r="C181" s="14"/>
      <c r="D181" s="9"/>
      <c r="M181" s="20"/>
      <c r="W181" s="17"/>
    </row>
    <row r="183" spans="2:26" x14ac:dyDescent="0.35">
      <c r="B183" s="2" t="s">
        <v>303</v>
      </c>
      <c r="I183" t="str">
        <f>CONCATENATE("ALTER TABLE"," ",B183)</f>
        <v>ALTER TABLE TM_TASK_PRIORITY</v>
      </c>
      <c r="N183" s="5" t="str">
        <f>CONCATENATE("CREATE TABLE ",B183," ","(")</f>
        <v>CREATE TABLE TM_TASK_PRIORITY (</v>
      </c>
    </row>
    <row r="184" spans="2:26" ht="17.5" x14ac:dyDescent="0.45">
      <c r="B184" s="1" t="s">
        <v>2</v>
      </c>
      <c r="C184" s="1" t="s">
        <v>1</v>
      </c>
      <c r="D184" s="4">
        <v>30</v>
      </c>
      <c r="E184" s="24" t="s">
        <v>113</v>
      </c>
      <c r="I184" t="str">
        <f>I183</f>
        <v>ALTER TABLE TM_TASK_PRIORITY</v>
      </c>
      <c r="J184" t="str">
        <f>CONCATENATE(LEFT(CONCATENATE(" ADD "," ",N184,";"),LEN(CONCATENATE(" ADD "," ",N184,";"))-2),";")</f>
        <v xml:space="preserve"> ADD  ID VARCHAR(30) NOT NULL ;</v>
      </c>
      <c r="K184" s="21" t="str">
        <f>CONCATENATE(LEFT(CONCATENATE("  ALTER COLUMN  "," ",N184,";"),LEN(CONCATENATE("  ALTER COLUMN  "," ",N184,";"))-2),";")</f>
        <v xml:space="preserve">  ALTER COLUMN   ID VARCHAR(30) NOT NULL ;</v>
      </c>
      <c r="L184" s="12"/>
      <c r="M184" s="18" t="str">
        <f>CONCATENATE(B184,",")</f>
        <v>ID,</v>
      </c>
      <c r="N184" s="5" t="str">
        <f>CONCATENATE(B184," ",C184,"(",D184,") ",E184," ,")</f>
        <v>ID VARCHAR(30) NOT NULL ,</v>
      </c>
      <c r="O184" s="1" t="s">
        <v>2</v>
      </c>
      <c r="P184" s="6"/>
      <c r="Q184" s="6"/>
      <c r="R184" s="6"/>
      <c r="S184" s="6"/>
      <c r="T184" s="6"/>
      <c r="U184" s="6"/>
      <c r="V184" s="6"/>
      <c r="W184" s="17" t="str">
        <f t="shared" ref="W184:W190" si="79">CONCATENATE(,LOWER(O184),UPPER(LEFT(P184,1)),LOWER(RIGHT(P184,LEN(P184)-IF(LEN(P184)&gt;0,1,LEN(P184)))),UPPER(LEFT(Q184,1)),LOWER(RIGHT(Q184,LEN(Q184)-IF(LEN(Q184)&gt;0,1,LEN(Q184)))),UPPER(LEFT(R184,1)),LOWER(RIGHT(R184,LEN(R184)-IF(LEN(R184)&gt;0,1,LEN(R184)))),UPPER(LEFT(S184,1)),LOWER(RIGHT(S184,LEN(S184)-IF(LEN(S184)&gt;0,1,LEN(S184)))),UPPER(LEFT(T184,1)),LOWER(RIGHT(T184,LEN(T184)-IF(LEN(T184)&gt;0,1,LEN(T184)))),UPPER(LEFT(U184,1)),LOWER(RIGHT(U184,LEN(U184)-IF(LEN(U184)&gt;0,1,LEN(U184)))),UPPER(LEFT(V184,1)),LOWER(RIGHT(V184,LEN(V184)-IF(LEN(V184)&gt;0,1,LEN(V184)))))</f>
        <v>id</v>
      </c>
      <c r="X184" s="3" t="str">
        <f t="shared" ref="X184:X190" si="80">CONCATENATE("""",W184,"""",":","""","""",",")</f>
        <v>"id":"",</v>
      </c>
      <c r="Y184" s="22" t="str">
        <f t="shared" ref="Y184:Y190" si="81">CONCATENATE("public static String ",,B184,,"=","""",W184,""";")</f>
        <v>public static String ID="id";</v>
      </c>
      <c r="Z184" s="7" t="str">
        <f t="shared" ref="Z184:Z190" si="82">CONCATENATE("private String ",W184,"=","""""",";")</f>
        <v>private String id="";</v>
      </c>
    </row>
    <row r="185" spans="2:26" ht="17.5" x14ac:dyDescent="0.45">
      <c r="B185" s="1" t="s">
        <v>3</v>
      </c>
      <c r="C185" s="1" t="s">
        <v>1</v>
      </c>
      <c r="D185" s="4">
        <v>10</v>
      </c>
      <c r="I185" t="str">
        <f>I184</f>
        <v>ALTER TABLE TM_TASK_PRIORITY</v>
      </c>
      <c r="J185" t="str">
        <f>CONCATENATE(LEFT(CONCATENATE(" ADD "," ",N185,";"),LEN(CONCATENATE(" ADD "," ",N185,";"))-2),";")</f>
        <v xml:space="preserve"> ADD  STATUS VARCHAR(10);</v>
      </c>
      <c r="K185" s="21" t="str">
        <f>CONCATENATE(LEFT(CONCATENATE("  ALTER COLUMN  "," ",N185,";"),LEN(CONCATENATE("  ALTER COLUMN  "," ",N185,";"))-2),";")</f>
        <v xml:space="preserve">  ALTER COLUMN   STATUS VARCHAR(10);</v>
      </c>
      <c r="L185" s="12"/>
      <c r="M185" s="18" t="str">
        <f>CONCATENATE(B185,",")</f>
        <v>STATUS,</v>
      </c>
      <c r="N185" s="5" t="str">
        <f t="shared" ref="N185:N190" si="83">CONCATENATE(B185," ",C185,"(",D185,")",",")</f>
        <v>STATUS VARCHAR(10),</v>
      </c>
      <c r="O185" s="1" t="s">
        <v>3</v>
      </c>
      <c r="W185" s="17" t="str">
        <f t="shared" si="79"/>
        <v>status</v>
      </c>
      <c r="X185" s="3" t="str">
        <f t="shared" si="80"/>
        <v>"status":"",</v>
      </c>
      <c r="Y185" s="22" t="str">
        <f t="shared" si="81"/>
        <v>public static String STATUS="status";</v>
      </c>
      <c r="Z185" s="7" t="str">
        <f t="shared" si="82"/>
        <v>private String status="";</v>
      </c>
    </row>
    <row r="186" spans="2:26" ht="17.5" x14ac:dyDescent="0.45">
      <c r="B186" s="1" t="s">
        <v>4</v>
      </c>
      <c r="C186" s="1" t="s">
        <v>1</v>
      </c>
      <c r="D186" s="4">
        <v>30</v>
      </c>
      <c r="I186" t="str">
        <f>I185</f>
        <v>ALTER TABLE TM_TASK_PRIORITY</v>
      </c>
      <c r="J186" t="str">
        <f>CONCATENATE(LEFT(CONCATENATE(" ADD "," ",N186,";"),LEN(CONCATENATE(" ADD "," ",N186,";"))-2),";")</f>
        <v xml:space="preserve"> ADD  INSERT_DATE VARCHAR(30);</v>
      </c>
      <c r="K186" s="21" t="str">
        <f>CONCATENATE(LEFT(CONCATENATE("  ALTER COLUMN  "," ",N186,";"),LEN(CONCATENATE("  ALTER COLUMN  "," ",N186,";"))-2),";")</f>
        <v xml:space="preserve">  ALTER COLUMN   INSERT_DATE VARCHAR(30);</v>
      </c>
      <c r="L186" s="12"/>
      <c r="M186" s="18" t="str">
        <f>CONCATENATE(B186,",")</f>
        <v>INSERT_DATE,</v>
      </c>
      <c r="N186" s="5" t="str">
        <f t="shared" si="83"/>
        <v>INSERT_DATE VARCHAR(30),</v>
      </c>
      <c r="O186" s="1" t="s">
        <v>7</v>
      </c>
      <c r="P186" t="s">
        <v>8</v>
      </c>
      <c r="W186" s="17" t="str">
        <f t="shared" si="79"/>
        <v>insertDate</v>
      </c>
      <c r="X186" s="3" t="str">
        <f t="shared" si="80"/>
        <v>"insertDate":"",</v>
      </c>
      <c r="Y186" s="22" t="str">
        <f t="shared" si="81"/>
        <v>public static String INSERT_DATE="insertDate";</v>
      </c>
      <c r="Z186" s="7" t="str">
        <f t="shared" si="82"/>
        <v>private String insertDate="";</v>
      </c>
    </row>
    <row r="187" spans="2:26" ht="17.5" x14ac:dyDescent="0.45">
      <c r="B187" s="1" t="s">
        <v>5</v>
      </c>
      <c r="C187" s="1" t="s">
        <v>1</v>
      </c>
      <c r="D187" s="4">
        <v>30</v>
      </c>
      <c r="I187" t="str">
        <f>I186</f>
        <v>ALTER TABLE TM_TASK_PRIORITY</v>
      </c>
      <c r="J187" t="str">
        <f>CONCATENATE(LEFT(CONCATENATE(" ADD "," ",N187,";"),LEN(CONCATENATE(" ADD "," ",N187,";"))-2),";")</f>
        <v xml:space="preserve"> ADD  MODIFICATION_DATE VARCHAR(30);</v>
      </c>
      <c r="K187" s="21" t="str">
        <f>CONCATENATE(LEFT(CONCATENATE("  ALTER COLUMN  "," ",N187,";"),LEN(CONCATENATE("  ALTER COLUMN  "," ",N187,";"))-2),";")</f>
        <v xml:space="preserve">  ALTER COLUMN   MODIFICATION_DATE VARCHAR(30);</v>
      </c>
      <c r="L187" s="12"/>
      <c r="M187" s="18" t="str">
        <f>CONCATENATE(B187,",")</f>
        <v>MODIFICATION_DATE,</v>
      </c>
      <c r="N187" s="5" t="str">
        <f t="shared" si="83"/>
        <v>MODIFICATION_DATE VARCHAR(30),</v>
      </c>
      <c r="O187" s="1" t="s">
        <v>9</v>
      </c>
      <c r="P187" t="s">
        <v>8</v>
      </c>
      <c r="W187" s="17" t="str">
        <f t="shared" si="79"/>
        <v>modificationDate</v>
      </c>
      <c r="X187" s="3" t="str">
        <f t="shared" si="80"/>
        <v>"modificationDate":"",</v>
      </c>
      <c r="Y187" s="22" t="str">
        <f t="shared" si="81"/>
        <v>public static String MODIFICATION_DATE="modificationDate";</v>
      </c>
      <c r="Z187" s="7" t="str">
        <f t="shared" si="82"/>
        <v>private String modificationDate="";</v>
      </c>
    </row>
    <row r="188" spans="2:26" ht="17.5" x14ac:dyDescent="0.45">
      <c r="B188" s="1" t="s">
        <v>304</v>
      </c>
      <c r="C188" s="1" t="s">
        <v>1</v>
      </c>
      <c r="D188" s="4">
        <v>222</v>
      </c>
      <c r="I188">
        <f>I150</f>
        <v>0</v>
      </c>
      <c r="J188" t="str">
        <f>CONCATENATE(LEFT(CONCATENATE(" ADD "," ",N188,";"),LEN(CONCATENATE(" ADD "," ",N188,";"))-2),";")</f>
        <v xml:space="preserve"> ADD  PRIORITY_CODE VARCHAR(222);</v>
      </c>
      <c r="K188" s="21" t="str">
        <f>CONCATENATE(LEFT(CONCATENATE("  ALTER COLUMN  "," ",N188,";"),LEN(CONCATENATE("  ALTER COLUMN  "," ",N188,";"))-2),";")</f>
        <v xml:space="preserve">  ALTER COLUMN   PRIORITY_CODE VARCHAR(222);</v>
      </c>
      <c r="L188" s="12"/>
      <c r="M188" s="18" t="str">
        <f>CONCATENATE(B188,",")</f>
        <v>PRIORITY_CODE,</v>
      </c>
      <c r="N188" s="5" t="str">
        <f t="shared" si="83"/>
        <v>PRIORITY_CODE VARCHAR(222),</v>
      </c>
      <c r="O188" s="1" t="s">
        <v>306</v>
      </c>
      <c r="P188" t="s">
        <v>18</v>
      </c>
      <c r="W188" s="17" t="str">
        <f t="shared" si="79"/>
        <v>priorityCode</v>
      </c>
      <c r="X188" s="3" t="str">
        <f t="shared" si="80"/>
        <v>"priorityCode":"",</v>
      </c>
      <c r="Y188" s="22" t="str">
        <f t="shared" si="81"/>
        <v>public static String PRIORITY_CODE="priorityCode";</v>
      </c>
      <c r="Z188" s="7" t="str">
        <f t="shared" si="82"/>
        <v>private String priorityCode="";</v>
      </c>
    </row>
    <row r="189" spans="2:26" ht="17.5" x14ac:dyDescent="0.45">
      <c r="B189" s="1" t="s">
        <v>305</v>
      </c>
      <c r="C189" s="1" t="s">
        <v>1</v>
      </c>
      <c r="D189" s="4">
        <v>444</v>
      </c>
      <c r="L189" s="12"/>
      <c r="M189" s="18"/>
      <c r="N189" s="5" t="str">
        <f t="shared" si="83"/>
        <v>PRIORITY_NAME VARCHAR(444),</v>
      </c>
      <c r="O189" s="1" t="s">
        <v>306</v>
      </c>
      <c r="P189" t="s">
        <v>0</v>
      </c>
      <c r="W189" s="17" t="str">
        <f t="shared" si="79"/>
        <v>priorityName</v>
      </c>
      <c r="X189" s="3" t="str">
        <f t="shared" si="80"/>
        <v>"priorityName":"",</v>
      </c>
      <c r="Y189" s="22" t="str">
        <f t="shared" si="81"/>
        <v>public static String PRIORITY_NAME="priorityName";</v>
      </c>
      <c r="Z189" s="7" t="str">
        <f t="shared" si="82"/>
        <v>private String priorityName="";</v>
      </c>
    </row>
    <row r="190" spans="2:26" ht="17.5" x14ac:dyDescent="0.45">
      <c r="B190" s="1" t="s">
        <v>14</v>
      </c>
      <c r="C190" s="1" t="s">
        <v>1</v>
      </c>
      <c r="D190" s="4">
        <v>3000</v>
      </c>
      <c r="I190">
        <f>I164</f>
        <v>0</v>
      </c>
      <c r="J190" t="str">
        <f>CONCATENATE(LEFT(CONCATENATE(" ADD "," ",N190,";"),LEN(CONCATENATE(" ADD "," ",N190,";"))-2),";")</f>
        <v xml:space="preserve"> ADD  DESCRIPTION VARCHAR(3000);</v>
      </c>
      <c r="K190" s="21" t="str">
        <f>CONCATENATE(LEFT(CONCATENATE("  ALTER COLUMN  "," ",N190,";"),LEN(CONCATENATE("  ALTER COLUMN  "," ",N190,";"))-2),";")</f>
        <v xml:space="preserve">  ALTER COLUMN   DESCRIPTION VARCHAR(3000);</v>
      </c>
      <c r="L190" s="12"/>
      <c r="M190" s="18" t="str">
        <f>CONCATENATE(B190,",")</f>
        <v>DESCRIPTION,</v>
      </c>
      <c r="N190" s="5" t="str">
        <f t="shared" si="83"/>
        <v>DESCRIPTION VARCHAR(3000),</v>
      </c>
      <c r="O190" s="1" t="s">
        <v>14</v>
      </c>
      <c r="W190" s="17" t="str">
        <f t="shared" si="79"/>
        <v>description</v>
      </c>
      <c r="X190" s="3" t="str">
        <f t="shared" si="80"/>
        <v>"description":"",</v>
      </c>
      <c r="Y190" s="22" t="str">
        <f t="shared" si="81"/>
        <v>public static String DESCRIPTION="description";</v>
      </c>
      <c r="Z190" s="7" t="str">
        <f t="shared" si="82"/>
        <v>private String description="";</v>
      </c>
    </row>
    <row r="191" spans="2:26" ht="17.5" x14ac:dyDescent="0.45">
      <c r="C191" s="1"/>
      <c r="D191" s="8"/>
      <c r="M191" s="18"/>
      <c r="N191" s="33" t="s">
        <v>130</v>
      </c>
      <c r="O191" s="1"/>
      <c r="W191" s="17"/>
    </row>
    <row r="192" spans="2:26" ht="17.5" x14ac:dyDescent="0.45">
      <c r="C192" s="1"/>
      <c r="D192" s="8"/>
      <c r="M192" s="18"/>
      <c r="N192" s="31" t="s">
        <v>126</v>
      </c>
      <c r="O192" s="1"/>
      <c r="W192" s="17"/>
    </row>
    <row r="193" spans="2:26" ht="17.5" x14ac:dyDescent="0.45">
      <c r="C193" s="14"/>
      <c r="D193" s="9"/>
      <c r="M193" s="20"/>
      <c r="W193" s="17"/>
    </row>
    <row r="194" spans="2:26" x14ac:dyDescent="0.35">
      <c r="B194" s="2" t="s">
        <v>308</v>
      </c>
      <c r="I194" t="str">
        <f>CONCATENATE("ALTER TABLE"," ",B194)</f>
        <v>ALTER TABLE TM_TASK_CATEGORY</v>
      </c>
      <c r="N194" s="5" t="str">
        <f>CONCATENATE("CREATE TABLE ",B194," ","(")</f>
        <v>CREATE TABLE TM_TASK_CATEGORY (</v>
      </c>
    </row>
    <row r="195" spans="2:26" ht="17.5" x14ac:dyDescent="0.45">
      <c r="B195" s="1" t="s">
        <v>2</v>
      </c>
      <c r="C195" s="1" t="s">
        <v>1</v>
      </c>
      <c r="D195" s="4">
        <v>30</v>
      </c>
      <c r="E195" s="24" t="s">
        <v>113</v>
      </c>
      <c r="I195" t="str">
        <f>I194</f>
        <v>ALTER TABLE TM_TASK_CATEGORY</v>
      </c>
      <c r="J195" t="str">
        <f>CONCATENATE(LEFT(CONCATENATE(" ADD "," ",N195,";"),LEN(CONCATENATE(" ADD "," ",N195,";"))-2),";")</f>
        <v xml:space="preserve"> ADD  ID VARCHAR(30) NOT NULL ;</v>
      </c>
      <c r="K195" s="21" t="str">
        <f>CONCATENATE(LEFT(CONCATENATE("  ALTER COLUMN  "," ",N195,";"),LEN(CONCATENATE("  ALTER COLUMN  "," ",N195,";"))-2),";")</f>
        <v xml:space="preserve">  ALTER COLUMN   ID VARCHAR(30) NOT NULL ;</v>
      </c>
      <c r="L195" s="12"/>
      <c r="M195" s="18" t="str">
        <f>CONCATENATE(B195,",")</f>
        <v>ID,</v>
      </c>
      <c r="N195" s="5" t="str">
        <f>CONCATENATE(B195," ",C195,"(",D195,") ",E195," ,")</f>
        <v>ID VARCHAR(30) NOT NULL ,</v>
      </c>
      <c r="O195" s="1" t="s">
        <v>2</v>
      </c>
      <c r="P195" s="6"/>
      <c r="Q195" s="6"/>
      <c r="R195" s="6"/>
      <c r="S195" s="6"/>
      <c r="T195" s="6"/>
      <c r="U195" s="6"/>
      <c r="V195" s="6"/>
      <c r="W195" s="17" t="str">
        <f t="shared" ref="W195:W201" si="84">CONCATENATE(,LOWER(O195),UPPER(LEFT(P195,1)),LOWER(RIGHT(P195,LEN(P195)-IF(LEN(P195)&gt;0,1,LEN(P195)))),UPPER(LEFT(Q195,1)),LOWER(RIGHT(Q195,LEN(Q195)-IF(LEN(Q195)&gt;0,1,LEN(Q195)))),UPPER(LEFT(R195,1)),LOWER(RIGHT(R195,LEN(R195)-IF(LEN(R195)&gt;0,1,LEN(R195)))),UPPER(LEFT(S195,1)),LOWER(RIGHT(S195,LEN(S195)-IF(LEN(S195)&gt;0,1,LEN(S195)))),UPPER(LEFT(T195,1)),LOWER(RIGHT(T195,LEN(T195)-IF(LEN(T195)&gt;0,1,LEN(T195)))),UPPER(LEFT(U195,1)),LOWER(RIGHT(U195,LEN(U195)-IF(LEN(U195)&gt;0,1,LEN(U195)))),UPPER(LEFT(V195,1)),LOWER(RIGHT(V195,LEN(V195)-IF(LEN(V195)&gt;0,1,LEN(V195)))))</f>
        <v>id</v>
      </c>
      <c r="X195" s="3" t="str">
        <f t="shared" ref="X195:X201" si="85">CONCATENATE("""",W195,"""",":","""","""",",")</f>
        <v>"id":"",</v>
      </c>
      <c r="Y195" s="22" t="str">
        <f t="shared" ref="Y195:Y201" si="86">CONCATENATE("public static String ",,B195,,"=","""",W195,""";")</f>
        <v>public static String ID="id";</v>
      </c>
      <c r="Z195" s="7" t="str">
        <f t="shared" ref="Z195:Z201" si="87">CONCATENATE("private String ",W195,"=","""""",";")</f>
        <v>private String id="";</v>
      </c>
    </row>
    <row r="196" spans="2:26" ht="17.5" x14ac:dyDescent="0.45">
      <c r="B196" s="1" t="s">
        <v>3</v>
      </c>
      <c r="C196" s="1" t="s">
        <v>1</v>
      </c>
      <c r="D196" s="4">
        <v>10</v>
      </c>
      <c r="I196" t="str">
        <f>I195</f>
        <v>ALTER TABLE TM_TASK_CATEGORY</v>
      </c>
      <c r="J196" t="str">
        <f>CONCATENATE(LEFT(CONCATENATE(" ADD "," ",N196,";"),LEN(CONCATENATE(" ADD "," ",N196,";"))-2),";")</f>
        <v xml:space="preserve"> ADD  STATUS VARCHAR(10);</v>
      </c>
      <c r="K196" s="21" t="str">
        <f>CONCATENATE(LEFT(CONCATENATE("  ALTER COLUMN  "," ",N196,";"),LEN(CONCATENATE("  ALTER COLUMN  "," ",N196,";"))-2),";")</f>
        <v xml:space="preserve">  ALTER COLUMN   STATUS VARCHAR(10);</v>
      </c>
      <c r="L196" s="12"/>
      <c r="M196" s="18" t="str">
        <f>CONCATENATE(B196,",")</f>
        <v>STATUS,</v>
      </c>
      <c r="N196" s="5" t="str">
        <f t="shared" ref="N196:N201" si="88">CONCATENATE(B196," ",C196,"(",D196,")",",")</f>
        <v>STATUS VARCHAR(10),</v>
      </c>
      <c r="O196" s="1" t="s">
        <v>3</v>
      </c>
      <c r="W196" s="17" t="str">
        <f t="shared" si="84"/>
        <v>status</v>
      </c>
      <c r="X196" s="3" t="str">
        <f t="shared" si="85"/>
        <v>"status":"",</v>
      </c>
      <c r="Y196" s="22" t="str">
        <f t="shared" si="86"/>
        <v>public static String STATUS="status";</v>
      </c>
      <c r="Z196" s="7" t="str">
        <f t="shared" si="87"/>
        <v>private String status="";</v>
      </c>
    </row>
    <row r="197" spans="2:26" ht="17.5" x14ac:dyDescent="0.45">
      <c r="B197" s="1" t="s">
        <v>4</v>
      </c>
      <c r="C197" s="1" t="s">
        <v>1</v>
      </c>
      <c r="D197" s="4">
        <v>30</v>
      </c>
      <c r="I197" t="str">
        <f>I196</f>
        <v>ALTER TABLE TM_TASK_CATEGORY</v>
      </c>
      <c r="J197" t="str">
        <f>CONCATENATE(LEFT(CONCATENATE(" ADD "," ",N197,";"),LEN(CONCATENATE(" ADD "," ",N197,";"))-2),";")</f>
        <v xml:space="preserve"> ADD  INSERT_DATE VARCHAR(30);</v>
      </c>
      <c r="K197" s="21" t="str">
        <f>CONCATENATE(LEFT(CONCATENATE("  ALTER COLUMN  "," ",N197,";"),LEN(CONCATENATE("  ALTER COLUMN  "," ",N197,";"))-2),";")</f>
        <v xml:space="preserve">  ALTER COLUMN   INSERT_DATE VARCHAR(30);</v>
      </c>
      <c r="L197" s="12"/>
      <c r="M197" s="18" t="str">
        <f>CONCATENATE(B197,",")</f>
        <v>INSERT_DATE,</v>
      </c>
      <c r="N197" s="5" t="str">
        <f t="shared" si="88"/>
        <v>INSERT_DATE VARCHAR(30),</v>
      </c>
      <c r="O197" s="1" t="s">
        <v>7</v>
      </c>
      <c r="P197" t="s">
        <v>8</v>
      </c>
      <c r="W197" s="17" t="str">
        <f t="shared" si="84"/>
        <v>insertDate</v>
      </c>
      <c r="X197" s="3" t="str">
        <f t="shared" si="85"/>
        <v>"insertDate":"",</v>
      </c>
      <c r="Y197" s="22" t="str">
        <f t="shared" si="86"/>
        <v>public static String INSERT_DATE="insertDate";</v>
      </c>
      <c r="Z197" s="7" t="str">
        <f t="shared" si="87"/>
        <v>private String insertDate="";</v>
      </c>
    </row>
    <row r="198" spans="2:26" ht="17.5" x14ac:dyDescent="0.45">
      <c r="B198" s="1" t="s">
        <v>5</v>
      </c>
      <c r="C198" s="1" t="s">
        <v>1</v>
      </c>
      <c r="D198" s="4">
        <v>30</v>
      </c>
      <c r="I198" t="str">
        <f>I197</f>
        <v>ALTER TABLE TM_TASK_CATEGORY</v>
      </c>
      <c r="J198" t="str">
        <f>CONCATENATE(LEFT(CONCATENATE(" ADD "," ",N198,";"),LEN(CONCATENATE(" ADD "," ",N198,";"))-2),";")</f>
        <v xml:space="preserve"> ADD  MODIFICATION_DATE VARCHAR(30);</v>
      </c>
      <c r="K198" s="21" t="str">
        <f>CONCATENATE(LEFT(CONCATENATE("  ALTER COLUMN  "," ",N198,";"),LEN(CONCATENATE("  ALTER COLUMN  "," ",N198,";"))-2),";")</f>
        <v xml:space="preserve">  ALTER COLUMN   MODIFICATION_DATE VARCHAR(30);</v>
      </c>
      <c r="L198" s="12"/>
      <c r="M198" s="18" t="str">
        <f>CONCATENATE(B198,",")</f>
        <v>MODIFICATION_DATE,</v>
      </c>
      <c r="N198" s="5" t="str">
        <f t="shared" si="88"/>
        <v>MODIFICATION_DATE VARCHAR(30),</v>
      </c>
      <c r="O198" s="1" t="s">
        <v>9</v>
      </c>
      <c r="P198" t="s">
        <v>8</v>
      </c>
      <c r="W198" s="17" t="str">
        <f t="shared" si="84"/>
        <v>modificationDate</v>
      </c>
      <c r="X198" s="3" t="str">
        <f t="shared" si="85"/>
        <v>"modificationDate":"",</v>
      </c>
      <c r="Y198" s="22" t="str">
        <f t="shared" si="86"/>
        <v>public static String MODIFICATION_DATE="modificationDate";</v>
      </c>
      <c r="Z198" s="7" t="str">
        <f t="shared" si="87"/>
        <v>private String modificationDate="";</v>
      </c>
    </row>
    <row r="199" spans="2:26" ht="17.5" x14ac:dyDescent="0.45">
      <c r="B199" s="1" t="s">
        <v>309</v>
      </c>
      <c r="C199" s="1" t="s">
        <v>1</v>
      </c>
      <c r="D199" s="4">
        <v>222</v>
      </c>
      <c r="I199" t="str">
        <f>I161</f>
        <v>ALTER TABLE TM_PROGRESS</v>
      </c>
      <c r="J199" t="str">
        <f>CONCATENATE(LEFT(CONCATENATE(" ADD "," ",N199,";"),LEN(CONCATENATE(" ADD "," ",N199,";"))-2),";")</f>
        <v xml:space="preserve"> ADD  CATEGORY_CODE VARCHAR(222);</v>
      </c>
      <c r="K199" s="21" t="str">
        <f>CONCATENATE(LEFT(CONCATENATE("  ALTER COLUMN  "," ",N199,";"),LEN(CONCATENATE("  ALTER COLUMN  "," ",N199,";"))-2),";")</f>
        <v xml:space="preserve">  ALTER COLUMN   CATEGORY_CODE VARCHAR(222);</v>
      </c>
      <c r="L199" s="12"/>
      <c r="M199" s="18" t="str">
        <f>CONCATENATE(B199,",")</f>
        <v>CATEGORY_CODE,</v>
      </c>
      <c r="N199" s="5" t="str">
        <f t="shared" si="88"/>
        <v>CATEGORY_CODE VARCHAR(222),</v>
      </c>
      <c r="O199" s="1" t="s">
        <v>311</v>
      </c>
      <c r="P199" t="s">
        <v>18</v>
      </c>
      <c r="W199" s="17" t="str">
        <f t="shared" si="84"/>
        <v>categoryCode</v>
      </c>
      <c r="X199" s="3" t="str">
        <f t="shared" si="85"/>
        <v>"categoryCode":"",</v>
      </c>
      <c r="Y199" s="22" t="str">
        <f t="shared" si="86"/>
        <v>public static String CATEGORY_CODE="categoryCode";</v>
      </c>
      <c r="Z199" s="7" t="str">
        <f t="shared" si="87"/>
        <v>private String categoryCode="";</v>
      </c>
    </row>
    <row r="200" spans="2:26" ht="17.5" x14ac:dyDescent="0.45">
      <c r="B200" s="1" t="s">
        <v>310</v>
      </c>
      <c r="C200" s="1" t="s">
        <v>1</v>
      </c>
      <c r="D200" s="4">
        <v>444</v>
      </c>
      <c r="L200" s="12"/>
      <c r="M200" s="18"/>
      <c r="N200" s="5" t="str">
        <f t="shared" si="88"/>
        <v>CATEGORY_NAME VARCHAR(444),</v>
      </c>
      <c r="O200" s="1" t="s">
        <v>311</v>
      </c>
      <c r="P200" t="s">
        <v>0</v>
      </c>
      <c r="W200" s="17" t="str">
        <f t="shared" si="84"/>
        <v>categoryName</v>
      </c>
      <c r="X200" s="3" t="str">
        <f t="shared" si="85"/>
        <v>"categoryName":"",</v>
      </c>
      <c r="Y200" s="22" t="str">
        <f t="shared" si="86"/>
        <v>public static String CATEGORY_NAME="categoryName";</v>
      </c>
      <c r="Z200" s="7" t="str">
        <f t="shared" si="87"/>
        <v>private String categoryName="";</v>
      </c>
    </row>
    <row r="201" spans="2:26" ht="17.5" x14ac:dyDescent="0.45">
      <c r="B201" s="1" t="s">
        <v>14</v>
      </c>
      <c r="C201" s="1" t="s">
        <v>1</v>
      </c>
      <c r="D201" s="4">
        <v>3000</v>
      </c>
      <c r="I201" t="str">
        <f>I175</f>
        <v>ALTER TABLE TM_TASK_STATUS</v>
      </c>
      <c r="J201" t="str">
        <f>CONCATENATE(LEFT(CONCATENATE(" ADD "," ",N201,";"),LEN(CONCATENATE(" ADD "," ",N201,";"))-2),";")</f>
        <v xml:space="preserve"> ADD  DESCRIPTION VARCHAR(3000);</v>
      </c>
      <c r="K201" s="21" t="str">
        <f>CONCATENATE(LEFT(CONCATENATE("  ALTER COLUMN  "," ",N201,";"),LEN(CONCATENATE("  ALTER COLUMN  "," ",N201,";"))-2),";")</f>
        <v xml:space="preserve">  ALTER COLUMN   DESCRIPTION VARCHAR(3000);</v>
      </c>
      <c r="L201" s="12"/>
      <c r="M201" s="18" t="str">
        <f>CONCATENATE(B201,",")</f>
        <v>DESCRIPTION,</v>
      </c>
      <c r="N201" s="5" t="str">
        <f t="shared" si="88"/>
        <v>DESCRIPTION VARCHAR(3000),</v>
      </c>
      <c r="O201" s="1" t="s">
        <v>14</v>
      </c>
      <c r="W201" s="17" t="str">
        <f t="shared" si="84"/>
        <v>description</v>
      </c>
      <c r="X201" s="3" t="str">
        <f t="shared" si="85"/>
        <v>"description":"",</v>
      </c>
      <c r="Y201" s="22" t="str">
        <f t="shared" si="86"/>
        <v>public static String DESCRIPTION="description";</v>
      </c>
      <c r="Z201" s="7" t="str">
        <f t="shared" si="87"/>
        <v>private String description="";</v>
      </c>
    </row>
    <row r="202" spans="2:26" ht="17.5" x14ac:dyDescent="0.45">
      <c r="C202" s="1"/>
      <c r="D202" s="8"/>
      <c r="M202" s="18"/>
      <c r="N202" s="33" t="s">
        <v>130</v>
      </c>
      <c r="O202" s="1"/>
      <c r="W202" s="17"/>
    </row>
    <row r="203" spans="2:26" ht="17.5" x14ac:dyDescent="0.45">
      <c r="C203" s="1"/>
      <c r="D203" s="8"/>
      <c r="M203" s="18"/>
      <c r="N203" s="31" t="s">
        <v>126</v>
      </c>
      <c r="O203" s="1"/>
      <c r="W203" s="17"/>
    </row>
    <row r="204" spans="2:26" ht="17.5" x14ac:dyDescent="0.45">
      <c r="C204" s="14"/>
      <c r="D204" s="9"/>
      <c r="M204" s="20"/>
      <c r="W204" s="17"/>
    </row>
    <row r="206" spans="2:26" x14ac:dyDescent="0.35">
      <c r="B206" s="2" t="s">
        <v>318</v>
      </c>
      <c r="I206" t="str">
        <f>CONCATENATE("ALTER TABLE"," ",B206)</f>
        <v>ALTER TABLE TM_TASK_ASSIGNEE</v>
      </c>
      <c r="N206" s="5" t="str">
        <f>CONCATENATE("CREATE TABLE ",B206," ","(")</f>
        <v>CREATE TABLE TM_TASK_ASSIGNEE (</v>
      </c>
    </row>
    <row r="207" spans="2:26" ht="17.5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TM_TASK_ASSIGNEE</v>
      </c>
      <c r="J207" t="str">
        <f>CONCATENATE(LEFT(CONCATENATE(" ADD "," ",N207,";"),LEN(CONCATENATE(" ADD "," ",N207,";"))-2),";")</f>
        <v xml:space="preserve"> ADD  ID VARCHAR(30) NOT NULL ;</v>
      </c>
      <c r="K207" s="21" t="str">
        <f>CONCATENATE(LEFT(CONCATENATE("  ALTER COLUMN  "," ",N207,";"),LEN(CONCATENATE("  ALTER COLUMN  "," ",N207,";"))-2),";")</f>
        <v xml:space="preserve">  ALTER COLUMN   ID VARCHAR(30) NOT NULL ;</v>
      </c>
      <c r="L207" s="12"/>
      <c r="M207" s="18" t="str">
        <f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3" si="89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3" si="90">CONCATENATE("""",W207,"""",":","""","""",",")</f>
        <v>"id":"",</v>
      </c>
      <c r="Y207" s="22" t="str">
        <f t="shared" ref="Y207:Y213" si="91">CONCATENATE("public static String ",,B207,,"=","""",W207,""";")</f>
        <v>public static String ID="id";</v>
      </c>
      <c r="Z207" s="7" t="str">
        <f t="shared" ref="Z207:Z213" si="92">CONCATENATE("private String ",W207,"=","""""",";")</f>
        <v>private String id="";</v>
      </c>
    </row>
    <row r="208" spans="2:26" ht="17.5" x14ac:dyDescent="0.45">
      <c r="B208" s="1" t="s">
        <v>3</v>
      </c>
      <c r="C208" s="1" t="s">
        <v>1</v>
      </c>
      <c r="D208" s="4">
        <v>10</v>
      </c>
      <c r="I208" t="str">
        <f>I207</f>
        <v>ALTER TABLE TM_TASK_ASSIGNEE</v>
      </c>
      <c r="J208" t="str">
        <f>CONCATENATE(LEFT(CONCATENATE(" ADD "," ",N208,";"),LEN(CONCATENATE(" ADD "," ",N208,";"))-2),";")</f>
        <v xml:space="preserve"> ADD  STATUS VARCHAR(10);</v>
      </c>
      <c r="K208" s="21" t="str">
        <f>CONCATENATE(LEFT(CONCATENATE("  ALTER COLUMN  "," ",N208,";"),LEN(CONCATENATE("  ALTER COLUMN  "," ",N208,";"))-2),";")</f>
        <v xml:space="preserve">  ALTER COLUMN   STATUS VARCHAR(10);</v>
      </c>
      <c r="L208" s="12"/>
      <c r="M208" s="18" t="str">
        <f>CONCATENATE(B208,",")</f>
        <v>STATUS,</v>
      </c>
      <c r="N208" s="5" t="str">
        <f t="shared" ref="N208:N213" si="93">CONCATENATE(B208," ",C208,"(",D208,")",",")</f>
        <v>STATUS VARCHAR(10),</v>
      </c>
      <c r="O208" s="1" t="s">
        <v>3</v>
      </c>
      <c r="W208" s="17" t="str">
        <f t="shared" si="89"/>
        <v>status</v>
      </c>
      <c r="X208" s="3" t="str">
        <f t="shared" si="90"/>
        <v>"status":"",</v>
      </c>
      <c r="Y208" s="22" t="str">
        <f t="shared" si="91"/>
        <v>public static String STATUS="status";</v>
      </c>
      <c r="Z208" s="7" t="str">
        <f t="shared" si="92"/>
        <v>private String status="";</v>
      </c>
    </row>
    <row r="209" spans="2:26" ht="17.5" x14ac:dyDescent="0.45">
      <c r="B209" s="1" t="s">
        <v>4</v>
      </c>
      <c r="C209" s="1" t="s">
        <v>1</v>
      </c>
      <c r="D209" s="4">
        <v>30</v>
      </c>
      <c r="I209" t="str">
        <f>I208</f>
        <v>ALTER TABLE TM_TASK_ASSIGNEE</v>
      </c>
      <c r="J209" t="str">
        <f>CONCATENATE(LEFT(CONCATENATE(" ADD "," ",N209,";"),LEN(CONCATENATE(" ADD "," ",N209,";"))-2),";")</f>
        <v xml:space="preserve"> ADD  INSERT_DATE VARCHAR(30);</v>
      </c>
      <c r="K209" s="21" t="str">
        <f>CONCATENATE(LEFT(CONCATENATE("  ALTER COLUMN  "," ",N209,";"),LEN(CONCATENATE("  ALTER COLUMN  "," ",N209,";"))-2),";")</f>
        <v xml:space="preserve">  ALTER COLUMN   INSERT_DATE VARCHAR(30);</v>
      </c>
      <c r="L209" s="12"/>
      <c r="M209" s="18" t="str">
        <f>CONCATENATE(B209,",")</f>
        <v>INSERT_DATE,</v>
      </c>
      <c r="N209" s="5" t="str">
        <f t="shared" si="93"/>
        <v>INSERT_DATE VARCHAR(30),</v>
      </c>
      <c r="O209" s="1" t="s">
        <v>7</v>
      </c>
      <c r="P209" t="s">
        <v>8</v>
      </c>
      <c r="W209" s="17" t="str">
        <f t="shared" si="89"/>
        <v>insertDate</v>
      </c>
      <c r="X209" s="3" t="str">
        <f t="shared" si="90"/>
        <v>"insertDate":"",</v>
      </c>
      <c r="Y209" s="22" t="str">
        <f t="shared" si="91"/>
        <v>public static String INSERT_DATE="insertDate";</v>
      </c>
      <c r="Z209" s="7" t="str">
        <f t="shared" si="92"/>
        <v>private String insertDate="";</v>
      </c>
    </row>
    <row r="210" spans="2:26" ht="17.5" x14ac:dyDescent="0.45">
      <c r="B210" s="1" t="s">
        <v>5</v>
      </c>
      <c r="C210" s="1" t="s">
        <v>1</v>
      </c>
      <c r="D210" s="4">
        <v>30</v>
      </c>
      <c r="I210" t="str">
        <f>I209</f>
        <v>ALTER TABLE TM_TASK_ASSIGNEE</v>
      </c>
      <c r="J210" t="str">
        <f>CONCATENATE(LEFT(CONCATENATE(" ADD "," ",N210,";"),LEN(CONCATENATE(" ADD "," ",N210,";"))-2),";")</f>
        <v xml:space="preserve"> ADD  MODIFICATION_DATE VARCHAR(30);</v>
      </c>
      <c r="K210" s="21" t="str">
        <f>CONCATENATE(LEFT(CONCATENATE("  ALTER COLUMN  "," ",N210,";"),LEN(CONCATENATE("  ALTER COLUMN  "," ",N210,";"))-2),";")</f>
        <v xml:space="preserve">  ALTER COLUMN   MODIFICATION_DATE VARCHAR(30);</v>
      </c>
      <c r="L210" s="12"/>
      <c r="M210" s="18" t="str">
        <f>CONCATENATE(B210,",")</f>
        <v>MODIFICATION_DATE,</v>
      </c>
      <c r="N210" s="5" t="str">
        <f t="shared" si="93"/>
        <v>MODIFICATION_DATE VARCHAR(30),</v>
      </c>
      <c r="O210" s="1" t="s">
        <v>9</v>
      </c>
      <c r="P210" t="s">
        <v>8</v>
      </c>
      <c r="W210" s="17" t="str">
        <f t="shared" si="89"/>
        <v>modificationDate</v>
      </c>
      <c r="X210" s="3" t="str">
        <f t="shared" si="90"/>
        <v>"modificationDate":"",</v>
      </c>
      <c r="Y210" s="22" t="str">
        <f t="shared" si="91"/>
        <v>public static String MODIFICATION_DATE="modificationDate";</v>
      </c>
      <c r="Z210" s="7" t="str">
        <f t="shared" si="92"/>
        <v>private String modificationDate="";</v>
      </c>
    </row>
    <row r="211" spans="2:26" ht="17.5" x14ac:dyDescent="0.45">
      <c r="B211" s="1" t="s">
        <v>319</v>
      </c>
      <c r="C211" s="1" t="s">
        <v>1</v>
      </c>
      <c r="D211" s="4">
        <v>222</v>
      </c>
      <c r="I211" t="str">
        <f>I173</f>
        <v>ALTER TABLE TM_TASK_STATUS</v>
      </c>
      <c r="J211" t="str">
        <f>CONCATENATE(LEFT(CONCATENATE(" ADD "," ",N211,";"),LEN(CONCATENATE(" ADD "," ",N211,";"))-2),";")</f>
        <v xml:space="preserve"> ADD  FK_TASK_ID VARCHAR(222);</v>
      </c>
      <c r="K211" s="21" t="str">
        <f>CONCATENATE(LEFT(CONCATENATE("  ALTER COLUMN  "," ",N211,";"),LEN(CONCATENATE("  ALTER COLUMN  "," ",N211,";"))-2),";")</f>
        <v xml:space="preserve">  ALTER COLUMN   FK_TASK_ID VARCHAR(222);</v>
      </c>
      <c r="L211" s="12"/>
      <c r="M211" s="18" t="str">
        <f>CONCATENATE(B211,",")</f>
        <v>FK_TASK_ID,</v>
      </c>
      <c r="N211" s="5" t="str">
        <f t="shared" si="93"/>
        <v>FK_TASK_ID VARCHAR(222),</v>
      </c>
      <c r="O211" s="1" t="s">
        <v>10</v>
      </c>
      <c r="P211" t="s">
        <v>312</v>
      </c>
      <c r="Q211" t="s">
        <v>2</v>
      </c>
      <c r="W211" s="17" t="str">
        <f t="shared" si="89"/>
        <v>fkTaskId</v>
      </c>
      <c r="X211" s="3" t="str">
        <f t="shared" si="90"/>
        <v>"fkTaskId":"",</v>
      </c>
      <c r="Y211" s="22" t="str">
        <f t="shared" si="91"/>
        <v>public static String FK_TASK_ID="fkTaskId";</v>
      </c>
      <c r="Z211" s="7" t="str">
        <f t="shared" si="92"/>
        <v>private String fkTaskId="";</v>
      </c>
    </row>
    <row r="212" spans="2:26" ht="17.5" x14ac:dyDescent="0.45">
      <c r="B212" s="1" t="s">
        <v>11</v>
      </c>
      <c r="C212" s="1" t="s">
        <v>1</v>
      </c>
      <c r="D212" s="4">
        <v>444</v>
      </c>
      <c r="L212" s="12"/>
      <c r="M212" s="18"/>
      <c r="N212" s="5" t="str">
        <f t="shared" si="93"/>
        <v>FK_USER_ID VARCHAR(444),</v>
      </c>
      <c r="O212" s="1" t="s">
        <v>10</v>
      </c>
      <c r="P212" t="s">
        <v>12</v>
      </c>
      <c r="Q212" t="s">
        <v>2</v>
      </c>
      <c r="W212" s="17" t="str">
        <f t="shared" si="89"/>
        <v>fkUserId</v>
      </c>
      <c r="X212" s="3" t="str">
        <f t="shared" si="90"/>
        <v>"fkUserId":"",</v>
      </c>
      <c r="Y212" s="22" t="str">
        <f t="shared" si="91"/>
        <v>public static String FK_USER_ID="fkUserId";</v>
      </c>
      <c r="Z212" s="7" t="str">
        <f t="shared" si="92"/>
        <v>private String fkUserId="";</v>
      </c>
    </row>
    <row r="213" spans="2:26" ht="17.5" x14ac:dyDescent="0.45">
      <c r="B213" s="1" t="s">
        <v>14</v>
      </c>
      <c r="C213" s="1" t="s">
        <v>1</v>
      </c>
      <c r="D213" s="4">
        <v>3000</v>
      </c>
      <c r="I213" t="str">
        <f>I187</f>
        <v>ALTER TABLE TM_TASK_PRIORITY</v>
      </c>
      <c r="J213" t="str">
        <f>CONCATENATE(LEFT(CONCATENATE(" ADD "," ",N213,";"),LEN(CONCATENATE(" ADD "," ",N213,";"))-2),";")</f>
        <v xml:space="preserve"> ADD  DESCRIPTION VARCHAR(3000);</v>
      </c>
      <c r="K213" s="21" t="str">
        <f>CONCATENATE(LEFT(CONCATENATE("  ALTER COLUMN  "," ",N213,";"),LEN(CONCATENATE("  ALTER COLUMN  "," ",N213,";"))-2),";")</f>
        <v xml:space="preserve">  ALTER COLUMN   DESCRIPTION VARCHAR(3000);</v>
      </c>
      <c r="L213" s="12"/>
      <c r="M213" s="18" t="str">
        <f>CONCATENATE(B213,",")</f>
        <v>DESCRIPTION,</v>
      </c>
      <c r="N213" s="5" t="str">
        <f t="shared" si="93"/>
        <v>DESCRIPTION VARCHAR(3000),</v>
      </c>
      <c r="O213" s="1" t="s">
        <v>14</v>
      </c>
      <c r="W213" s="17" t="str">
        <f t="shared" si="89"/>
        <v>description</v>
      </c>
      <c r="X213" s="3" t="str">
        <f t="shared" si="90"/>
        <v>"description":"",</v>
      </c>
      <c r="Y213" s="22" t="str">
        <f t="shared" si="91"/>
        <v>public static String DESCRIPTION="description";</v>
      </c>
      <c r="Z213" s="7" t="str">
        <f t="shared" si="92"/>
        <v>private String description="";</v>
      </c>
    </row>
    <row r="214" spans="2:26" ht="17.5" x14ac:dyDescent="0.45">
      <c r="C214" s="1"/>
      <c r="D214" s="8"/>
      <c r="M214" s="18"/>
      <c r="N214" s="33" t="s">
        <v>130</v>
      </c>
      <c r="O214" s="1"/>
      <c r="W214" s="17"/>
    </row>
    <row r="215" spans="2:26" ht="17.5" x14ac:dyDescent="0.45">
      <c r="C215" s="1"/>
      <c r="D215" s="8"/>
      <c r="M215" s="18"/>
      <c r="N215" s="31" t="s">
        <v>126</v>
      </c>
      <c r="O215" s="1"/>
      <c r="W215" s="17"/>
    </row>
    <row r="216" spans="2:26" ht="17.5" x14ac:dyDescent="0.45">
      <c r="C216" s="14"/>
      <c r="D216" s="9"/>
      <c r="M216" s="20"/>
      <c r="W216" s="17"/>
    </row>
    <row r="217" spans="2:26" x14ac:dyDescent="0.35">
      <c r="B217" s="2" t="s">
        <v>320</v>
      </c>
      <c r="I217" t="str">
        <f>CONCATENATE("ALTER TABLE"," ",B217)</f>
        <v>ALTER TABLE TM_TASK_REPORTER</v>
      </c>
      <c r="N217" s="5" t="str">
        <f>CONCATENATE("CREATE TABLE ",B217," ","(")</f>
        <v>CREATE TABLE TM_TASK_REPORTER (</v>
      </c>
    </row>
    <row r="218" spans="2:26" ht="17.5" x14ac:dyDescent="0.45">
      <c r="B218" s="1" t="s">
        <v>2</v>
      </c>
      <c r="C218" s="1" t="s">
        <v>1</v>
      </c>
      <c r="D218" s="4">
        <v>30</v>
      </c>
      <c r="E218" s="24" t="s">
        <v>113</v>
      </c>
      <c r="I218" t="str">
        <f>I217</f>
        <v>ALTER TABLE TM_TASK_REPORTER</v>
      </c>
      <c r="J218" t="str">
        <f>CONCATENATE(LEFT(CONCATENATE(" ADD "," ",N218,";"),LEN(CONCATENATE(" ADD "," ",N218,";"))-2),";")</f>
        <v xml:space="preserve"> ADD  ID VARCHAR(30) NOT NULL ;</v>
      </c>
      <c r="K218" s="21" t="str">
        <f>CONCATENATE(LEFT(CONCATENATE("  ALTER COLUMN  "," ",N218,";"),LEN(CONCATENATE("  ALTER COLUMN  "," ",N218,";"))-2),";")</f>
        <v xml:space="preserve">  ALTER COLUMN   ID VARCHAR(30) NOT NULL ;</v>
      </c>
      <c r="L218" s="12"/>
      <c r="M218" s="18" t="str">
        <f>CONCATENATE(B218,",")</f>
        <v>ID,</v>
      </c>
      <c r="N218" s="5" t="str">
        <f>CONCATENATE(B218," ",C218,"(",D218,") ",E218," ,")</f>
        <v>ID VARCHAR(30) NOT NULL ,</v>
      </c>
      <c r="O218" s="1" t="s">
        <v>2</v>
      </c>
      <c r="P218" s="6"/>
      <c r="Q218" s="6"/>
      <c r="R218" s="6"/>
      <c r="S218" s="6"/>
      <c r="T218" s="6"/>
      <c r="U218" s="6"/>
      <c r="V218" s="6"/>
      <c r="W218" s="17" t="str">
        <f t="shared" ref="W218:W224" si="94">CONCATENATE(,LOWER(O218),UPPER(LEFT(P218,1)),LOWER(RIGHT(P218,LEN(P218)-IF(LEN(P218)&gt;0,1,LEN(P218)))),UPPER(LEFT(Q218,1)),LOWER(RIGHT(Q218,LEN(Q218)-IF(LEN(Q218)&gt;0,1,LEN(Q218)))),UPPER(LEFT(R218,1)),LOWER(RIGHT(R218,LEN(R218)-IF(LEN(R218)&gt;0,1,LEN(R218)))),UPPER(LEFT(S218,1)),LOWER(RIGHT(S218,LEN(S218)-IF(LEN(S218)&gt;0,1,LEN(S218)))),UPPER(LEFT(T218,1)),LOWER(RIGHT(T218,LEN(T218)-IF(LEN(T218)&gt;0,1,LEN(T218)))),UPPER(LEFT(U218,1)),LOWER(RIGHT(U218,LEN(U218)-IF(LEN(U218)&gt;0,1,LEN(U218)))),UPPER(LEFT(V218,1)),LOWER(RIGHT(V218,LEN(V218)-IF(LEN(V218)&gt;0,1,LEN(V218)))))</f>
        <v>id</v>
      </c>
      <c r="X218" s="3" t="str">
        <f t="shared" ref="X218:X224" si="95">CONCATENATE("""",W218,"""",":","""","""",",")</f>
        <v>"id":"",</v>
      </c>
      <c r="Y218" s="22" t="str">
        <f t="shared" ref="Y218:Y224" si="96">CONCATENATE("public static String ",,B218,,"=","""",W218,""";")</f>
        <v>public static String ID="id";</v>
      </c>
      <c r="Z218" s="7" t="str">
        <f t="shared" ref="Z218:Z224" si="97">CONCATENATE("private String ",W218,"=","""""",";")</f>
        <v>private String id="";</v>
      </c>
    </row>
    <row r="219" spans="2:26" ht="17.5" x14ac:dyDescent="0.45">
      <c r="B219" s="1" t="s">
        <v>3</v>
      </c>
      <c r="C219" s="1" t="s">
        <v>1</v>
      </c>
      <c r="D219" s="4">
        <v>10</v>
      </c>
      <c r="I219" t="str">
        <f>I218</f>
        <v>ALTER TABLE TM_TASK_REPORTER</v>
      </c>
      <c r="J219" t="str">
        <f>CONCATENATE(LEFT(CONCATENATE(" ADD "," ",N219,";"),LEN(CONCATENATE(" ADD "," ",N219,";"))-2),";")</f>
        <v xml:space="preserve"> ADD  STATUS VARCHAR(10);</v>
      </c>
      <c r="K219" s="21" t="str">
        <f>CONCATENATE(LEFT(CONCATENATE("  ALTER COLUMN  "," ",N219,";"),LEN(CONCATENATE("  ALTER COLUMN  "," ",N219,";"))-2),";")</f>
        <v xml:space="preserve">  ALTER COLUMN   STATUS VARCHAR(10);</v>
      </c>
      <c r="L219" s="12"/>
      <c r="M219" s="18" t="str">
        <f>CONCATENATE(B219,",")</f>
        <v>STATUS,</v>
      </c>
      <c r="N219" s="5" t="str">
        <f t="shared" ref="N219:N224" si="98">CONCATENATE(B219," ",C219,"(",D219,")",",")</f>
        <v>STATUS VARCHAR(10),</v>
      </c>
      <c r="O219" s="1" t="s">
        <v>3</v>
      </c>
      <c r="W219" s="17" t="str">
        <f t="shared" si="94"/>
        <v>status</v>
      </c>
      <c r="X219" s="3" t="str">
        <f t="shared" si="95"/>
        <v>"status":"",</v>
      </c>
      <c r="Y219" s="22" t="str">
        <f t="shared" si="96"/>
        <v>public static String STATUS="status";</v>
      </c>
      <c r="Z219" s="7" t="str">
        <f t="shared" si="97"/>
        <v>private String status="";</v>
      </c>
    </row>
    <row r="220" spans="2:26" ht="17.5" x14ac:dyDescent="0.45">
      <c r="B220" s="1" t="s">
        <v>4</v>
      </c>
      <c r="C220" s="1" t="s">
        <v>1</v>
      </c>
      <c r="D220" s="4">
        <v>30</v>
      </c>
      <c r="I220" t="str">
        <f>I219</f>
        <v>ALTER TABLE TM_TASK_REPORTER</v>
      </c>
      <c r="J220" t="str">
        <f>CONCATENATE(LEFT(CONCATENATE(" ADD "," ",N220,";"),LEN(CONCATENATE(" ADD "," ",N220,";"))-2),";")</f>
        <v xml:space="preserve"> ADD  INSERT_DATE VARCHAR(30);</v>
      </c>
      <c r="K220" s="21" t="str">
        <f>CONCATENATE(LEFT(CONCATENATE("  ALTER COLUMN  "," ",N220,";"),LEN(CONCATENATE("  ALTER COLUMN  "," ",N220,";"))-2),";")</f>
        <v xml:space="preserve">  ALTER COLUMN   INSERT_DATE VARCHAR(30);</v>
      </c>
      <c r="L220" s="12"/>
      <c r="M220" s="18" t="str">
        <f>CONCATENATE(B220,",")</f>
        <v>INSERT_DATE,</v>
      </c>
      <c r="N220" s="5" t="str">
        <f t="shared" si="98"/>
        <v>INSERT_DATE VARCHAR(30),</v>
      </c>
      <c r="O220" s="1" t="s">
        <v>7</v>
      </c>
      <c r="P220" t="s">
        <v>8</v>
      </c>
      <c r="W220" s="17" t="str">
        <f t="shared" si="94"/>
        <v>insertDate</v>
      </c>
      <c r="X220" s="3" t="str">
        <f t="shared" si="95"/>
        <v>"insertDate":"",</v>
      </c>
      <c r="Y220" s="22" t="str">
        <f t="shared" si="96"/>
        <v>public static String INSERT_DATE="insertDate";</v>
      </c>
      <c r="Z220" s="7" t="str">
        <f t="shared" si="97"/>
        <v>private String insertDate="";</v>
      </c>
    </row>
    <row r="221" spans="2:26" ht="17.5" x14ac:dyDescent="0.45">
      <c r="B221" s="1" t="s">
        <v>5</v>
      </c>
      <c r="C221" s="1" t="s">
        <v>1</v>
      </c>
      <c r="D221" s="4">
        <v>30</v>
      </c>
      <c r="I221" t="str">
        <f>I220</f>
        <v>ALTER TABLE TM_TASK_REPORTER</v>
      </c>
      <c r="J221" t="str">
        <f>CONCATENATE(LEFT(CONCATENATE(" ADD "," ",N221,";"),LEN(CONCATENATE(" ADD "," ",N221,";"))-2),";")</f>
        <v xml:space="preserve"> ADD  MODIFICATION_DATE VARCHAR(30);</v>
      </c>
      <c r="K221" s="21" t="str">
        <f>CONCATENATE(LEFT(CONCATENATE("  ALTER COLUMN  "," ",N221,";"),LEN(CONCATENATE("  ALTER COLUMN  "," ",N221,";"))-2),";")</f>
        <v xml:space="preserve">  ALTER COLUMN   MODIFICATION_DATE VARCHAR(30);</v>
      </c>
      <c r="L221" s="12"/>
      <c r="M221" s="18" t="str">
        <f>CONCATENATE(B221,",")</f>
        <v>MODIFICATION_DATE,</v>
      </c>
      <c r="N221" s="5" t="str">
        <f t="shared" si="98"/>
        <v>MODIFICATION_DATE VARCHAR(30),</v>
      </c>
      <c r="O221" s="1" t="s">
        <v>9</v>
      </c>
      <c r="P221" t="s">
        <v>8</v>
      </c>
      <c r="W221" s="17" t="str">
        <f t="shared" si="94"/>
        <v>modificationDate</v>
      </c>
      <c r="X221" s="3" t="str">
        <f t="shared" si="95"/>
        <v>"modificationDate":"",</v>
      </c>
      <c r="Y221" s="22" t="str">
        <f t="shared" si="96"/>
        <v>public static String MODIFICATION_DATE="modificationDate";</v>
      </c>
      <c r="Z221" s="7" t="str">
        <f t="shared" si="97"/>
        <v>private String modificationDate="";</v>
      </c>
    </row>
    <row r="222" spans="2:26" ht="17.5" x14ac:dyDescent="0.45">
      <c r="B222" s="1" t="s">
        <v>319</v>
      </c>
      <c r="C222" s="1" t="s">
        <v>1</v>
      </c>
      <c r="D222" s="4">
        <v>222</v>
      </c>
      <c r="I222" t="str">
        <f>I184</f>
        <v>ALTER TABLE TM_TASK_PRIORITY</v>
      </c>
      <c r="J222" t="str">
        <f>CONCATENATE(LEFT(CONCATENATE(" ADD "," ",N222,";"),LEN(CONCATENATE(" ADD "," ",N222,";"))-2),";")</f>
        <v xml:space="preserve"> ADD  FK_TASK_ID VARCHAR(222);</v>
      </c>
      <c r="K222" s="21" t="str">
        <f>CONCATENATE(LEFT(CONCATENATE("  ALTER COLUMN  "," ",N222,";"),LEN(CONCATENATE("  ALTER COLUMN  "," ",N222,";"))-2),";")</f>
        <v xml:space="preserve">  ALTER COLUMN   FK_TASK_ID VARCHAR(222);</v>
      </c>
      <c r="L222" s="12"/>
      <c r="M222" s="18" t="str">
        <f>CONCATENATE(B222,",")</f>
        <v>FK_TASK_ID,</v>
      </c>
      <c r="N222" s="5" t="str">
        <f t="shared" si="98"/>
        <v>FK_TASK_ID VARCHAR(222),</v>
      </c>
      <c r="O222" s="1" t="s">
        <v>10</v>
      </c>
      <c r="P222" t="s">
        <v>312</v>
      </c>
      <c r="Q222" t="s">
        <v>2</v>
      </c>
      <c r="W222" s="17" t="str">
        <f t="shared" si="94"/>
        <v>fkTaskId</v>
      </c>
      <c r="X222" s="3" t="str">
        <f t="shared" si="95"/>
        <v>"fkTaskId":"",</v>
      </c>
      <c r="Y222" s="22" t="str">
        <f t="shared" si="96"/>
        <v>public static String FK_TASK_ID="fkTaskId";</v>
      </c>
      <c r="Z222" s="7" t="str">
        <f t="shared" si="97"/>
        <v>private String fkTaskId="";</v>
      </c>
    </row>
    <row r="223" spans="2:26" ht="17.5" x14ac:dyDescent="0.45">
      <c r="B223" s="1" t="s">
        <v>11</v>
      </c>
      <c r="C223" s="1" t="s">
        <v>1</v>
      </c>
      <c r="D223" s="4">
        <v>444</v>
      </c>
      <c r="L223" s="12"/>
      <c r="M223" s="18"/>
      <c r="N223" s="5" t="str">
        <f t="shared" si="98"/>
        <v>FK_USER_ID VARCHAR(444),</v>
      </c>
      <c r="O223" s="1" t="s">
        <v>10</v>
      </c>
      <c r="P223" t="s">
        <v>12</v>
      </c>
      <c r="Q223" t="s">
        <v>2</v>
      </c>
      <c r="W223" s="17" t="str">
        <f t="shared" si="94"/>
        <v>fkUserId</v>
      </c>
      <c r="X223" s="3" t="str">
        <f t="shared" si="95"/>
        <v>"fkUserId":"",</v>
      </c>
      <c r="Y223" s="22" t="str">
        <f t="shared" si="96"/>
        <v>public static String FK_USER_ID="fkUserId";</v>
      </c>
      <c r="Z223" s="7" t="str">
        <f t="shared" si="97"/>
        <v>private String fkUserId="";</v>
      </c>
    </row>
    <row r="224" spans="2:26" ht="17.5" x14ac:dyDescent="0.45">
      <c r="B224" s="1" t="s">
        <v>14</v>
      </c>
      <c r="C224" s="1" t="s">
        <v>1</v>
      </c>
      <c r="D224" s="4">
        <v>3000</v>
      </c>
      <c r="I224" t="str">
        <f>I198</f>
        <v>ALTER TABLE TM_TASK_CATEGORY</v>
      </c>
      <c r="J224" t="str">
        <f>CONCATENATE(LEFT(CONCATENATE(" ADD "," ",N224,";"),LEN(CONCATENATE(" ADD "," ",N224,";"))-2),";")</f>
        <v xml:space="preserve"> ADD  DESCRIPTION VARCHAR(3000);</v>
      </c>
      <c r="K224" s="21" t="str">
        <f>CONCATENATE(LEFT(CONCATENATE("  ALTER COLUMN  "," ",N224,";"),LEN(CONCATENATE("  ALTER COLUMN  "," ",N224,";"))-2),";")</f>
        <v xml:space="preserve">  ALTER COLUMN   DESCRIPTION VARCHAR(3000);</v>
      </c>
      <c r="L224" s="12"/>
      <c r="M224" s="18" t="str">
        <f>CONCATENATE(B224,",")</f>
        <v>DESCRIPTION,</v>
      </c>
      <c r="N224" s="5" t="str">
        <f t="shared" si="98"/>
        <v>DESCRIPTION VARCHAR(3000),</v>
      </c>
      <c r="O224" s="1" t="s">
        <v>14</v>
      </c>
      <c r="W224" s="17" t="str">
        <f t="shared" si="94"/>
        <v>description</v>
      </c>
      <c r="X224" s="3" t="str">
        <f t="shared" si="95"/>
        <v>"description":"",</v>
      </c>
      <c r="Y224" s="22" t="str">
        <f t="shared" si="96"/>
        <v>public static String DESCRIPTION="description";</v>
      </c>
      <c r="Z224" s="7" t="str">
        <f t="shared" si="97"/>
        <v>private String description="";</v>
      </c>
    </row>
    <row r="225" spans="2:26" ht="17.5" x14ac:dyDescent="0.45">
      <c r="C225" s="1"/>
      <c r="D225" s="8"/>
      <c r="M225" s="18"/>
      <c r="N225" s="33" t="s">
        <v>130</v>
      </c>
      <c r="O225" s="1"/>
      <c r="W225" s="17"/>
    </row>
    <row r="226" spans="2:26" ht="17.5" x14ac:dyDescent="0.45">
      <c r="C226" s="14"/>
      <c r="D226" s="9"/>
      <c r="M226" s="20"/>
      <c r="N226" s="33"/>
      <c r="O226" s="14"/>
      <c r="W226" s="17"/>
    </row>
    <row r="227" spans="2:26" x14ac:dyDescent="0.35">
      <c r="B227" s="2" t="s">
        <v>359</v>
      </c>
      <c r="I227" t="str">
        <f>CONCATENATE("ALTER TABLE"," ",B227)</f>
        <v>ALTER TABLE TM_TASK_LABEL</v>
      </c>
      <c r="N227" s="5" t="str">
        <f>CONCATENATE("CREATE TABLE ",B227," ","(")</f>
        <v>CREATE TABLE TM_TASK_LABEL (</v>
      </c>
    </row>
    <row r="228" spans="2:26" ht="17.5" x14ac:dyDescent="0.45">
      <c r="B228" s="1" t="s">
        <v>2</v>
      </c>
      <c r="C228" s="1" t="s">
        <v>1</v>
      </c>
      <c r="D228" s="4">
        <v>30</v>
      </c>
      <c r="E228" s="24" t="s">
        <v>113</v>
      </c>
      <c r="I228" t="str">
        <f>I227</f>
        <v>ALTER TABLE TM_TASK_LABEL</v>
      </c>
      <c r="J228" t="str">
        <f t="shared" ref="J228:J233" si="99">CONCATENATE(LEFT(CONCATENATE(" ADD "," ",N228,";"),LEN(CONCATENATE(" ADD "," ",N228,";"))-2),";")</f>
        <v xml:space="preserve"> ADD  ID VARCHAR(30) NOT NULL ;</v>
      </c>
      <c r="K228" s="21" t="str">
        <f t="shared" ref="K228:K233" si="100">CONCATENATE(LEFT(CONCATENATE("  ALTER COLUMN  "," ",N228,";"),LEN(CONCATENATE("  ALTER COLUMN  "," ",N228,";"))-2),";")</f>
        <v xml:space="preserve">  ALTER COLUMN   ID VARCHAR(30) NOT NULL ;</v>
      </c>
      <c r="L228" s="12"/>
      <c r="M228" s="18" t="str">
        <f t="shared" ref="M228:M233" si="101">CONCATENATE(B228,",")</f>
        <v>ID,</v>
      </c>
      <c r="N228" s="5" t="str">
        <f>CONCATENATE(B228," ",C228,"(",D228,") ",E228," ,")</f>
        <v>ID VARCHAR(30) NOT NULL ,</v>
      </c>
      <c r="O228" s="1" t="s">
        <v>2</v>
      </c>
      <c r="P228" s="6"/>
      <c r="Q228" s="6"/>
      <c r="R228" s="6"/>
      <c r="S228" s="6"/>
      <c r="T228" s="6"/>
      <c r="U228" s="6"/>
      <c r="V228" s="6"/>
      <c r="W228" s="17" t="str">
        <f t="shared" ref="W228:W233" si="102">CONCATENATE(,LOWER(O228),UPPER(LEFT(P228,1)),LOWER(RIGHT(P228,LEN(P228)-IF(LEN(P228)&gt;0,1,LEN(P228)))),UPPER(LEFT(Q228,1)),LOWER(RIGHT(Q228,LEN(Q228)-IF(LEN(Q228)&gt;0,1,LEN(Q228)))),UPPER(LEFT(R228,1)),LOWER(RIGHT(R228,LEN(R228)-IF(LEN(R228)&gt;0,1,LEN(R228)))),UPPER(LEFT(S228,1)),LOWER(RIGHT(S228,LEN(S228)-IF(LEN(S228)&gt;0,1,LEN(S228)))),UPPER(LEFT(T228,1)),LOWER(RIGHT(T228,LEN(T228)-IF(LEN(T228)&gt;0,1,LEN(T228)))),UPPER(LEFT(U228,1)),LOWER(RIGHT(U228,LEN(U228)-IF(LEN(U228)&gt;0,1,LEN(U228)))),UPPER(LEFT(V228,1)),LOWER(RIGHT(V228,LEN(V228)-IF(LEN(V228)&gt;0,1,LEN(V228)))))</f>
        <v>id</v>
      </c>
      <c r="X228" s="3" t="str">
        <f t="shared" ref="X228:X233" si="103">CONCATENATE("""",W228,"""",":","""","""",",")</f>
        <v>"id":"",</v>
      </c>
      <c r="Y228" s="22" t="str">
        <f t="shared" ref="Y228:Y233" si="104">CONCATENATE("public static String ",,B228,,"=","""",W228,""";")</f>
        <v>public static String ID="id";</v>
      </c>
      <c r="Z228" s="7" t="str">
        <f t="shared" ref="Z228:Z233" si="105">CONCATENATE("private String ",W228,"=","""""",";")</f>
        <v>private String id="";</v>
      </c>
    </row>
    <row r="229" spans="2:26" ht="17.5" x14ac:dyDescent="0.45">
      <c r="B229" s="1" t="s">
        <v>3</v>
      </c>
      <c r="C229" s="1" t="s">
        <v>1</v>
      </c>
      <c r="D229" s="4">
        <v>10</v>
      </c>
      <c r="I229" t="str">
        <f>I228</f>
        <v>ALTER TABLE TM_TASK_LABEL</v>
      </c>
      <c r="J229" t="str">
        <f t="shared" si="99"/>
        <v xml:space="preserve"> ADD  STATUS VARCHAR(10);</v>
      </c>
      <c r="K229" s="21" t="str">
        <f t="shared" si="100"/>
        <v xml:space="preserve">  ALTER COLUMN   STATUS VARCHAR(10);</v>
      </c>
      <c r="L229" s="12"/>
      <c r="M229" s="18" t="str">
        <f t="shared" si="101"/>
        <v>STATUS,</v>
      </c>
      <c r="N229" s="5" t="str">
        <f t="shared" ref="N229:N234" si="106">CONCATENATE(B229," ",C229,"(",D229,")",",")</f>
        <v>STATUS VARCHAR(10),</v>
      </c>
      <c r="O229" s="1" t="s">
        <v>3</v>
      </c>
      <c r="W229" s="17" t="str">
        <f t="shared" si="102"/>
        <v>status</v>
      </c>
      <c r="X229" s="3" t="str">
        <f t="shared" si="103"/>
        <v>"status":"",</v>
      </c>
      <c r="Y229" s="22" t="str">
        <f t="shared" si="104"/>
        <v>public static String STATUS="status";</v>
      </c>
      <c r="Z229" s="7" t="str">
        <f t="shared" si="105"/>
        <v>private String status="";</v>
      </c>
    </row>
    <row r="230" spans="2:26" ht="17.5" x14ac:dyDescent="0.45">
      <c r="B230" s="1" t="s">
        <v>4</v>
      </c>
      <c r="C230" s="1" t="s">
        <v>1</v>
      </c>
      <c r="D230" s="4">
        <v>30</v>
      </c>
      <c r="I230" t="str">
        <f>I229</f>
        <v>ALTER TABLE TM_TASK_LABEL</v>
      </c>
      <c r="J230" t="str">
        <f t="shared" si="99"/>
        <v xml:space="preserve"> ADD  INSERT_DATE VARCHAR(30);</v>
      </c>
      <c r="K230" s="21" t="str">
        <f t="shared" si="100"/>
        <v xml:space="preserve">  ALTER COLUMN   INSERT_DATE VARCHAR(30);</v>
      </c>
      <c r="L230" s="12"/>
      <c r="M230" s="18" t="str">
        <f t="shared" si="101"/>
        <v>INSERT_DATE,</v>
      </c>
      <c r="N230" s="5" t="str">
        <f t="shared" si="106"/>
        <v>INSERT_DATE VARCHAR(30),</v>
      </c>
      <c r="O230" s="1" t="s">
        <v>7</v>
      </c>
      <c r="P230" t="s">
        <v>8</v>
      </c>
      <c r="W230" s="17" t="str">
        <f t="shared" si="102"/>
        <v>insertDate</v>
      </c>
      <c r="X230" s="3" t="str">
        <f t="shared" si="103"/>
        <v>"insertDate":"",</v>
      </c>
      <c r="Y230" s="22" t="str">
        <f t="shared" si="104"/>
        <v>public static String INSERT_DATE="insertDate";</v>
      </c>
      <c r="Z230" s="7" t="str">
        <f t="shared" si="105"/>
        <v>private String insertDate="";</v>
      </c>
    </row>
    <row r="231" spans="2:26" ht="17.5" x14ac:dyDescent="0.45">
      <c r="B231" s="1" t="s">
        <v>5</v>
      </c>
      <c r="C231" s="1" t="s">
        <v>1</v>
      </c>
      <c r="D231" s="4">
        <v>30</v>
      </c>
      <c r="I231" t="str">
        <f>I230</f>
        <v>ALTER TABLE TM_TASK_LABEL</v>
      </c>
      <c r="J231" t="str">
        <f t="shared" si="99"/>
        <v xml:space="preserve"> ADD  MODIFICATION_DATE VARCHAR(30);</v>
      </c>
      <c r="K231" s="21" t="str">
        <f t="shared" si="100"/>
        <v xml:space="preserve">  ALTER COLUMN   MODIFICATION_DATE VARCHAR(30);</v>
      </c>
      <c r="L231" s="12"/>
      <c r="M231" s="18" t="str">
        <f t="shared" si="101"/>
        <v>MODIFICATION_DATE,</v>
      </c>
      <c r="N231" s="5" t="str">
        <f t="shared" si="106"/>
        <v>MODIFICATION_DATE VARCHAR(30),</v>
      </c>
      <c r="O231" s="1" t="s">
        <v>9</v>
      </c>
      <c r="P231" t="s">
        <v>8</v>
      </c>
      <c r="W231" s="17" t="str">
        <f t="shared" si="102"/>
        <v>modificationDate</v>
      </c>
      <c r="X231" s="3" t="str">
        <f t="shared" si="103"/>
        <v>"modificationDate":"",</v>
      </c>
      <c r="Y231" s="22" t="str">
        <f t="shared" si="104"/>
        <v>public static String MODIFICATION_DATE="modificationDate";</v>
      </c>
      <c r="Z231" s="7" t="str">
        <f t="shared" si="105"/>
        <v>private String modificationDate="";</v>
      </c>
    </row>
    <row r="232" spans="2:26" ht="17.5" x14ac:dyDescent="0.45">
      <c r="B232" s="1" t="s">
        <v>275</v>
      </c>
      <c r="C232" s="1" t="s">
        <v>1</v>
      </c>
      <c r="D232" s="4">
        <v>222</v>
      </c>
      <c r="I232" t="str">
        <f>I231</f>
        <v>ALTER TABLE TM_TASK_LABEL</v>
      </c>
      <c r="J232" t="str">
        <f t="shared" si="99"/>
        <v xml:space="preserve"> ADD  FK_PROJECT_ID VARCHAR(222);</v>
      </c>
      <c r="K232" s="21" t="str">
        <f t="shared" si="100"/>
        <v xml:space="preserve">  ALTER COLUMN   FK_PROJECT_ID VARCHAR(222);</v>
      </c>
      <c r="L232" s="12"/>
      <c r="M232" s="18" t="str">
        <f t="shared" si="101"/>
        <v>FK_PROJECT_ID,</v>
      </c>
      <c r="N232" s="5" t="str">
        <f t="shared" si="106"/>
        <v>FK_PROJECT_ID VARCHAR(222),</v>
      </c>
      <c r="O232" s="1" t="s">
        <v>0</v>
      </c>
      <c r="W232" s="17" t="str">
        <f>CONCATENATE(,LOWER(O232),UPPER(LEFT(P232,1)),LOWER(RIGHT(P232,LEN(P232)-IF(LEN(P232)&gt;0,1,LEN(P232)))),UPPER(LEFT(Q232,1)),LOWER(RIGHT(Q232,LEN(Q232)-IF(LEN(Q232)&gt;0,1,LEN(Q232)))),UPPER(LEFT(R232,1)),LOWER(RIGHT(R232,LEN(R232)-IF(LEN(R232)&gt;0,1,LEN(R232)))),UPPER(LEFT(S232,1)),LOWER(RIGHT(S232,LEN(S232)-IF(LEN(S232)&gt;0,1,LEN(S232)))),UPPER(LEFT(T232,1)),LOWER(RIGHT(T232,LEN(T232)-IF(LEN(T232)&gt;0,1,LEN(T232)))),UPPER(LEFT(U232,1)),LOWER(RIGHT(U232,LEN(U232)-IF(LEN(U232)&gt;0,1,LEN(U232)))),UPPER(LEFT(V232,1)),LOWER(RIGHT(V232,LEN(V232)-IF(LEN(V232)&gt;0,1,LEN(V232)))))</f>
        <v>name</v>
      </c>
      <c r="X232" s="3" t="str">
        <f>CONCATENATE("""",W232,"""",":","""","""",",")</f>
        <v>"name":"",</v>
      </c>
      <c r="Y232" s="22" t="str">
        <f>CONCATENATE("public static String ",,B232,,"=","""",W232,""";")</f>
        <v>public static String FK_PROJECT_ID="name";</v>
      </c>
      <c r="Z232" s="7" t="str">
        <f>CONCATENATE("private String ",W232,"=","""""",";")</f>
        <v>private String name="";</v>
      </c>
    </row>
    <row r="233" spans="2:26" ht="17.5" x14ac:dyDescent="0.45">
      <c r="B233" s="1" t="s">
        <v>0</v>
      </c>
      <c r="C233" s="1" t="s">
        <v>1</v>
      </c>
      <c r="D233" s="4">
        <v>222</v>
      </c>
      <c r="I233">
        <f>I181</f>
        <v>0</v>
      </c>
      <c r="J233" t="str">
        <f t="shared" si="99"/>
        <v xml:space="preserve"> ADD  NAME VARCHAR(222);</v>
      </c>
      <c r="K233" s="21" t="str">
        <f t="shared" si="100"/>
        <v xml:space="preserve">  ALTER COLUMN   NAME VARCHAR(222);</v>
      </c>
      <c r="L233" s="12"/>
      <c r="M233" s="18" t="str">
        <f t="shared" si="101"/>
        <v>NAME,</v>
      </c>
      <c r="N233" s="5" t="str">
        <f t="shared" si="106"/>
        <v>NAME VARCHAR(222),</v>
      </c>
      <c r="O233" s="1" t="s">
        <v>0</v>
      </c>
      <c r="W233" s="17" t="str">
        <f t="shared" si="102"/>
        <v>name</v>
      </c>
      <c r="X233" s="3" t="str">
        <f t="shared" si="103"/>
        <v>"name":"",</v>
      </c>
      <c r="Y233" s="22" t="str">
        <f t="shared" si="104"/>
        <v>public static String NAME="name";</v>
      </c>
      <c r="Z233" s="7" t="str">
        <f t="shared" si="105"/>
        <v>private String name="";</v>
      </c>
    </row>
    <row r="234" spans="2:26" ht="17.5" x14ac:dyDescent="0.45">
      <c r="B234" s="1" t="s">
        <v>360</v>
      </c>
      <c r="C234" s="1" t="s">
        <v>1</v>
      </c>
      <c r="D234" s="4">
        <v>444</v>
      </c>
      <c r="L234" s="12"/>
      <c r="M234" s="18"/>
      <c r="N234" s="5" t="str">
        <f t="shared" si="106"/>
        <v>COLOR VARCHAR(444),</v>
      </c>
      <c r="O234" s="1" t="s">
        <v>360</v>
      </c>
      <c r="W234" s="17" t="str">
        <f>CONCATENATE(,LOWER(O234),UPPER(LEFT(P234,1)),LOWER(RIGHT(P234,LEN(P234)-IF(LEN(P234)&gt;0,1,LEN(P234)))),UPPER(LEFT(Q234,1)),LOWER(RIGHT(Q234,LEN(Q234)-IF(LEN(Q234)&gt;0,1,LEN(Q234)))),UPPER(LEFT(R234,1)),LOWER(RIGHT(R234,LEN(R234)-IF(LEN(R234)&gt;0,1,LEN(R234)))),UPPER(LEFT(S234,1)),LOWER(RIGHT(S234,LEN(S234)-IF(LEN(S234)&gt;0,1,LEN(S234)))),UPPER(LEFT(T234,1)),LOWER(RIGHT(T234,LEN(T234)-IF(LEN(T234)&gt;0,1,LEN(T234)))),UPPER(LEFT(U234,1)),LOWER(RIGHT(U234,LEN(U234)-IF(LEN(U234)&gt;0,1,LEN(U234)))),UPPER(LEFT(V234,1)),LOWER(RIGHT(V234,LEN(V234)-IF(LEN(V234)&gt;0,1,LEN(V234)))))</f>
        <v>color</v>
      </c>
      <c r="X234" s="3" t="str">
        <f>CONCATENATE("""",W234,"""",":","""","""",",")</f>
        <v>"color":"",</v>
      </c>
      <c r="Y234" s="22" t="str">
        <f>CONCATENATE("public static String ",,B234,,"=","""",W234,""";")</f>
        <v>public static String COLOR="color";</v>
      </c>
      <c r="Z234" s="7" t="str">
        <f>CONCATENATE("private String ",W234,"=","""""",";")</f>
        <v>private String color="";</v>
      </c>
    </row>
    <row r="235" spans="2:26" ht="17.5" x14ac:dyDescent="0.45">
      <c r="B235" s="1"/>
      <c r="C235" s="1"/>
      <c r="D235" s="4"/>
      <c r="L235" s="12"/>
      <c r="M235" s="18"/>
      <c r="O235" s="1"/>
      <c r="W235" s="17"/>
    </row>
    <row r="236" spans="2:26" ht="17.5" x14ac:dyDescent="0.45">
      <c r="C236" s="1"/>
      <c r="D236" s="8"/>
      <c r="M236" s="18"/>
      <c r="N236" s="33" t="s">
        <v>130</v>
      </c>
      <c r="O236" s="1"/>
      <c r="W236" s="17"/>
    </row>
    <row r="237" spans="2:26" ht="17.5" x14ac:dyDescent="0.45">
      <c r="C237" s="1"/>
      <c r="D237" s="8"/>
      <c r="M237" s="18"/>
      <c r="N237" s="31" t="s">
        <v>126</v>
      </c>
      <c r="O237" s="1"/>
      <c r="W237" s="17"/>
    </row>
    <row r="238" spans="2:26" ht="17.5" x14ac:dyDescent="0.45">
      <c r="C238" s="14"/>
      <c r="D238" s="9"/>
      <c r="M238" s="20"/>
      <c r="W238" s="17"/>
    </row>
    <row r="239" spans="2:26" ht="17.5" x14ac:dyDescent="0.45">
      <c r="C239" s="1"/>
      <c r="D239" s="8"/>
      <c r="M239" s="18"/>
      <c r="N239" s="31"/>
      <c r="O239" s="1"/>
      <c r="W239" s="17"/>
    </row>
    <row r="240" spans="2:26" x14ac:dyDescent="0.35">
      <c r="B240" s="2" t="s">
        <v>532</v>
      </c>
      <c r="I240" t="str">
        <f>CONCATENATE("ALTER TABLE"," ",B240)</f>
        <v>ALTER TABLE TM_TASK_LABEL_LIST</v>
      </c>
      <c r="J240" t="s">
        <v>294</v>
      </c>
      <c r="K240" s="26" t="str">
        <f>CONCATENATE(J240," VIEW ",B240," AS SELECT")</f>
        <v>create OR REPLACE VIEW TM_TASK_LABEL_LIST AS SELECT</v>
      </c>
      <c r="N240" s="5" t="str">
        <f>CONCATENATE("CREATE TABLE ",B240," ","(")</f>
        <v>CREATE TABLE TM_TASK_LABEL_LIST (</v>
      </c>
    </row>
    <row r="241" spans="2:26" ht="17.5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TM_TASK_LABEL_LIST</v>
      </c>
      <c r="K241" s="25" t="str">
        <f t="shared" ref="K241:K246" si="107">CONCATENATE(B241,",")</f>
        <v>ID,</v>
      </c>
      <c r="L241" s="12"/>
      <c r="M241" s="18" t="str">
        <f t="shared" ref="M241:M246" si="108"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8" si="109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id</v>
      </c>
      <c r="X241" s="3" t="str">
        <f t="shared" ref="X241:X248" si="110">CONCATENATE("""",W241,"""",":","""","""",",")</f>
        <v>"id":"",</v>
      </c>
      <c r="Y241" s="22" t="str">
        <f t="shared" ref="Y241:Y248" si="111">CONCATENATE("public static String ",,B241,,"=","""",W241,""";")</f>
        <v>public static String ID="id";</v>
      </c>
      <c r="Z241" s="7" t="str">
        <f t="shared" ref="Z241:Z248" si="112">CONCATENATE("private String ",W241,"=","""""",";")</f>
        <v>private String id="";</v>
      </c>
    </row>
    <row r="242" spans="2:26" ht="17.5" x14ac:dyDescent="0.45">
      <c r="B242" s="1" t="s">
        <v>3</v>
      </c>
      <c r="C242" s="1" t="s">
        <v>1</v>
      </c>
      <c r="D242" s="4">
        <v>10</v>
      </c>
      <c r="I242" t="str">
        <f>I241</f>
        <v>ALTER TABLE TM_TASK_LABEL_LIST</v>
      </c>
      <c r="K242" s="25" t="str">
        <f t="shared" si="107"/>
        <v>STATUS,</v>
      </c>
      <c r="L242" s="12"/>
      <c r="M242" s="18" t="str">
        <f t="shared" si="108"/>
        <v>STATUS,</v>
      </c>
      <c r="N242" s="5" t="str">
        <f t="shared" ref="N242:N248" si="113">CONCATENATE(B242," ",C242,"(",D242,")",",")</f>
        <v>STATUS VARCHAR(10),</v>
      </c>
      <c r="O242" s="1" t="s">
        <v>3</v>
      </c>
      <c r="W242" s="17" t="str">
        <f t="shared" si="109"/>
        <v>status</v>
      </c>
      <c r="X242" s="3" t="str">
        <f t="shared" si="110"/>
        <v>"status":"",</v>
      </c>
      <c r="Y242" s="22" t="str">
        <f t="shared" si="111"/>
        <v>public static String STATUS="status";</v>
      </c>
      <c r="Z242" s="7" t="str">
        <f t="shared" si="112"/>
        <v>private String status="";</v>
      </c>
    </row>
    <row r="243" spans="2:26" ht="17.5" x14ac:dyDescent="0.45">
      <c r="B243" s="1" t="s">
        <v>4</v>
      </c>
      <c r="C243" s="1" t="s">
        <v>1</v>
      </c>
      <c r="D243" s="4">
        <v>30</v>
      </c>
      <c r="I243" t="str">
        <f>I242</f>
        <v>ALTER TABLE TM_TASK_LABEL_LIST</v>
      </c>
      <c r="K243" s="25" t="str">
        <f t="shared" si="107"/>
        <v>INSERT_DATE,</v>
      </c>
      <c r="L243" s="12"/>
      <c r="M243" s="18" t="str">
        <f t="shared" si="108"/>
        <v>INSERT_DATE,</v>
      </c>
      <c r="N243" s="5" t="str">
        <f t="shared" si="113"/>
        <v>INSERT_DATE VARCHAR(30),</v>
      </c>
      <c r="O243" s="1" t="s">
        <v>7</v>
      </c>
      <c r="P243" t="s">
        <v>8</v>
      </c>
      <c r="W243" s="17" t="str">
        <f t="shared" si="109"/>
        <v>insertDate</v>
      </c>
      <c r="X243" s="3" t="str">
        <f t="shared" si="110"/>
        <v>"insertDate":"",</v>
      </c>
      <c r="Y243" s="22" t="str">
        <f t="shared" si="111"/>
        <v>public static String INSERT_DATE="insertDate";</v>
      </c>
      <c r="Z243" s="7" t="str">
        <f t="shared" si="112"/>
        <v>private String insertDate="";</v>
      </c>
    </row>
    <row r="244" spans="2:26" ht="17.5" x14ac:dyDescent="0.45">
      <c r="B244" s="1" t="s">
        <v>5</v>
      </c>
      <c r="C244" s="1" t="s">
        <v>1</v>
      </c>
      <c r="D244" s="4">
        <v>30</v>
      </c>
      <c r="I244" t="str">
        <f>I243</f>
        <v>ALTER TABLE TM_TASK_LABEL_LIST</v>
      </c>
      <c r="K244" s="25" t="str">
        <f t="shared" si="107"/>
        <v>MODIFICATION_DATE,</v>
      </c>
      <c r="L244" s="12"/>
      <c r="M244" s="18" t="str">
        <f t="shared" si="108"/>
        <v>MODIFICATION_DATE,</v>
      </c>
      <c r="N244" s="5" t="str">
        <f t="shared" si="113"/>
        <v>MODIFICATION_DATE VARCHAR(30),</v>
      </c>
      <c r="O244" s="1" t="s">
        <v>9</v>
      </c>
      <c r="P244" t="s">
        <v>8</v>
      </c>
      <c r="W244" s="17" t="str">
        <f t="shared" si="109"/>
        <v>modificationDate</v>
      </c>
      <c r="X244" s="3" t="str">
        <f t="shared" si="110"/>
        <v>"modificationDate":"",</v>
      </c>
      <c r="Y244" s="22" t="str">
        <f t="shared" si="111"/>
        <v>public static String MODIFICATION_DATE="modificationDate";</v>
      </c>
      <c r="Z244" s="7" t="str">
        <f t="shared" si="112"/>
        <v>private String modificationDate="";</v>
      </c>
    </row>
    <row r="245" spans="2:26" ht="17.5" x14ac:dyDescent="0.45">
      <c r="B245" s="1" t="s">
        <v>275</v>
      </c>
      <c r="C245" s="1" t="s">
        <v>1</v>
      </c>
      <c r="D245" s="4">
        <v>222</v>
      </c>
      <c r="I245">
        <f>I193</f>
        <v>0</v>
      </c>
      <c r="K245" s="25" t="str">
        <f t="shared" si="107"/>
        <v>FK_PROJECT_ID,</v>
      </c>
      <c r="L245" s="12"/>
      <c r="M245" s="18" t="str">
        <f t="shared" si="108"/>
        <v>FK_PROJECT_ID,</v>
      </c>
      <c r="N245" s="5" t="str">
        <f t="shared" si="113"/>
        <v>FK_PROJECT_ID VARCHAR(222),</v>
      </c>
      <c r="O245" s="1" t="s">
        <v>10</v>
      </c>
      <c r="P245" t="s">
        <v>289</v>
      </c>
      <c r="Q245" t="s">
        <v>2</v>
      </c>
      <c r="W245" s="17" t="str">
        <f t="shared" si="109"/>
        <v>fkProjectId</v>
      </c>
      <c r="X245" s="3" t="str">
        <f t="shared" si="110"/>
        <v>"fkProjectId":"",</v>
      </c>
      <c r="Y245" s="22" t="str">
        <f t="shared" si="111"/>
        <v>public static String FK_PROJECT_ID="fkProjectId";</v>
      </c>
      <c r="Z245" s="7" t="str">
        <f t="shared" si="112"/>
        <v>private String fkProjectId="";</v>
      </c>
    </row>
    <row r="246" spans="2:26" ht="17.5" x14ac:dyDescent="0.45">
      <c r="B246" s="1" t="s">
        <v>0</v>
      </c>
      <c r="C246" s="1" t="s">
        <v>1</v>
      </c>
      <c r="D246" s="4">
        <v>222</v>
      </c>
      <c r="I246" t="str">
        <f>I194</f>
        <v>ALTER TABLE TM_TASK_CATEGORY</v>
      </c>
      <c r="J246" s="23"/>
      <c r="K246" s="25" t="str">
        <f t="shared" si="107"/>
        <v>NAME,</v>
      </c>
      <c r="L246" s="12"/>
      <c r="M246" s="18" t="str">
        <f t="shared" si="108"/>
        <v>NAME,</v>
      </c>
      <c r="N246" s="5" t="str">
        <f t="shared" si="113"/>
        <v>NAME VARCHAR(222),</v>
      </c>
      <c r="O246" s="1" t="s">
        <v>0</v>
      </c>
      <c r="W246" s="17" t="str">
        <f t="shared" si="109"/>
        <v>name</v>
      </c>
      <c r="X246" s="3" t="str">
        <f t="shared" si="110"/>
        <v>"name":"",</v>
      </c>
      <c r="Y246" s="22" t="str">
        <f t="shared" si="111"/>
        <v>public static String NAME="name";</v>
      </c>
      <c r="Z246" s="7" t="str">
        <f t="shared" si="112"/>
        <v>private String name="";</v>
      </c>
    </row>
    <row r="247" spans="2:26" ht="17.5" x14ac:dyDescent="0.45">
      <c r="B247" s="1" t="s">
        <v>530</v>
      </c>
      <c r="C247" s="1" t="s">
        <v>1</v>
      </c>
      <c r="D247" s="4">
        <v>3333</v>
      </c>
      <c r="I247">
        <f>I180</f>
        <v>0</v>
      </c>
      <c r="K247" s="25" t="s">
        <v>533</v>
      </c>
      <c r="L247" s="12"/>
      <c r="M247" s="18"/>
      <c r="N247" s="5" t="str">
        <f t="shared" si="113"/>
        <v>BACKLOG_COUNT VARCHAR(3333),</v>
      </c>
      <c r="O247" s="1" t="s">
        <v>356</v>
      </c>
      <c r="P247" t="s">
        <v>215</v>
      </c>
      <c r="W247" s="17" t="str">
        <f t="shared" si="109"/>
        <v>backlogCount</v>
      </c>
      <c r="X247" s="3" t="str">
        <f t="shared" si="110"/>
        <v>"backlogCount":"",</v>
      </c>
      <c r="Y247" s="22" t="str">
        <f t="shared" si="111"/>
        <v>public static String BACKLOG_COUNT="backlogCount";</v>
      </c>
      <c r="Z247" s="7" t="str">
        <f t="shared" si="112"/>
        <v>private String backlogCount="";</v>
      </c>
    </row>
    <row r="248" spans="2:26" ht="17.5" x14ac:dyDescent="0.45">
      <c r="B248" s="1" t="s">
        <v>360</v>
      </c>
      <c r="C248" s="1" t="s">
        <v>1</v>
      </c>
      <c r="D248" s="4">
        <v>444</v>
      </c>
      <c r="K248" s="25" t="str">
        <f>CONCATENATE(B248,"")</f>
        <v>COLOR</v>
      </c>
      <c r="L248" s="12"/>
      <c r="M248" s="18"/>
      <c r="N248" s="5" t="str">
        <f t="shared" si="113"/>
        <v>COLOR VARCHAR(444),</v>
      </c>
      <c r="O248" s="1" t="s">
        <v>360</v>
      </c>
      <c r="W248" s="17" t="str">
        <f t="shared" si="109"/>
        <v>color</v>
      </c>
      <c r="X248" s="3" t="str">
        <f t="shared" si="110"/>
        <v>"color":"",</v>
      </c>
      <c r="Y248" s="22" t="str">
        <f t="shared" si="111"/>
        <v>public static String COLOR="color";</v>
      </c>
      <c r="Z248" s="7" t="str">
        <f t="shared" si="112"/>
        <v>private String color="";</v>
      </c>
    </row>
    <row r="249" spans="2:26" ht="17.5" x14ac:dyDescent="0.45">
      <c r="B249" s="1"/>
      <c r="C249" s="1"/>
      <c r="D249" s="4"/>
      <c r="K249" s="29" t="str">
        <f>CONCATENATE(" FROM ",LEFT(B240,LEN(B240)-5)," T")</f>
        <v xml:space="preserve"> FROM TM_TASK_LABEL T</v>
      </c>
      <c r="L249" s="12"/>
      <c r="M249" s="18"/>
      <c r="O249" s="1"/>
      <c r="W249" s="17"/>
    </row>
    <row r="250" spans="2:26" ht="17.5" x14ac:dyDescent="0.45">
      <c r="C250" s="1"/>
      <c r="D250" s="8"/>
      <c r="M250" s="18"/>
      <c r="N250" s="33" t="s">
        <v>130</v>
      </c>
      <c r="O250" s="1"/>
      <c r="W250" s="17"/>
    </row>
    <row r="251" spans="2:26" ht="17.5" x14ac:dyDescent="0.45">
      <c r="C251" s="1"/>
      <c r="D251" s="8"/>
      <c r="M251" s="18"/>
      <c r="N251" s="31" t="s">
        <v>126</v>
      </c>
      <c r="O251" s="1"/>
      <c r="W251" s="17"/>
    </row>
    <row r="252" spans="2:26" ht="17.5" x14ac:dyDescent="0.45">
      <c r="C252" s="14"/>
      <c r="D252" s="9"/>
      <c r="M252" s="20"/>
      <c r="W252" s="17"/>
    </row>
    <row r="253" spans="2:26" ht="17.5" x14ac:dyDescent="0.45">
      <c r="C253" s="1"/>
      <c r="D253" s="8"/>
      <c r="M253" s="18"/>
      <c r="N253" s="31"/>
      <c r="O253" s="1"/>
      <c r="W253" s="17"/>
    </row>
    <row r="254" spans="2:26" x14ac:dyDescent="0.35">
      <c r="B254" s="2" t="s">
        <v>361</v>
      </c>
      <c r="I254" t="str">
        <f>CONCATENATE("ALTER TABLE"," ",B254)</f>
        <v>ALTER TABLE TM_TASK_SPRINT</v>
      </c>
      <c r="N254" s="5" t="str">
        <f>CONCATENATE("CREATE TABLE ",B254," ","(")</f>
        <v>CREATE TABLE TM_TASK_SPRINT (</v>
      </c>
    </row>
    <row r="255" spans="2:26" ht="17.5" x14ac:dyDescent="0.45">
      <c r="B255" s="1" t="s">
        <v>2</v>
      </c>
      <c r="C255" s="1" t="s">
        <v>1</v>
      </c>
      <c r="D255" s="4">
        <v>30</v>
      </c>
      <c r="E255" s="24" t="s">
        <v>113</v>
      </c>
      <c r="I255" t="str">
        <f>I254</f>
        <v>ALTER TABLE TM_TASK_SPRINT</v>
      </c>
      <c r="J255" t="str">
        <f>CONCATENATE(LEFT(CONCATENATE(" ADD "," ",N255,";"),LEN(CONCATENATE(" ADD "," ",N255,";"))-2),";")</f>
        <v xml:space="preserve"> ADD  ID VARCHAR(30) NOT NULL ;</v>
      </c>
      <c r="K255" s="21" t="str">
        <f>CONCATENATE(LEFT(CONCATENATE("  ALTER COLUMN  "," ",N255,";"),LEN(CONCATENATE("  ALTER COLUMN  "," ",N255,";"))-2),";")</f>
        <v xml:space="preserve">  ALTER COLUMN   ID VARCHAR(30) NOT NULL ;</v>
      </c>
      <c r="L255" s="12"/>
      <c r="M255" s="18" t="str">
        <f>CONCATENATE(B255,",")</f>
        <v>ID,</v>
      </c>
      <c r="N255" s="5" t="str">
        <f>CONCATENATE(B255," ",C255,"(",D255,") ",E255," ,")</f>
        <v>ID VARCHAR(30) NOT NULL ,</v>
      </c>
      <c r="O255" s="1" t="s">
        <v>2</v>
      </c>
      <c r="P255" s="6"/>
      <c r="Q255" s="6"/>
      <c r="R255" s="6"/>
      <c r="S255" s="6"/>
      <c r="T255" s="6"/>
      <c r="U255" s="6"/>
      <c r="V255" s="6"/>
      <c r="W255" s="17" t="str">
        <f t="shared" ref="W255:W265" si="114">CONCATENATE(,LOWER(O255),UPPER(LEFT(P255,1)),LOWER(RIGHT(P255,LEN(P255)-IF(LEN(P255)&gt;0,1,LEN(P255)))),UPPER(LEFT(Q255,1)),LOWER(RIGHT(Q255,LEN(Q255)-IF(LEN(Q255)&gt;0,1,LEN(Q255)))),UPPER(LEFT(R255,1)),LOWER(RIGHT(R255,LEN(R255)-IF(LEN(R255)&gt;0,1,LEN(R255)))),UPPER(LEFT(S255,1)),LOWER(RIGHT(S255,LEN(S255)-IF(LEN(S255)&gt;0,1,LEN(S255)))),UPPER(LEFT(T255,1)),LOWER(RIGHT(T255,LEN(T255)-IF(LEN(T255)&gt;0,1,LEN(T255)))),UPPER(LEFT(U255,1)),LOWER(RIGHT(U255,LEN(U255)-IF(LEN(U255)&gt;0,1,LEN(U255)))),UPPER(LEFT(V255,1)),LOWER(RIGHT(V255,LEN(V255)-IF(LEN(V255)&gt;0,1,LEN(V255)))))</f>
        <v>id</v>
      </c>
      <c r="X255" s="3" t="str">
        <f t="shared" ref="X255:X265" si="115">CONCATENATE("""",W255,"""",":","""","""",",")</f>
        <v>"id":"",</v>
      </c>
      <c r="Y255" s="22" t="str">
        <f t="shared" ref="Y255:Y265" si="116">CONCATENATE("public static String ",,B255,,"=","""",W255,""";")</f>
        <v>public static String ID="id";</v>
      </c>
      <c r="Z255" s="7" t="str">
        <f t="shared" ref="Z255:Z265" si="117">CONCATENATE("private String ",W255,"=","""""",";")</f>
        <v>private String id="";</v>
      </c>
    </row>
    <row r="256" spans="2:26" ht="17.5" x14ac:dyDescent="0.45">
      <c r="B256" s="1" t="s">
        <v>3</v>
      </c>
      <c r="C256" s="1" t="s">
        <v>1</v>
      </c>
      <c r="D256" s="4">
        <v>10</v>
      </c>
      <c r="I256" t="str">
        <f>I255</f>
        <v>ALTER TABLE TM_TASK_SPRINT</v>
      </c>
      <c r="J256" t="str">
        <f>CONCATENATE(LEFT(CONCATENATE(" ADD "," ",N256,";"),LEN(CONCATENATE(" ADD "," ",N256,";"))-2),";")</f>
        <v xml:space="preserve"> ADD  STATUS VARCHAR(10);</v>
      </c>
      <c r="K256" s="21" t="str">
        <f>CONCATENATE(LEFT(CONCATENATE("  ALTER COLUMN  "," ",N256,";"),LEN(CONCATENATE("  ALTER COLUMN  "," ",N256,";"))-2),";")</f>
        <v xml:space="preserve">  ALTER COLUMN   STATUS VARCHAR(10);</v>
      </c>
      <c r="L256" s="12"/>
      <c r="M256" s="18" t="str">
        <f>CONCATENATE(B256,",")</f>
        <v>STATUS,</v>
      </c>
      <c r="N256" s="5" t="str">
        <f t="shared" ref="N256:N265" si="118">CONCATENATE(B256," ",C256,"(",D256,")",",")</f>
        <v>STATUS VARCHAR(10),</v>
      </c>
      <c r="O256" s="1" t="s">
        <v>3</v>
      </c>
      <c r="W256" s="17" t="str">
        <f t="shared" si="114"/>
        <v>status</v>
      </c>
      <c r="X256" s="3" t="str">
        <f t="shared" si="115"/>
        <v>"status":"",</v>
      </c>
      <c r="Y256" s="22" t="str">
        <f t="shared" si="116"/>
        <v>public static String STATUS="status";</v>
      </c>
      <c r="Z256" s="7" t="str">
        <f t="shared" si="117"/>
        <v>private String status="";</v>
      </c>
    </row>
    <row r="257" spans="2:26" ht="17.5" x14ac:dyDescent="0.45">
      <c r="B257" s="1" t="s">
        <v>4</v>
      </c>
      <c r="C257" s="1" t="s">
        <v>1</v>
      </c>
      <c r="D257" s="4">
        <v>30</v>
      </c>
      <c r="I257" t="str">
        <f>I256</f>
        <v>ALTER TABLE TM_TASK_SPRINT</v>
      </c>
      <c r="J257" t="str">
        <f>CONCATENATE(LEFT(CONCATENATE(" ADD "," ",N257,";"),LEN(CONCATENATE(" ADD "," ",N257,";"))-2),";")</f>
        <v xml:space="preserve"> ADD  INSERT_DATE VARCHAR(30);</v>
      </c>
      <c r="K257" s="21" t="str">
        <f>CONCATENATE(LEFT(CONCATENATE("  ALTER COLUMN  "," ",N257,";"),LEN(CONCATENATE("  ALTER COLUMN  "," ",N257,";"))-2),";")</f>
        <v xml:space="preserve">  ALTER COLUMN   INSERT_DATE VARCHAR(30);</v>
      </c>
      <c r="L257" s="12"/>
      <c r="M257" s="18" t="str">
        <f>CONCATENATE(B257,",")</f>
        <v>INSERT_DATE,</v>
      </c>
      <c r="N257" s="5" t="str">
        <f t="shared" si="118"/>
        <v>INSERT_DATE VARCHAR(30),</v>
      </c>
      <c r="O257" s="1" t="s">
        <v>7</v>
      </c>
      <c r="P257" t="s">
        <v>8</v>
      </c>
      <c r="W257" s="17" t="str">
        <f t="shared" si="114"/>
        <v>insertDate</v>
      </c>
      <c r="X257" s="3" t="str">
        <f t="shared" si="115"/>
        <v>"insertDate":"",</v>
      </c>
      <c r="Y257" s="22" t="str">
        <f t="shared" si="116"/>
        <v>public static String INSERT_DATE="insertDate";</v>
      </c>
      <c r="Z257" s="7" t="str">
        <f t="shared" si="117"/>
        <v>private String insertDate="";</v>
      </c>
    </row>
    <row r="258" spans="2:26" ht="17.5" x14ac:dyDescent="0.45">
      <c r="B258" s="1" t="s">
        <v>5</v>
      </c>
      <c r="C258" s="1" t="s">
        <v>1</v>
      </c>
      <c r="D258" s="4">
        <v>30</v>
      </c>
      <c r="I258" t="str">
        <f>I257</f>
        <v>ALTER TABLE TM_TASK_SPRINT</v>
      </c>
      <c r="J258" t="str">
        <f>CONCATENATE(LEFT(CONCATENATE(" ADD "," ",N258,";"),LEN(CONCATENATE(" ADD "," ",N258,";"))-2),";")</f>
        <v xml:space="preserve"> ADD  MODIFICATION_DATE VARCHAR(30);</v>
      </c>
      <c r="K258" s="21" t="str">
        <f>CONCATENATE(LEFT(CONCATENATE("  ALTER COLUMN  "," ",N258,";"),LEN(CONCATENATE("  ALTER COLUMN  "," ",N258,";"))-2),";")</f>
        <v xml:space="preserve">  ALTER COLUMN   MODIFICATION_DATE VARCHAR(30);</v>
      </c>
      <c r="L258" s="12"/>
      <c r="M258" s="18" t="str">
        <f>CONCATENATE(B258,",")</f>
        <v>MODIFICATION_DATE,</v>
      </c>
      <c r="N258" s="5" t="str">
        <f t="shared" si="118"/>
        <v>MODIFICATION_DATE VARCHAR(30),</v>
      </c>
      <c r="O258" s="1" t="s">
        <v>9</v>
      </c>
      <c r="P258" t="s">
        <v>8</v>
      </c>
      <c r="W258" s="17" t="str">
        <f t="shared" si="114"/>
        <v>modificationDate</v>
      </c>
      <c r="X258" s="3" t="str">
        <f t="shared" si="115"/>
        <v>"modificationDate":"",</v>
      </c>
      <c r="Y258" s="22" t="str">
        <f t="shared" si="116"/>
        <v>public static String MODIFICATION_DATE="modificationDate";</v>
      </c>
      <c r="Z258" s="7" t="str">
        <f t="shared" si="117"/>
        <v>private String modificationDate="";</v>
      </c>
    </row>
    <row r="259" spans="2:26" ht="17.5" x14ac:dyDescent="0.45">
      <c r="B259" s="1" t="s">
        <v>362</v>
      </c>
      <c r="C259" s="1" t="s">
        <v>1</v>
      </c>
      <c r="D259" s="4">
        <v>500</v>
      </c>
      <c r="I259">
        <f>I193</f>
        <v>0</v>
      </c>
      <c r="J259" t="str">
        <f>CONCATENATE(LEFT(CONCATENATE(" ADD "," ",N259,";"),LEN(CONCATENATE(" ADD "," ",N259,";"))-2),";")</f>
        <v xml:space="preserve"> ADD  SPRINT_NAME VARCHAR(500);</v>
      </c>
      <c r="K259" s="21" t="str">
        <f>CONCATENATE(LEFT(CONCATENATE("  ALTER COLUMN  "," ",N259,";"),LEN(CONCATENATE("  ALTER COLUMN  "," ",N259,";"))-2),";")</f>
        <v xml:space="preserve">  ALTER COLUMN   SPRINT_NAME VARCHAR(500);</v>
      </c>
      <c r="L259" s="12"/>
      <c r="M259" s="18" t="str">
        <f>CONCATENATE(B259,",")</f>
        <v>SPRINT_NAME,</v>
      </c>
      <c r="N259" s="5" t="str">
        <f t="shared" si="118"/>
        <v>SPRINT_NAME VARCHAR(500),</v>
      </c>
      <c r="O259" s="1" t="s">
        <v>368</v>
      </c>
      <c r="P259" t="s">
        <v>0</v>
      </c>
      <c r="W259" s="17" t="str">
        <f t="shared" si="114"/>
        <v>sprintName</v>
      </c>
      <c r="X259" s="3" t="str">
        <f t="shared" si="115"/>
        <v>"sprintName":"",</v>
      </c>
      <c r="Y259" s="22" t="str">
        <f t="shared" si="116"/>
        <v>public static String SPRINT_NAME="sprintName";</v>
      </c>
      <c r="Z259" s="7" t="str">
        <f t="shared" si="117"/>
        <v>private String sprintName="";</v>
      </c>
    </row>
    <row r="260" spans="2:26" ht="17.5" x14ac:dyDescent="0.45">
      <c r="B260" s="1" t="s">
        <v>363</v>
      </c>
      <c r="C260" s="1" t="s">
        <v>1</v>
      </c>
      <c r="D260" s="4">
        <v>32</v>
      </c>
      <c r="L260" s="12"/>
      <c r="M260" s="18"/>
      <c r="N260" s="5" t="str">
        <f t="shared" si="118"/>
        <v>SPRINT_START_DATE VARCHAR(32),</v>
      </c>
      <c r="O260" s="1" t="s">
        <v>368</v>
      </c>
      <c r="P260" t="s">
        <v>290</v>
      </c>
      <c r="Q260" t="s">
        <v>8</v>
      </c>
      <c r="W260" s="17" t="str">
        <f t="shared" si="114"/>
        <v>sprintStartDate</v>
      </c>
      <c r="X260" s="3" t="str">
        <f t="shared" si="115"/>
        <v>"sprintStartDate":"",</v>
      </c>
      <c r="Y260" s="22" t="str">
        <f t="shared" si="116"/>
        <v>public static String SPRINT_START_DATE="sprintStartDate";</v>
      </c>
      <c r="Z260" s="7" t="str">
        <f t="shared" si="117"/>
        <v>private String sprintStartDate="";</v>
      </c>
    </row>
    <row r="261" spans="2:26" ht="17.5" x14ac:dyDescent="0.45">
      <c r="B261" s="1" t="s">
        <v>364</v>
      </c>
      <c r="C261" s="1" t="s">
        <v>1</v>
      </c>
      <c r="D261" s="4">
        <v>32</v>
      </c>
      <c r="I261" t="str">
        <f>I195</f>
        <v>ALTER TABLE TM_TASK_CATEGORY</v>
      </c>
      <c r="J261" t="str">
        <f>CONCATENATE(LEFT(CONCATENATE(" ADD "," ",N261,";"),LEN(CONCATENATE(" ADD "," ",N261,";"))-2),";")</f>
        <v xml:space="preserve"> ADD  SPRINT_END_DATE VARCHAR(32);</v>
      </c>
      <c r="K261" s="21" t="str">
        <f>CONCATENATE(LEFT(CONCATENATE("  ALTER COLUMN  "," ",N261,";"),LEN(CONCATENATE("  ALTER COLUMN  "," ",N261,";"))-2),";")</f>
        <v xml:space="preserve">  ALTER COLUMN   SPRINT_END_DATE VARCHAR(32);</v>
      </c>
      <c r="L261" s="12"/>
      <c r="M261" s="18" t="str">
        <f>CONCATENATE(B261,",")</f>
        <v>SPRINT_END_DATE,</v>
      </c>
      <c r="N261" s="5" t="str">
        <f t="shared" si="118"/>
        <v>SPRINT_END_DATE VARCHAR(32),</v>
      </c>
      <c r="O261" s="1" t="s">
        <v>368</v>
      </c>
      <c r="P261" t="s">
        <v>291</v>
      </c>
      <c r="Q261" t="s">
        <v>8</v>
      </c>
      <c r="W261" s="17" t="str">
        <f t="shared" si="114"/>
        <v>sprintEndDate</v>
      </c>
      <c r="X261" s="3" t="str">
        <f t="shared" si="115"/>
        <v>"sprintEndDate":"",</v>
      </c>
      <c r="Y261" s="22" t="str">
        <f t="shared" si="116"/>
        <v>public static String SPRINT_END_DATE="sprintEndDate";</v>
      </c>
      <c r="Z261" s="7" t="str">
        <f t="shared" si="117"/>
        <v>private String sprintEndDate="";</v>
      </c>
    </row>
    <row r="262" spans="2:26" ht="17.5" x14ac:dyDescent="0.45">
      <c r="B262" s="1" t="s">
        <v>275</v>
      </c>
      <c r="C262" s="1" t="s">
        <v>1</v>
      </c>
      <c r="D262" s="4">
        <v>54</v>
      </c>
      <c r="I262" t="str">
        <f>I196</f>
        <v>ALTER TABLE TM_TASK_CATEGORY</v>
      </c>
      <c r="J262" t="str">
        <f>CONCATENATE(LEFT(CONCATENATE(" ADD "," ",N262,";"),LEN(CONCATENATE(" ADD "," ",N262,";"))-2),";")</f>
        <v xml:space="preserve"> ADD  FK_PROJECT_ID VARCHAR(54);</v>
      </c>
      <c r="L262" s="12"/>
      <c r="M262" s="18"/>
      <c r="N262" s="5" t="str">
        <f t="shared" si="118"/>
        <v>FK_PROJECT_ID VARCHAR(54),</v>
      </c>
      <c r="O262" s="1" t="s">
        <v>10</v>
      </c>
      <c r="P262" t="s">
        <v>289</v>
      </c>
      <c r="Q262" t="s">
        <v>2</v>
      </c>
      <c r="W262" s="17" t="str">
        <f t="shared" si="114"/>
        <v>fkProjectId</v>
      </c>
      <c r="X262" s="3" t="str">
        <f t="shared" si="115"/>
        <v>"fkProjectId":"",</v>
      </c>
      <c r="Y262" s="22" t="str">
        <f t="shared" si="116"/>
        <v>public static String FK_PROJECT_ID="fkProjectId";</v>
      </c>
      <c r="Z262" s="7" t="str">
        <f t="shared" si="117"/>
        <v>private String fkProjectId="";</v>
      </c>
    </row>
    <row r="263" spans="2:26" ht="17.5" x14ac:dyDescent="0.45">
      <c r="B263" s="1" t="s">
        <v>366</v>
      </c>
      <c r="C263" s="1" t="s">
        <v>1</v>
      </c>
      <c r="D263" s="4">
        <v>54</v>
      </c>
      <c r="I263" t="str">
        <f>I197</f>
        <v>ALTER TABLE TM_TASK_CATEGORY</v>
      </c>
      <c r="J263" t="str">
        <f>CONCATENATE(LEFT(CONCATENATE(" ADD "," ",N263,";"),LEN(CONCATENATE(" ADD "," ",N263,";"))-2),";")</f>
        <v xml:space="preserve"> ADD  SPRINT_STATUS VARCHAR(54);</v>
      </c>
      <c r="L263" s="12"/>
      <c r="M263" s="18"/>
      <c r="N263" s="5" t="str">
        <f t="shared" si="118"/>
        <v>SPRINT_STATUS VARCHAR(54),</v>
      </c>
      <c r="O263" s="1" t="s">
        <v>368</v>
      </c>
      <c r="P263" t="s">
        <v>3</v>
      </c>
      <c r="W263" s="17" t="str">
        <f t="shared" si="114"/>
        <v>sprintStatus</v>
      </c>
      <c r="X263" s="3" t="str">
        <f t="shared" si="115"/>
        <v>"sprintStatus":"",</v>
      </c>
      <c r="Y263" s="22" t="str">
        <f t="shared" si="116"/>
        <v>public static String SPRINT_STATUS="sprintStatus";</v>
      </c>
      <c r="Z263" s="7" t="str">
        <f t="shared" si="117"/>
        <v>private String sprintStatus="";</v>
      </c>
    </row>
    <row r="264" spans="2:26" ht="17.5" x14ac:dyDescent="0.45">
      <c r="B264" s="1" t="s">
        <v>367</v>
      </c>
      <c r="C264" s="1" t="s">
        <v>1</v>
      </c>
      <c r="D264" s="4">
        <v>54</v>
      </c>
      <c r="I264" t="str">
        <f>I198</f>
        <v>ALTER TABLE TM_TASK_CATEGORY</v>
      </c>
      <c r="J264" t="str">
        <f>CONCATENATE(LEFT(CONCATENATE(" ADD "," ",N264,";"),LEN(CONCATENATE(" ADD "," ",N264,";"))-2),";")</f>
        <v xml:space="preserve"> ADD  SPRINT_COLOR VARCHAR(54);</v>
      </c>
      <c r="L264" s="12"/>
      <c r="M264" s="18"/>
      <c r="N264" s="5" t="str">
        <f t="shared" si="118"/>
        <v>SPRINT_COLOR VARCHAR(54),</v>
      </c>
      <c r="O264" s="1" t="s">
        <v>368</v>
      </c>
      <c r="P264" t="s">
        <v>360</v>
      </c>
      <c r="W264" s="17" t="str">
        <f t="shared" si="114"/>
        <v>sprintColor</v>
      </c>
      <c r="X264" s="3" t="str">
        <f t="shared" si="115"/>
        <v>"sprintColor":"",</v>
      </c>
      <c r="Y264" s="22" t="str">
        <f t="shared" si="116"/>
        <v>public static String SPRINT_COLOR="sprintColor";</v>
      </c>
      <c r="Z264" s="7" t="str">
        <f t="shared" si="117"/>
        <v>private String sprintColor="";</v>
      </c>
    </row>
    <row r="265" spans="2:26" ht="17.5" x14ac:dyDescent="0.45">
      <c r="B265" s="1" t="s">
        <v>365</v>
      </c>
      <c r="C265" s="1" t="s">
        <v>1</v>
      </c>
      <c r="D265" s="4">
        <v>3333</v>
      </c>
      <c r="I265" t="str">
        <f>I199</f>
        <v>ALTER TABLE TM_PROGRESS</v>
      </c>
      <c r="J265" t="str">
        <f>CONCATENATE(LEFT(CONCATENATE(" ADD "," ",N265,";"),LEN(CONCATENATE(" ADD "," ",N265,";"))-2),";")</f>
        <v xml:space="preserve"> ADD  SPRINT_DESCRIPTION VARCHAR(3333);</v>
      </c>
      <c r="L265" s="12"/>
      <c r="M265" s="18"/>
      <c r="N265" s="5" t="str">
        <f t="shared" si="118"/>
        <v>SPRINT_DESCRIPTION VARCHAR(3333),</v>
      </c>
      <c r="O265" s="1" t="s">
        <v>368</v>
      </c>
      <c r="P265" t="s">
        <v>14</v>
      </c>
      <c r="W265" s="17" t="str">
        <f t="shared" si="114"/>
        <v>sprintDescription</v>
      </c>
      <c r="X265" s="3" t="str">
        <f t="shared" si="115"/>
        <v>"sprintDescription":"",</v>
      </c>
      <c r="Y265" s="22" t="str">
        <f t="shared" si="116"/>
        <v>public static String SPRINT_DESCRIPTION="sprintDescription";</v>
      </c>
      <c r="Z265" s="7" t="str">
        <f t="shared" si="117"/>
        <v>private String sprintDescription="";</v>
      </c>
    </row>
    <row r="266" spans="2:26" ht="17.5" x14ac:dyDescent="0.45">
      <c r="B266" s="1"/>
      <c r="C266" s="1"/>
      <c r="D266" s="4"/>
      <c r="L266" s="12"/>
      <c r="M266" s="18"/>
      <c r="O266" s="1"/>
      <c r="W266" s="17"/>
    </row>
    <row r="267" spans="2:26" ht="17.5" x14ac:dyDescent="0.45">
      <c r="C267" s="1"/>
      <c r="D267" s="8"/>
      <c r="M267" s="18"/>
      <c r="N267" s="33" t="s">
        <v>130</v>
      </c>
      <c r="O267" s="1"/>
      <c r="W267" s="17"/>
    </row>
    <row r="268" spans="2:26" ht="17.5" x14ac:dyDescent="0.45">
      <c r="C268" s="1"/>
      <c r="D268" s="8"/>
      <c r="M268" s="18"/>
      <c r="N268" s="31" t="s">
        <v>126</v>
      </c>
      <c r="O268" s="1"/>
      <c r="W268" s="17"/>
    </row>
    <row r="269" spans="2:26" x14ac:dyDescent="0.35">
      <c r="B269" s="2" t="s">
        <v>529</v>
      </c>
      <c r="I269" t="str">
        <f>CONCATENATE("ALTER TABLE"," ",B269)</f>
        <v>ALTER TABLE TM_TASK_SPRINT_LIST</v>
      </c>
      <c r="J269" t="s">
        <v>294</v>
      </c>
      <c r="K269" s="26" t="str">
        <f>CONCATENATE(J269," VIEW ",B269," AS SELECT")</f>
        <v>create OR REPLACE VIEW TM_TASK_SPRINT_LIST AS SELECT</v>
      </c>
      <c r="N269" s="5" t="str">
        <f>CONCATENATE("CREATE TABLE ",B269," ","(")</f>
        <v>CREATE TABLE TM_TASK_SPRINT_LIST (</v>
      </c>
    </row>
    <row r="270" spans="2:26" ht="17.5" x14ac:dyDescent="0.45">
      <c r="B270" s="1" t="s">
        <v>2</v>
      </c>
      <c r="C270" s="1" t="s">
        <v>1</v>
      </c>
      <c r="D270" s="4">
        <v>30</v>
      </c>
      <c r="E270" s="24" t="s">
        <v>113</v>
      </c>
      <c r="I270" t="str">
        <f>I269</f>
        <v>ALTER TABLE TM_TASK_SPRINT_LIST</v>
      </c>
      <c r="K270" s="25" t="str">
        <f t="shared" ref="K270:K276" si="119">CONCATENATE(B270,",")</f>
        <v>ID,</v>
      </c>
      <c r="L270" s="12"/>
      <c r="M270" s="18" t="str">
        <f>CONCATENATE(B270,",")</f>
        <v>ID,</v>
      </c>
      <c r="N270" s="5" t="str">
        <f>CONCATENATE(B270," ",C270,"(",D270,") ",E270," ,")</f>
        <v>ID VARCHAR(30) NOT NULL ,</v>
      </c>
      <c r="O270" s="1" t="s">
        <v>2</v>
      </c>
      <c r="P270" s="6"/>
      <c r="Q270" s="6"/>
      <c r="R270" s="6"/>
      <c r="S270" s="6"/>
      <c r="T270" s="6"/>
      <c r="U270" s="6"/>
      <c r="V270" s="6"/>
      <c r="W270" s="17" t="str">
        <f t="shared" ref="W270:W281" si="120">CONCATENATE(,LOWER(O270),UPPER(LEFT(P270,1)),LOWER(RIGHT(P270,LEN(P270)-IF(LEN(P270)&gt;0,1,LEN(P270)))),UPPER(LEFT(Q270,1)),LOWER(RIGHT(Q270,LEN(Q270)-IF(LEN(Q270)&gt;0,1,LEN(Q270)))),UPPER(LEFT(R270,1)),LOWER(RIGHT(R270,LEN(R270)-IF(LEN(R270)&gt;0,1,LEN(R270)))),UPPER(LEFT(S270,1)),LOWER(RIGHT(S270,LEN(S270)-IF(LEN(S270)&gt;0,1,LEN(S270)))),UPPER(LEFT(T270,1)),LOWER(RIGHT(T270,LEN(T270)-IF(LEN(T270)&gt;0,1,LEN(T270)))),UPPER(LEFT(U270,1)),LOWER(RIGHT(U270,LEN(U270)-IF(LEN(U270)&gt;0,1,LEN(U270)))),UPPER(LEFT(V270,1)),LOWER(RIGHT(V270,LEN(V270)-IF(LEN(V270)&gt;0,1,LEN(V270)))))</f>
        <v>id</v>
      </c>
      <c r="X270" s="3" t="str">
        <f t="shared" ref="X270:X281" si="121">CONCATENATE("""",W270,"""",":","""","""",",")</f>
        <v>"id":"",</v>
      </c>
      <c r="Y270" s="22" t="str">
        <f t="shared" ref="Y270:Y281" si="122">CONCATENATE("public static String ",,B270,,"=","""",W270,""";")</f>
        <v>public static String ID="id";</v>
      </c>
      <c r="Z270" s="7" t="str">
        <f t="shared" ref="Z270:Z281" si="123">CONCATENATE("private String ",W270,"=","""""",";")</f>
        <v>private String id="";</v>
      </c>
    </row>
    <row r="271" spans="2:26" ht="17.5" x14ac:dyDescent="0.45">
      <c r="B271" s="1" t="s">
        <v>3</v>
      </c>
      <c r="C271" s="1" t="s">
        <v>1</v>
      </c>
      <c r="D271" s="4">
        <v>10</v>
      </c>
      <c r="I271" t="str">
        <f>I270</f>
        <v>ALTER TABLE TM_TASK_SPRINT_LIST</v>
      </c>
      <c r="K271" s="25" t="str">
        <f t="shared" si="119"/>
        <v>STATUS,</v>
      </c>
      <c r="L271" s="12"/>
      <c r="M271" s="18" t="str">
        <f>CONCATENATE(B271,",")</f>
        <v>STATUS,</v>
      </c>
      <c r="N271" s="5" t="str">
        <f t="shared" ref="N271:N281" si="124">CONCATENATE(B271," ",C271,"(",D271,")",",")</f>
        <v>STATUS VARCHAR(10),</v>
      </c>
      <c r="O271" s="1" t="s">
        <v>3</v>
      </c>
      <c r="W271" s="17" t="str">
        <f t="shared" si="120"/>
        <v>status</v>
      </c>
      <c r="X271" s="3" t="str">
        <f t="shared" si="121"/>
        <v>"status":"",</v>
      </c>
      <c r="Y271" s="22" t="str">
        <f t="shared" si="122"/>
        <v>public static String STATUS="status";</v>
      </c>
      <c r="Z271" s="7" t="str">
        <f t="shared" si="123"/>
        <v>private String status="";</v>
      </c>
    </row>
    <row r="272" spans="2:26" ht="17.5" x14ac:dyDescent="0.45">
      <c r="B272" s="1" t="s">
        <v>4</v>
      </c>
      <c r="C272" s="1" t="s">
        <v>1</v>
      </c>
      <c r="D272" s="4">
        <v>30</v>
      </c>
      <c r="I272" t="str">
        <f>I271</f>
        <v>ALTER TABLE TM_TASK_SPRINT_LIST</v>
      </c>
      <c r="K272" s="25" t="str">
        <f t="shared" si="119"/>
        <v>INSERT_DATE,</v>
      </c>
      <c r="L272" s="12"/>
      <c r="M272" s="18" t="str">
        <f>CONCATENATE(B272,",")</f>
        <v>INSERT_DATE,</v>
      </c>
      <c r="N272" s="5" t="str">
        <f t="shared" si="124"/>
        <v>INSERT_DATE VARCHAR(30),</v>
      </c>
      <c r="O272" s="1" t="s">
        <v>7</v>
      </c>
      <c r="P272" t="s">
        <v>8</v>
      </c>
      <c r="W272" s="17" t="str">
        <f t="shared" si="120"/>
        <v>insertDate</v>
      </c>
      <c r="X272" s="3" t="str">
        <f t="shared" si="121"/>
        <v>"insertDate":"",</v>
      </c>
      <c r="Y272" s="22" t="str">
        <f t="shared" si="122"/>
        <v>public static String INSERT_DATE="insertDate";</v>
      </c>
      <c r="Z272" s="7" t="str">
        <f t="shared" si="123"/>
        <v>private String insertDate="";</v>
      </c>
    </row>
    <row r="273" spans="2:26" ht="17.5" x14ac:dyDescent="0.45">
      <c r="B273" s="1" t="s">
        <v>5</v>
      </c>
      <c r="C273" s="1" t="s">
        <v>1</v>
      </c>
      <c r="D273" s="4">
        <v>30</v>
      </c>
      <c r="I273" t="str">
        <f>I272</f>
        <v>ALTER TABLE TM_TASK_SPRINT_LIST</v>
      </c>
      <c r="K273" s="25" t="str">
        <f t="shared" si="119"/>
        <v>MODIFICATION_DATE,</v>
      </c>
      <c r="L273" s="12"/>
      <c r="M273" s="18" t="str">
        <f>CONCATENATE(B273,",")</f>
        <v>MODIFICATION_DATE,</v>
      </c>
      <c r="N273" s="5" t="str">
        <f t="shared" si="124"/>
        <v>MODIFICATION_DATE VARCHAR(30),</v>
      </c>
      <c r="O273" s="1" t="s">
        <v>9</v>
      </c>
      <c r="P273" t="s">
        <v>8</v>
      </c>
      <c r="W273" s="17" t="str">
        <f t="shared" si="120"/>
        <v>modificationDate</v>
      </c>
      <c r="X273" s="3" t="str">
        <f t="shared" si="121"/>
        <v>"modificationDate":"",</v>
      </c>
      <c r="Y273" s="22" t="str">
        <f t="shared" si="122"/>
        <v>public static String MODIFICATION_DATE="modificationDate";</v>
      </c>
      <c r="Z273" s="7" t="str">
        <f t="shared" si="123"/>
        <v>private String modificationDate="";</v>
      </c>
    </row>
    <row r="274" spans="2:26" ht="17.5" x14ac:dyDescent="0.45">
      <c r="B274" s="1" t="s">
        <v>362</v>
      </c>
      <c r="C274" s="1" t="s">
        <v>1</v>
      </c>
      <c r="D274" s="4">
        <v>500</v>
      </c>
      <c r="I274" t="str">
        <f>I208</f>
        <v>ALTER TABLE TM_TASK_ASSIGNEE</v>
      </c>
      <c r="K274" s="25" t="str">
        <f t="shared" si="119"/>
        <v>SPRINT_NAME,</v>
      </c>
      <c r="L274" s="12"/>
      <c r="M274" s="18" t="str">
        <f>CONCATENATE(B274,",")</f>
        <v>SPRINT_NAME,</v>
      </c>
      <c r="N274" s="5" t="str">
        <f t="shared" si="124"/>
        <v>SPRINT_NAME VARCHAR(500),</v>
      </c>
      <c r="O274" s="1" t="s">
        <v>368</v>
      </c>
      <c r="P274" t="s">
        <v>0</v>
      </c>
      <c r="W274" s="17" t="str">
        <f t="shared" si="120"/>
        <v>sprintName</v>
      </c>
      <c r="X274" s="3" t="str">
        <f t="shared" si="121"/>
        <v>"sprintName":"",</v>
      </c>
      <c r="Y274" s="22" t="str">
        <f t="shared" si="122"/>
        <v>public static String SPRINT_NAME="sprintName";</v>
      </c>
      <c r="Z274" s="7" t="str">
        <f t="shared" si="123"/>
        <v>private String sprintName="";</v>
      </c>
    </row>
    <row r="275" spans="2:26" ht="17.5" x14ac:dyDescent="0.45">
      <c r="B275" s="1" t="s">
        <v>363</v>
      </c>
      <c r="C275" s="1" t="s">
        <v>1</v>
      </c>
      <c r="D275" s="4">
        <v>32</v>
      </c>
      <c r="J275" s="23"/>
      <c r="K275" s="25" t="str">
        <f t="shared" si="119"/>
        <v>SPRINT_START_DATE,</v>
      </c>
      <c r="L275" s="12"/>
      <c r="M275" s="18"/>
      <c r="N275" s="5" t="str">
        <f t="shared" si="124"/>
        <v>SPRINT_START_DATE VARCHAR(32),</v>
      </c>
      <c r="O275" s="1" t="s">
        <v>368</v>
      </c>
      <c r="P275" t="s">
        <v>290</v>
      </c>
      <c r="Q275" t="s">
        <v>8</v>
      </c>
      <c r="W275" s="17" t="str">
        <f t="shared" si="120"/>
        <v>sprintStartDate</v>
      </c>
      <c r="X275" s="3" t="str">
        <f t="shared" si="121"/>
        <v>"sprintStartDate":"",</v>
      </c>
      <c r="Y275" s="22" t="str">
        <f t="shared" si="122"/>
        <v>public static String SPRINT_START_DATE="sprintStartDate";</v>
      </c>
      <c r="Z275" s="7" t="str">
        <f t="shared" si="123"/>
        <v>private String sprintStartDate="";</v>
      </c>
    </row>
    <row r="276" spans="2:26" ht="17.5" x14ac:dyDescent="0.45">
      <c r="B276" s="1" t="s">
        <v>364</v>
      </c>
      <c r="C276" s="1" t="s">
        <v>1</v>
      </c>
      <c r="D276" s="4">
        <v>32</v>
      </c>
      <c r="I276" t="str">
        <f>I210</f>
        <v>ALTER TABLE TM_TASK_ASSIGNEE</v>
      </c>
      <c r="J276" s="23"/>
      <c r="K276" s="25" t="str">
        <f t="shared" si="119"/>
        <v>SPRINT_END_DATE,</v>
      </c>
      <c r="L276" s="12"/>
      <c r="M276" s="18" t="str">
        <f>CONCATENATE(B276,",")</f>
        <v>SPRINT_END_DATE,</v>
      </c>
      <c r="N276" s="5" t="str">
        <f t="shared" si="124"/>
        <v>SPRINT_END_DATE VARCHAR(32),</v>
      </c>
      <c r="O276" s="1" t="s">
        <v>368</v>
      </c>
      <c r="P276" t="s">
        <v>291</v>
      </c>
      <c r="Q276" t="s">
        <v>8</v>
      </c>
      <c r="W276" s="17" t="str">
        <f t="shared" si="120"/>
        <v>sprintEndDate</v>
      </c>
      <c r="X276" s="3" t="str">
        <f t="shared" si="121"/>
        <v>"sprintEndDate":"",</v>
      </c>
      <c r="Y276" s="22" t="str">
        <f t="shared" si="122"/>
        <v>public static String SPRINT_END_DATE="sprintEndDate";</v>
      </c>
      <c r="Z276" s="7" t="str">
        <f t="shared" si="123"/>
        <v>private String sprintEndDate="";</v>
      </c>
    </row>
    <row r="277" spans="2:26" ht="17.5" x14ac:dyDescent="0.45">
      <c r="B277" s="1" t="s">
        <v>275</v>
      </c>
      <c r="C277" s="1" t="s">
        <v>1</v>
      </c>
      <c r="D277" s="4">
        <v>54</v>
      </c>
      <c r="I277" t="str">
        <f>I211</f>
        <v>ALTER TABLE TM_TASK_STATUS</v>
      </c>
      <c r="J277" s="23"/>
      <c r="K277" s="25" t="str">
        <f>CONCATENATE(B277,",")</f>
        <v>FK_PROJECT_ID,</v>
      </c>
      <c r="L277" s="12"/>
      <c r="M277" s="18"/>
      <c r="N277" s="5" t="str">
        <f t="shared" si="124"/>
        <v>FK_PROJECT_ID VARCHAR(54),</v>
      </c>
      <c r="O277" s="1" t="s">
        <v>10</v>
      </c>
      <c r="P277" t="s">
        <v>289</v>
      </c>
      <c r="Q277" t="s">
        <v>2</v>
      </c>
      <c r="W277" s="17" t="str">
        <f t="shared" si="120"/>
        <v>fkProjectId</v>
      </c>
      <c r="X277" s="3" t="str">
        <f t="shared" si="121"/>
        <v>"fkProjectId":"",</v>
      </c>
      <c r="Y277" s="22" t="str">
        <f t="shared" si="122"/>
        <v>public static String FK_PROJECT_ID="fkProjectId";</v>
      </c>
      <c r="Z277" s="7" t="str">
        <f t="shared" si="123"/>
        <v>private String fkProjectId="";</v>
      </c>
    </row>
    <row r="278" spans="2:26" ht="17.5" x14ac:dyDescent="0.45">
      <c r="B278" s="1" t="s">
        <v>366</v>
      </c>
      <c r="C278" s="1" t="s">
        <v>1</v>
      </c>
      <c r="D278" s="4">
        <v>54</v>
      </c>
      <c r="I278">
        <f>I212</f>
        <v>0</v>
      </c>
      <c r="K278" s="25" t="str">
        <f>CONCATENATE(B278,",")</f>
        <v>SPRINT_STATUS,</v>
      </c>
      <c r="L278" s="12"/>
      <c r="M278" s="18"/>
      <c r="N278" s="5" t="str">
        <f t="shared" si="124"/>
        <v>SPRINT_STATUS VARCHAR(54),</v>
      </c>
      <c r="O278" s="1" t="s">
        <v>368</v>
      </c>
      <c r="P278" t="s">
        <v>3</v>
      </c>
      <c r="W278" s="17" t="str">
        <f t="shared" si="120"/>
        <v>sprintStatus</v>
      </c>
      <c r="X278" s="3" t="str">
        <f t="shared" si="121"/>
        <v>"sprintStatus":"",</v>
      </c>
      <c r="Y278" s="22" t="str">
        <f t="shared" si="122"/>
        <v>public static String SPRINT_STATUS="sprintStatus";</v>
      </c>
      <c r="Z278" s="7" t="str">
        <f t="shared" si="123"/>
        <v>private String sprintStatus="";</v>
      </c>
    </row>
    <row r="279" spans="2:26" ht="17.5" x14ac:dyDescent="0.45">
      <c r="B279" s="1" t="s">
        <v>367</v>
      </c>
      <c r="C279" s="1" t="s">
        <v>1</v>
      </c>
      <c r="D279" s="4">
        <v>54</v>
      </c>
      <c r="I279" t="str">
        <f>I213</f>
        <v>ALTER TABLE TM_TASK_PRIORITY</v>
      </c>
      <c r="K279" s="25" t="str">
        <f>CONCATENATE(B279,",")</f>
        <v>SPRINT_COLOR,</v>
      </c>
      <c r="L279" s="12"/>
      <c r="M279" s="18"/>
      <c r="N279" s="5" t="str">
        <f t="shared" si="124"/>
        <v>SPRINT_COLOR VARCHAR(54),</v>
      </c>
      <c r="O279" s="1" t="s">
        <v>368</v>
      </c>
      <c r="P279" t="s">
        <v>360</v>
      </c>
      <c r="W279" s="17" t="str">
        <f t="shared" si="120"/>
        <v>sprintColor</v>
      </c>
      <c r="X279" s="3" t="str">
        <f t="shared" si="121"/>
        <v>"sprintColor":"",</v>
      </c>
      <c r="Y279" s="22" t="str">
        <f t="shared" si="122"/>
        <v>public static String SPRINT_COLOR="sprintColor";</v>
      </c>
      <c r="Z279" s="7" t="str">
        <f t="shared" si="123"/>
        <v>private String sprintColor="";</v>
      </c>
    </row>
    <row r="280" spans="2:26" ht="17.5" x14ac:dyDescent="0.45">
      <c r="B280" s="1" t="s">
        <v>530</v>
      </c>
      <c r="C280" s="1" t="s">
        <v>1</v>
      </c>
      <c r="D280" s="4">
        <v>3333</v>
      </c>
      <c r="I280" t="str">
        <f>I213</f>
        <v>ALTER TABLE TM_TASK_PRIORITY</v>
      </c>
      <c r="K280" s="25" t="s">
        <v>531</v>
      </c>
      <c r="L280" s="12"/>
      <c r="M280" s="18"/>
      <c r="N280" s="5" t="str">
        <f>CONCATENATE(B280," ",C280,"(",D280,")",",")</f>
        <v>BACKLOG_COUNT VARCHAR(3333),</v>
      </c>
      <c r="O280" s="1" t="s">
        <v>356</v>
      </c>
      <c r="P280" t="s">
        <v>215</v>
      </c>
      <c r="W280" s="17" t="str">
        <f>CONCATENATE(,LOWER(O280),UPPER(LEFT(P280,1)),LOWER(RIGHT(P280,LEN(P280)-IF(LEN(P280)&gt;0,1,LEN(P280)))),UPPER(LEFT(Q280,1)),LOWER(RIGHT(Q280,LEN(Q280)-IF(LEN(Q280)&gt;0,1,LEN(Q280)))),UPPER(LEFT(R280,1)),LOWER(RIGHT(R280,LEN(R280)-IF(LEN(R280)&gt;0,1,LEN(R280)))),UPPER(LEFT(S280,1)),LOWER(RIGHT(S280,LEN(S280)-IF(LEN(S280)&gt;0,1,LEN(S280)))),UPPER(LEFT(T280,1)),LOWER(RIGHT(T280,LEN(T280)-IF(LEN(T280)&gt;0,1,LEN(T280)))),UPPER(LEFT(U280,1)),LOWER(RIGHT(U280,LEN(U280)-IF(LEN(U280)&gt;0,1,LEN(U280)))),UPPER(LEFT(V280,1)),LOWER(RIGHT(V280,LEN(V280)-IF(LEN(V280)&gt;0,1,LEN(V280)))))</f>
        <v>backlogCount</v>
      </c>
      <c r="X280" s="3" t="str">
        <f>CONCATENATE("""",W280,"""",":","""","""",",")</f>
        <v>"backlogCount":"",</v>
      </c>
      <c r="Y280" s="22" t="str">
        <f>CONCATENATE("public static String ",,B280,,"=","""",W280,""";")</f>
        <v>public static String BACKLOG_COUNT="backlogCount";</v>
      </c>
      <c r="Z280" s="7" t="str">
        <f>CONCATENATE("private String ",W280,"=","""""",";")</f>
        <v>private String backlogCount="";</v>
      </c>
    </row>
    <row r="281" spans="2:26" ht="17.5" x14ac:dyDescent="0.45">
      <c r="B281" s="1" t="s">
        <v>365</v>
      </c>
      <c r="C281" s="1" t="s">
        <v>1</v>
      </c>
      <c r="D281" s="4">
        <v>3333</v>
      </c>
      <c r="I281">
        <f>I214</f>
        <v>0</v>
      </c>
      <c r="K281" s="25" t="str">
        <f>CONCATENATE(B281,"")</f>
        <v>SPRINT_DESCRIPTION</v>
      </c>
      <c r="L281" s="12"/>
      <c r="M281" s="18"/>
      <c r="N281" s="5" t="str">
        <f t="shared" si="124"/>
        <v>SPRINT_DESCRIPTION VARCHAR(3333),</v>
      </c>
      <c r="O281" s="1" t="s">
        <v>368</v>
      </c>
      <c r="P281" t="s">
        <v>14</v>
      </c>
      <c r="W281" s="17" t="str">
        <f t="shared" si="120"/>
        <v>sprintDescription</v>
      </c>
      <c r="X281" s="3" t="str">
        <f t="shared" si="121"/>
        <v>"sprintDescription":"",</v>
      </c>
      <c r="Y281" s="22" t="str">
        <f t="shared" si="122"/>
        <v>public static String SPRINT_DESCRIPTION="sprintDescription";</v>
      </c>
      <c r="Z281" s="7" t="str">
        <f t="shared" si="123"/>
        <v>private String sprintDescription="";</v>
      </c>
    </row>
    <row r="282" spans="2:26" ht="17.5" x14ac:dyDescent="0.45">
      <c r="B282" s="1"/>
      <c r="C282" s="1"/>
      <c r="D282" s="4"/>
      <c r="K282" s="29" t="str">
        <f>CONCATENATE(" FROM ",LEFT(B269,LEN(B269)-5)," T")</f>
        <v xml:space="preserve"> FROM TM_TASK_SPRINT T</v>
      </c>
      <c r="L282" s="12"/>
      <c r="M282" s="18"/>
      <c r="O282" s="1"/>
      <c r="W282" s="17"/>
    </row>
    <row r="283" spans="2:26" ht="17.5" x14ac:dyDescent="0.45">
      <c r="C283" s="1"/>
      <c r="D283" s="8"/>
      <c r="K283" s="25" t="str">
        <f>CONCATENATE(B283,"")</f>
        <v/>
      </c>
      <c r="M283" s="18"/>
      <c r="N283" s="33" t="s">
        <v>130</v>
      </c>
      <c r="O283" s="1"/>
      <c r="W283" s="17"/>
    </row>
    <row r="284" spans="2:26" ht="17.5" x14ac:dyDescent="0.45">
      <c r="C284" s="1"/>
      <c r="D284" s="8"/>
      <c r="M284" s="18"/>
      <c r="N284" s="31" t="s">
        <v>126</v>
      </c>
      <c r="O284" s="1"/>
      <c r="W284" s="17"/>
    </row>
    <row r="285" spans="2:26" ht="17.5" x14ac:dyDescent="0.45">
      <c r="C285" s="14"/>
      <c r="D285" s="9"/>
      <c r="M285" s="20"/>
      <c r="W285" s="17"/>
    </row>
    <row r="286" spans="2:26" ht="17.5" x14ac:dyDescent="0.45">
      <c r="C286" s="1"/>
      <c r="D286" s="8"/>
      <c r="M286" s="18"/>
      <c r="N286" s="31"/>
      <c r="O286" s="1"/>
      <c r="W286" s="17"/>
    </row>
    <row r="287" spans="2:26" ht="17.5" x14ac:dyDescent="0.45">
      <c r="C287" s="14"/>
      <c r="D287" s="9"/>
      <c r="M287" s="20"/>
      <c r="W287" s="17"/>
    </row>
    <row r="288" spans="2:26" x14ac:dyDescent="0.35">
      <c r="B288" s="2" t="s">
        <v>321</v>
      </c>
      <c r="I288" t="str">
        <f>CONCATENATE("ALTER TABLE"," ",B288)</f>
        <v>ALTER TABLE TM_TASK_FILE</v>
      </c>
      <c r="N288" s="5" t="str">
        <f>CONCATENATE("CREATE TABLE ",B288," ","(")</f>
        <v>CREATE TABLE TM_TASK_FILE (</v>
      </c>
    </row>
    <row r="289" spans="2:26" ht="17.5" x14ac:dyDescent="0.45">
      <c r="B289" s="1" t="s">
        <v>2</v>
      </c>
      <c r="C289" s="1" t="s">
        <v>1</v>
      </c>
      <c r="D289" s="4">
        <v>30</v>
      </c>
      <c r="E289" s="24" t="s">
        <v>113</v>
      </c>
      <c r="I289" t="str">
        <f>I288</f>
        <v>ALTER TABLE TM_TASK_FILE</v>
      </c>
      <c r="J289" t="str">
        <f>CONCATENATE(LEFT(CONCATENATE(" ADD "," ",N289,";"),LEN(CONCATENATE(" ADD "," ",N289,";"))-2),";")</f>
        <v xml:space="preserve"> ADD  ID VARCHAR(30) NOT NULL ;</v>
      </c>
      <c r="K289" s="21" t="str">
        <f>CONCATENATE(LEFT(CONCATENATE("  ALTER COLUMN  "," ",N289,";"),LEN(CONCATENATE("  ALTER COLUMN  "," ",N289,";"))-2),";")</f>
        <v xml:space="preserve">  ALTER COLUMN   ID VARCHAR(30) NOT NULL ;</v>
      </c>
      <c r="L289" s="12"/>
      <c r="M289" s="18" t="str">
        <f>CONCATENATE(B289,",")</f>
        <v>ID,</v>
      </c>
      <c r="N289" s="5" t="str">
        <f>CONCATENATE(B289," ",C289,"(",D289,") ",E289," ,")</f>
        <v>ID VARCHAR(30) NOT NULL ,</v>
      </c>
      <c r="O289" s="1" t="s">
        <v>2</v>
      </c>
      <c r="P289" s="6"/>
      <c r="Q289" s="6"/>
      <c r="R289" s="6"/>
      <c r="S289" s="6"/>
      <c r="T289" s="6"/>
      <c r="U289" s="6"/>
      <c r="V289" s="6"/>
      <c r="W289" s="17" t="str">
        <f t="shared" ref="W289:W296" si="125">CONCATENATE(,LOWER(O289),UPPER(LEFT(P289,1)),LOWER(RIGHT(P289,LEN(P289)-IF(LEN(P289)&gt;0,1,LEN(P289)))),UPPER(LEFT(Q289,1)),LOWER(RIGHT(Q289,LEN(Q289)-IF(LEN(Q289)&gt;0,1,LEN(Q289)))),UPPER(LEFT(R289,1)),LOWER(RIGHT(R289,LEN(R289)-IF(LEN(R289)&gt;0,1,LEN(R289)))),UPPER(LEFT(S289,1)),LOWER(RIGHT(S289,LEN(S289)-IF(LEN(S289)&gt;0,1,LEN(S289)))),UPPER(LEFT(T289,1)),LOWER(RIGHT(T289,LEN(T289)-IF(LEN(T289)&gt;0,1,LEN(T289)))),UPPER(LEFT(U289,1)),LOWER(RIGHT(U289,LEN(U289)-IF(LEN(U289)&gt;0,1,LEN(U289)))),UPPER(LEFT(V289,1)),LOWER(RIGHT(V289,LEN(V289)-IF(LEN(V289)&gt;0,1,LEN(V289)))))</f>
        <v>id</v>
      </c>
      <c r="X289" s="3" t="str">
        <f t="shared" ref="X289:X296" si="126">CONCATENATE("""",W289,"""",":","""","""",",")</f>
        <v>"id":"",</v>
      </c>
      <c r="Y289" s="22" t="str">
        <f t="shared" ref="Y289:Y296" si="127">CONCATENATE("public static String ",,B289,,"=","""",W289,""";")</f>
        <v>public static String ID="id";</v>
      </c>
      <c r="Z289" s="7" t="str">
        <f t="shared" ref="Z289:Z296" si="128">CONCATENATE("private String ",W289,"=","""""",";")</f>
        <v>private String id="";</v>
      </c>
    </row>
    <row r="290" spans="2:26" ht="17.5" x14ac:dyDescent="0.45">
      <c r="B290" s="1" t="s">
        <v>3</v>
      </c>
      <c r="C290" s="1" t="s">
        <v>1</v>
      </c>
      <c r="D290" s="4">
        <v>10</v>
      </c>
      <c r="I290" t="str">
        <f>I289</f>
        <v>ALTER TABLE TM_TASK_FILE</v>
      </c>
      <c r="J290" t="str">
        <f>CONCATENATE(LEFT(CONCATENATE(" ADD "," ",N290,";"),LEN(CONCATENATE(" ADD "," ",N290,";"))-2),";")</f>
        <v xml:space="preserve"> ADD  STATUS VARCHAR(10);</v>
      </c>
      <c r="K290" s="21" t="str">
        <f>CONCATENATE(LEFT(CONCATENATE("  ALTER COLUMN  "," ",N290,";"),LEN(CONCATENATE("  ALTER COLUMN  "," ",N290,";"))-2),";")</f>
        <v xml:space="preserve">  ALTER COLUMN   STATUS VARCHAR(10);</v>
      </c>
      <c r="L290" s="12"/>
      <c r="M290" s="18" t="str">
        <f>CONCATENATE(B290,",")</f>
        <v>STATUS,</v>
      </c>
      <c r="N290" s="5" t="str">
        <f t="shared" ref="N290:N296" si="129">CONCATENATE(B290," ",C290,"(",D290,")",",")</f>
        <v>STATUS VARCHAR(10),</v>
      </c>
      <c r="O290" s="1" t="s">
        <v>3</v>
      </c>
      <c r="W290" s="17" t="str">
        <f t="shared" si="125"/>
        <v>status</v>
      </c>
      <c r="X290" s="3" t="str">
        <f t="shared" si="126"/>
        <v>"status":"",</v>
      </c>
      <c r="Y290" s="22" t="str">
        <f t="shared" si="127"/>
        <v>public static String STATUS="status";</v>
      </c>
      <c r="Z290" s="7" t="str">
        <f t="shared" si="128"/>
        <v>private String status="";</v>
      </c>
    </row>
    <row r="291" spans="2:26" ht="17.5" x14ac:dyDescent="0.45">
      <c r="B291" s="1" t="s">
        <v>4</v>
      </c>
      <c r="C291" s="1" t="s">
        <v>1</v>
      </c>
      <c r="D291" s="4">
        <v>30</v>
      </c>
      <c r="I291" t="str">
        <f>I290</f>
        <v>ALTER TABLE TM_TASK_FILE</v>
      </c>
      <c r="J291" t="str">
        <f>CONCATENATE(LEFT(CONCATENATE(" ADD "," ",N291,";"),LEN(CONCATENATE(" ADD "," ",N291,";"))-2),";")</f>
        <v xml:space="preserve"> ADD  INSERT_DATE VARCHAR(30);</v>
      </c>
      <c r="K291" s="21" t="str">
        <f>CONCATENATE(LEFT(CONCATENATE("  ALTER COLUMN  "," ",N291,";"),LEN(CONCATENATE("  ALTER COLUMN  "," ",N291,";"))-2),";")</f>
        <v xml:space="preserve">  ALTER COLUMN   INSERT_DATE VARCHAR(30);</v>
      </c>
      <c r="L291" s="12"/>
      <c r="M291" s="18" t="str">
        <f>CONCATENATE(B291,",")</f>
        <v>INSERT_DATE,</v>
      </c>
      <c r="N291" s="5" t="str">
        <f t="shared" si="129"/>
        <v>INSERT_DATE VARCHAR(30),</v>
      </c>
      <c r="O291" s="1" t="s">
        <v>7</v>
      </c>
      <c r="P291" t="s">
        <v>8</v>
      </c>
      <c r="W291" s="17" t="str">
        <f t="shared" si="125"/>
        <v>insertDate</v>
      </c>
      <c r="X291" s="3" t="str">
        <f t="shared" si="126"/>
        <v>"insertDate":"",</v>
      </c>
      <c r="Y291" s="22" t="str">
        <f t="shared" si="127"/>
        <v>public static String INSERT_DATE="insertDate";</v>
      </c>
      <c r="Z291" s="7" t="str">
        <f t="shared" si="128"/>
        <v>private String insertDate="";</v>
      </c>
    </row>
    <row r="292" spans="2:26" ht="17.5" x14ac:dyDescent="0.45">
      <c r="B292" s="1" t="s">
        <v>5</v>
      </c>
      <c r="C292" s="1" t="s">
        <v>1</v>
      </c>
      <c r="D292" s="4">
        <v>30</v>
      </c>
      <c r="I292" t="str">
        <f>I291</f>
        <v>ALTER TABLE TM_TASK_FILE</v>
      </c>
      <c r="J292" t="str">
        <f>CONCATENATE(LEFT(CONCATENATE(" ADD "," ",N292,";"),LEN(CONCATENATE(" ADD "," ",N292,";"))-2),";")</f>
        <v xml:space="preserve"> ADD  MODIFICATION_DATE VARCHAR(30);</v>
      </c>
      <c r="K292" s="21" t="str">
        <f>CONCATENATE(LEFT(CONCATENATE("  ALTER COLUMN  "," ",N292,";"),LEN(CONCATENATE("  ALTER COLUMN  "," ",N292,";"))-2),";")</f>
        <v xml:space="preserve">  ALTER COLUMN   MODIFICATION_DATE VARCHAR(30);</v>
      </c>
      <c r="L292" s="12"/>
      <c r="M292" s="18" t="str">
        <f>CONCATENATE(B292,",")</f>
        <v>MODIFICATION_DATE,</v>
      </c>
      <c r="N292" s="5" t="str">
        <f t="shared" si="129"/>
        <v>MODIFICATION_DATE VARCHAR(30),</v>
      </c>
      <c r="O292" s="1" t="s">
        <v>9</v>
      </c>
      <c r="P292" t="s">
        <v>8</v>
      </c>
      <c r="W292" s="17" t="str">
        <f t="shared" si="125"/>
        <v>modificationDate</v>
      </c>
      <c r="X292" s="3" t="str">
        <f t="shared" si="126"/>
        <v>"modificationDate":"",</v>
      </c>
      <c r="Y292" s="22" t="str">
        <f t="shared" si="127"/>
        <v>public static String MODIFICATION_DATE="modificationDate";</v>
      </c>
      <c r="Z292" s="7" t="str">
        <f t="shared" si="128"/>
        <v>private String modificationDate="";</v>
      </c>
    </row>
    <row r="293" spans="2:26" ht="17.5" x14ac:dyDescent="0.45">
      <c r="B293" s="1" t="s">
        <v>319</v>
      </c>
      <c r="C293" s="1" t="s">
        <v>1</v>
      </c>
      <c r="D293" s="4">
        <v>222</v>
      </c>
      <c r="I293" t="str">
        <f>I195</f>
        <v>ALTER TABLE TM_TASK_CATEGORY</v>
      </c>
      <c r="J293" t="str">
        <f>CONCATENATE(LEFT(CONCATENATE(" ADD "," ",N293,";"),LEN(CONCATENATE(" ADD "," ",N293,";"))-2),";")</f>
        <v xml:space="preserve"> ADD  FK_TASK_ID VARCHAR(222);</v>
      </c>
      <c r="K293" s="21" t="str">
        <f>CONCATENATE(LEFT(CONCATENATE("  ALTER COLUMN  "," ",N293,";"),LEN(CONCATENATE("  ALTER COLUMN  "," ",N293,";"))-2),";")</f>
        <v xml:space="preserve">  ALTER COLUMN   FK_TASK_ID VARCHAR(222);</v>
      </c>
      <c r="L293" s="12"/>
      <c r="M293" s="18" t="str">
        <f>CONCATENATE(B293,",")</f>
        <v>FK_TASK_ID,</v>
      </c>
      <c r="N293" s="5" t="str">
        <f t="shared" si="129"/>
        <v>FK_TASK_ID VARCHAR(222),</v>
      </c>
      <c r="O293" s="1" t="s">
        <v>10</v>
      </c>
      <c r="P293" t="s">
        <v>312</v>
      </c>
      <c r="Q293" t="s">
        <v>2</v>
      </c>
      <c r="W293" s="17" t="str">
        <f t="shared" si="125"/>
        <v>fkTaskId</v>
      </c>
      <c r="X293" s="3" t="str">
        <f t="shared" si="126"/>
        <v>"fkTaskId":"",</v>
      </c>
      <c r="Y293" s="22" t="str">
        <f t="shared" si="127"/>
        <v>public static String FK_TASK_ID="fkTaskId";</v>
      </c>
      <c r="Z293" s="7" t="str">
        <f t="shared" si="128"/>
        <v>private String fkTaskId="";</v>
      </c>
    </row>
    <row r="294" spans="2:26" ht="17.5" x14ac:dyDescent="0.45">
      <c r="B294" s="1" t="s">
        <v>323</v>
      </c>
      <c r="C294" s="1" t="s">
        <v>1</v>
      </c>
      <c r="D294" s="4">
        <v>444</v>
      </c>
      <c r="L294" s="12"/>
      <c r="M294" s="18"/>
      <c r="N294" s="5" t="str">
        <f>CONCATENATE(B294," ",C294,"(",D294,")",",")</f>
        <v>FK_COMMENT_ID VARCHAR(444),</v>
      </c>
      <c r="O294" s="1" t="s">
        <v>10</v>
      </c>
      <c r="P294" t="s">
        <v>324</v>
      </c>
      <c r="Q294" t="s">
        <v>2</v>
      </c>
      <c r="W294" s="17" t="str">
        <f>CONCATENATE(,LOWER(O294),UPPER(LEFT(P294,1)),LOWER(RIGHT(P294,LEN(P294)-IF(LEN(P294)&gt;0,1,LEN(P294)))),UPPER(LEFT(Q294,1)),LOWER(RIGHT(Q294,LEN(Q294)-IF(LEN(Q294)&gt;0,1,LEN(Q294)))),UPPER(LEFT(R294,1)),LOWER(RIGHT(R294,LEN(R294)-IF(LEN(R294)&gt;0,1,LEN(R294)))),UPPER(LEFT(S294,1)),LOWER(RIGHT(S294,LEN(S294)-IF(LEN(S294)&gt;0,1,LEN(S294)))),UPPER(LEFT(T294,1)),LOWER(RIGHT(T294,LEN(T294)-IF(LEN(T294)&gt;0,1,LEN(T294)))),UPPER(LEFT(U294,1)),LOWER(RIGHT(U294,LEN(U294)-IF(LEN(U294)&gt;0,1,LEN(U294)))),UPPER(LEFT(V294,1)),LOWER(RIGHT(V294,LEN(V294)-IF(LEN(V294)&gt;0,1,LEN(V294)))))</f>
        <v>fkCommentId</v>
      </c>
      <c r="X294" s="3" t="str">
        <f>CONCATENATE("""",W294,"""",":","""","""",",")</f>
        <v>"fkCommentId":"",</v>
      </c>
      <c r="Y294" s="22" t="str">
        <f>CONCATENATE("public static String ",,B294,,"=","""",W294,""";")</f>
        <v>public static String FK_COMMENT_ID="fkCommentId";</v>
      </c>
      <c r="Z294" s="7" t="str">
        <f>CONCATENATE("private String ",W294,"=","""""",";")</f>
        <v>private String fkCommentId="";</v>
      </c>
    </row>
    <row r="295" spans="2:26" ht="17.5" x14ac:dyDescent="0.45">
      <c r="B295" s="1" t="s">
        <v>322</v>
      </c>
      <c r="C295" s="1" t="s">
        <v>1</v>
      </c>
      <c r="D295" s="4">
        <v>444</v>
      </c>
      <c r="L295" s="12"/>
      <c r="M295" s="18"/>
      <c r="N295" s="5" t="str">
        <f t="shared" si="129"/>
        <v>FILE_URL VARCHAR(444),</v>
      </c>
      <c r="O295" s="1" t="s">
        <v>325</v>
      </c>
      <c r="P295" t="s">
        <v>326</v>
      </c>
      <c r="W295" s="17" t="str">
        <f t="shared" si="125"/>
        <v>fileUrl</v>
      </c>
      <c r="X295" s="3" t="str">
        <f t="shared" si="126"/>
        <v>"fileUrl":"",</v>
      </c>
      <c r="Y295" s="22" t="str">
        <f t="shared" si="127"/>
        <v>public static String FILE_URL="fileUrl";</v>
      </c>
      <c r="Z295" s="7" t="str">
        <f t="shared" si="128"/>
        <v>private String fileUrl="";</v>
      </c>
    </row>
    <row r="296" spans="2:26" ht="17.5" x14ac:dyDescent="0.45">
      <c r="B296" s="1" t="s">
        <v>14</v>
      </c>
      <c r="C296" s="1" t="s">
        <v>1</v>
      </c>
      <c r="D296" s="4">
        <v>3000</v>
      </c>
      <c r="I296" t="str">
        <f>I209</f>
        <v>ALTER TABLE TM_TASK_ASSIGNEE</v>
      </c>
      <c r="J296" t="str">
        <f>CONCATENATE(LEFT(CONCATENATE(" ADD "," ",N296,";"),LEN(CONCATENATE(" ADD "," ",N296,";"))-2),";")</f>
        <v xml:space="preserve"> ADD  DESCRIPTION VARCHAR(3000);</v>
      </c>
      <c r="K296" s="21" t="str">
        <f>CONCATENATE(LEFT(CONCATENATE("  ALTER COLUMN  "," ",N296,";"),LEN(CONCATENATE("  ALTER COLUMN  "," ",N296,";"))-2),";")</f>
        <v xml:space="preserve">  ALTER COLUMN   DESCRIPTION VARCHAR(3000);</v>
      </c>
      <c r="L296" s="12"/>
      <c r="M296" s="18" t="str">
        <f>CONCATENATE(B296,",")</f>
        <v>DESCRIPTION,</v>
      </c>
      <c r="N296" s="5" t="str">
        <f t="shared" si="129"/>
        <v>DESCRIPTION VARCHAR(3000),</v>
      </c>
      <c r="O296" s="1" t="s">
        <v>14</v>
      </c>
      <c r="W296" s="17" t="str">
        <f t="shared" si="125"/>
        <v>description</v>
      </c>
      <c r="X296" s="3" t="str">
        <f t="shared" si="126"/>
        <v>"description":"",</v>
      </c>
      <c r="Y296" s="22" t="str">
        <f t="shared" si="127"/>
        <v>public static String DESCRIPTION="description";</v>
      </c>
      <c r="Z296" s="7" t="str">
        <f t="shared" si="128"/>
        <v>private String description="";</v>
      </c>
    </row>
    <row r="297" spans="2:26" ht="17.5" x14ac:dyDescent="0.45">
      <c r="C297" s="1"/>
      <c r="D297" s="8"/>
      <c r="M297" s="18"/>
      <c r="N297" s="33" t="s">
        <v>130</v>
      </c>
      <c r="O297" s="1"/>
      <c r="W297" s="17"/>
    </row>
    <row r="298" spans="2:26" ht="17.5" x14ac:dyDescent="0.45">
      <c r="C298" s="1"/>
      <c r="D298" s="8"/>
      <c r="M298" s="18"/>
      <c r="N298" s="31" t="s">
        <v>126</v>
      </c>
      <c r="O298" s="1"/>
      <c r="W298" s="17"/>
    </row>
    <row r="299" spans="2:26" ht="17.5" x14ac:dyDescent="0.45">
      <c r="C299" s="14"/>
      <c r="D299" s="9"/>
      <c r="M299" s="20"/>
      <c r="W299" s="17"/>
    </row>
    <row r="300" spans="2:26" x14ac:dyDescent="0.35">
      <c r="B300" s="2" t="s">
        <v>327</v>
      </c>
      <c r="I300" t="str">
        <f>CONCATENATE("ALTER TABLE"," ",B300)</f>
        <v>ALTER TABLE TM_TASK_COMMENT</v>
      </c>
      <c r="N300" s="5" t="str">
        <f>CONCATENATE("CREATE TABLE ",B300," ","(")</f>
        <v>CREATE TABLE TM_TASK_COMMENT (</v>
      </c>
    </row>
    <row r="301" spans="2:26" ht="17.5" x14ac:dyDescent="0.45">
      <c r="B301" s="1" t="s">
        <v>2</v>
      </c>
      <c r="C301" s="1" t="s">
        <v>1</v>
      </c>
      <c r="D301" s="4">
        <v>30</v>
      </c>
      <c r="E301" s="24" t="s">
        <v>113</v>
      </c>
      <c r="I301" t="str">
        <f>I300</f>
        <v>ALTER TABLE TM_TASK_COMMENT</v>
      </c>
      <c r="J301" t="str">
        <f>CONCATENATE(LEFT(CONCATENATE(" ADD "," ",N301,";"),LEN(CONCATENATE(" ADD "," ",N301,";"))-2),";")</f>
        <v xml:space="preserve"> ADD  ID VARCHAR(30) NOT NULL ;</v>
      </c>
      <c r="K301" s="21" t="str">
        <f>CONCATENATE(LEFT(CONCATENATE("  ALTER COLUMN  "," ",N301,";"),LEN(CONCATENATE("  ALTER COLUMN  "," ",N301,";"))-2),";")</f>
        <v xml:space="preserve">  ALTER COLUMN   ID VARCHAR(30) NOT NULL ;</v>
      </c>
      <c r="L301" s="12"/>
      <c r="M301" s="18" t="str">
        <f>CONCATENATE(B301,",")</f>
        <v>ID,</v>
      </c>
      <c r="N301" s="5" t="str">
        <f>CONCATENATE(B301," ",C301,"(",D301,") ",E301," ,")</f>
        <v>ID VARCHAR(30) NOT NULL ,</v>
      </c>
      <c r="O301" s="1" t="s">
        <v>2</v>
      </c>
      <c r="P301" s="6"/>
      <c r="Q301" s="6"/>
      <c r="R301" s="6"/>
      <c r="S301" s="6"/>
      <c r="T301" s="6"/>
      <c r="U301" s="6"/>
      <c r="V301" s="6"/>
      <c r="W301" s="17" t="str">
        <f t="shared" ref="W301:W309" si="130">CONCATENATE(,LOWER(O301),UPPER(LEFT(P301,1)),LOWER(RIGHT(P301,LEN(P301)-IF(LEN(P301)&gt;0,1,LEN(P301)))),UPPER(LEFT(Q301,1)),LOWER(RIGHT(Q301,LEN(Q301)-IF(LEN(Q301)&gt;0,1,LEN(Q301)))),UPPER(LEFT(R301,1)),LOWER(RIGHT(R301,LEN(R301)-IF(LEN(R301)&gt;0,1,LEN(R301)))),UPPER(LEFT(S301,1)),LOWER(RIGHT(S301,LEN(S301)-IF(LEN(S301)&gt;0,1,LEN(S301)))),UPPER(LEFT(T301,1)),LOWER(RIGHT(T301,LEN(T301)-IF(LEN(T301)&gt;0,1,LEN(T301)))),UPPER(LEFT(U301,1)),LOWER(RIGHT(U301,LEN(U301)-IF(LEN(U301)&gt;0,1,LEN(U301)))),UPPER(LEFT(V301,1)),LOWER(RIGHT(V301,LEN(V301)-IF(LEN(V301)&gt;0,1,LEN(V301)))))</f>
        <v>id</v>
      </c>
      <c r="X301" s="3" t="str">
        <f t="shared" ref="X301:X309" si="131">CONCATENATE("""",W301,"""",":","""","""",",")</f>
        <v>"id":"",</v>
      </c>
      <c r="Y301" s="22" t="str">
        <f t="shared" ref="Y301:Y309" si="132">CONCATENATE("public static String ",,B301,,"=","""",W301,""";")</f>
        <v>public static String ID="id";</v>
      </c>
      <c r="Z301" s="7" t="str">
        <f t="shared" ref="Z301:Z309" si="133">CONCATENATE("private String ",W301,"=","""""",";")</f>
        <v>private String id="";</v>
      </c>
    </row>
    <row r="302" spans="2:26" ht="17.5" x14ac:dyDescent="0.45">
      <c r="B302" s="1" t="s">
        <v>3</v>
      </c>
      <c r="C302" s="1" t="s">
        <v>1</v>
      </c>
      <c r="D302" s="4">
        <v>10</v>
      </c>
      <c r="I302" t="str">
        <f t="shared" ref="I302:I310" si="134">I301</f>
        <v>ALTER TABLE TM_TASK_COMMENT</v>
      </c>
      <c r="J302" t="str">
        <f t="shared" ref="J302:J310" si="135">CONCATENATE(LEFT(CONCATENATE(" ADD "," ",N302,";"),LEN(CONCATENATE(" ADD "," ",N302,";"))-2),";")</f>
        <v xml:space="preserve"> ADD  STATUS VARCHAR(10);</v>
      </c>
      <c r="K302" s="21" t="str">
        <f>CONCATENATE(LEFT(CONCATENATE("  ALTER COLUMN  "," ",N302,";"),LEN(CONCATENATE("  ALTER COLUMN  "," ",N302,";"))-2),";")</f>
        <v xml:space="preserve">  ALTER COLUMN   STATUS VARCHAR(10);</v>
      </c>
      <c r="L302" s="12"/>
      <c r="M302" s="18" t="str">
        <f>CONCATENATE(B302,",")</f>
        <v>STATUS,</v>
      </c>
      <c r="N302" s="5" t="str">
        <f t="shared" ref="N302:N309" si="136">CONCATENATE(B302," ",C302,"(",D302,")",",")</f>
        <v>STATUS VARCHAR(10),</v>
      </c>
      <c r="O302" s="1" t="s">
        <v>3</v>
      </c>
      <c r="W302" s="17" t="str">
        <f t="shared" si="130"/>
        <v>status</v>
      </c>
      <c r="X302" s="3" t="str">
        <f t="shared" si="131"/>
        <v>"status":"",</v>
      </c>
      <c r="Y302" s="22" t="str">
        <f t="shared" si="132"/>
        <v>public static String STATUS="status";</v>
      </c>
      <c r="Z302" s="7" t="str">
        <f t="shared" si="133"/>
        <v>private String status="";</v>
      </c>
    </row>
    <row r="303" spans="2:26" ht="17.5" x14ac:dyDescent="0.45">
      <c r="B303" s="1" t="s">
        <v>4</v>
      </c>
      <c r="C303" s="1" t="s">
        <v>1</v>
      </c>
      <c r="D303" s="4">
        <v>30</v>
      </c>
      <c r="I303" t="str">
        <f t="shared" si="134"/>
        <v>ALTER TABLE TM_TASK_COMMENT</v>
      </c>
      <c r="J303" t="str">
        <f t="shared" si="135"/>
        <v xml:space="preserve"> ADD  INSERT_DATE VARCHAR(30);</v>
      </c>
      <c r="K303" s="21" t="str">
        <f>CONCATENATE(LEFT(CONCATENATE("  ALTER COLUMN  "," ",N303,";"),LEN(CONCATENATE("  ALTER COLUMN  "," ",N303,";"))-2),";")</f>
        <v xml:space="preserve">  ALTER COLUMN   INSERT_DATE VARCHAR(30);</v>
      </c>
      <c r="L303" s="12"/>
      <c r="M303" s="18" t="str">
        <f>CONCATENATE(B303,",")</f>
        <v>INSERT_DATE,</v>
      </c>
      <c r="N303" s="5" t="str">
        <f t="shared" si="136"/>
        <v>INSERT_DATE VARCHAR(30),</v>
      </c>
      <c r="O303" s="1" t="s">
        <v>7</v>
      </c>
      <c r="P303" t="s">
        <v>8</v>
      </c>
      <c r="W303" s="17" t="str">
        <f t="shared" si="130"/>
        <v>insertDate</v>
      </c>
      <c r="X303" s="3" t="str">
        <f t="shared" si="131"/>
        <v>"insertDate":"",</v>
      </c>
      <c r="Y303" s="22" t="str">
        <f t="shared" si="132"/>
        <v>public static String INSERT_DATE="insertDate";</v>
      </c>
      <c r="Z303" s="7" t="str">
        <f t="shared" si="133"/>
        <v>private String insertDate="";</v>
      </c>
    </row>
    <row r="304" spans="2:26" ht="17.5" x14ac:dyDescent="0.45">
      <c r="B304" s="1" t="s">
        <v>5</v>
      </c>
      <c r="C304" s="1" t="s">
        <v>1</v>
      </c>
      <c r="D304" s="4">
        <v>30</v>
      </c>
      <c r="I304" t="str">
        <f t="shared" si="134"/>
        <v>ALTER TABLE TM_TASK_COMMENT</v>
      </c>
      <c r="J304" t="str">
        <f t="shared" si="135"/>
        <v xml:space="preserve"> ADD  MODIFICATION_DATE VARCHAR(30);</v>
      </c>
      <c r="K304" s="21" t="str">
        <f>CONCATENATE(LEFT(CONCATENATE("  ALTER COLUMN  "," ",N304,";"),LEN(CONCATENATE("  ALTER COLUMN  "," ",N304,";"))-2),";")</f>
        <v xml:space="preserve">  ALTER COLUMN   MODIFICATION_DATE VARCHAR(30);</v>
      </c>
      <c r="L304" s="12"/>
      <c r="M304" s="18" t="str">
        <f>CONCATENATE(B304,",")</f>
        <v>MODIFICATION_DATE,</v>
      </c>
      <c r="N304" s="5" t="str">
        <f t="shared" si="136"/>
        <v>MODIFICATION_DATE VARCHAR(30),</v>
      </c>
      <c r="O304" s="1" t="s">
        <v>9</v>
      </c>
      <c r="P304" t="s">
        <v>8</v>
      </c>
      <c r="W304" s="17" t="str">
        <f t="shared" si="130"/>
        <v>modificationDate</v>
      </c>
      <c r="X304" s="3" t="str">
        <f t="shared" si="131"/>
        <v>"modificationDate":"",</v>
      </c>
      <c r="Y304" s="22" t="str">
        <f t="shared" si="132"/>
        <v>public static String MODIFICATION_DATE="modificationDate";</v>
      </c>
      <c r="Z304" s="7" t="str">
        <f t="shared" si="133"/>
        <v>private String modificationDate="";</v>
      </c>
    </row>
    <row r="305" spans="2:26" ht="17.5" x14ac:dyDescent="0.45">
      <c r="B305" s="1" t="s">
        <v>369</v>
      </c>
      <c r="C305" s="1" t="s">
        <v>1</v>
      </c>
      <c r="D305" s="4">
        <v>222</v>
      </c>
      <c r="I305" t="str">
        <f t="shared" si="134"/>
        <v>ALTER TABLE TM_TASK_COMMENT</v>
      </c>
      <c r="J305" t="str">
        <f t="shared" si="135"/>
        <v xml:space="preserve"> ADD  FK_BACKLOG_ID VARCHAR(222);</v>
      </c>
      <c r="K305" s="21" t="str">
        <f>CONCATENATE(LEFT(CONCATENATE("  ALTER COLUMN  "," ",N305,";"),LEN(CONCATENATE("  ALTER COLUMN  "," ",N305,";"))-2),";")</f>
        <v xml:space="preserve">  ALTER COLUMN   FK_BACKLOG_ID VARCHAR(222);</v>
      </c>
      <c r="L305" s="12"/>
      <c r="M305" s="18" t="str">
        <f>CONCATENATE(B305,",")</f>
        <v>FK_BACKLOG_ID,</v>
      </c>
      <c r="N305" s="5" t="str">
        <f t="shared" si="136"/>
        <v>FK_BACKLOG_ID VARCHAR(222),</v>
      </c>
      <c r="O305" s="1" t="s">
        <v>10</v>
      </c>
      <c r="P305" t="s">
        <v>312</v>
      </c>
      <c r="Q305" t="s">
        <v>2</v>
      </c>
      <c r="W305" s="17" t="str">
        <f t="shared" si="130"/>
        <v>fkTaskId</v>
      </c>
      <c r="X305" s="3" t="str">
        <f t="shared" si="131"/>
        <v>"fkTaskId":"",</v>
      </c>
      <c r="Y305" s="22" t="str">
        <f t="shared" si="132"/>
        <v>public static String FK_BACKLOG_ID="fkTaskId";</v>
      </c>
      <c r="Z305" s="7" t="str">
        <f t="shared" si="133"/>
        <v>private String fkTaskId="";</v>
      </c>
    </row>
    <row r="306" spans="2:26" ht="17.5" x14ac:dyDescent="0.45">
      <c r="B306" s="1" t="s">
        <v>11</v>
      </c>
      <c r="C306" s="1" t="s">
        <v>1</v>
      </c>
      <c r="D306" s="4">
        <v>444</v>
      </c>
      <c r="I306" t="str">
        <f t="shared" si="134"/>
        <v>ALTER TABLE TM_TASK_COMMENT</v>
      </c>
      <c r="J306" t="str">
        <f t="shared" si="135"/>
        <v xml:space="preserve"> ADD  FK_USER_ID VARCHAR(444);</v>
      </c>
      <c r="L306" s="12"/>
      <c r="M306" s="18"/>
      <c r="N306" s="5" t="str">
        <f t="shared" si="136"/>
        <v>FK_USER_ID VARCHAR(444),</v>
      </c>
      <c r="O306" s="1" t="s">
        <v>10</v>
      </c>
      <c r="P306" t="s">
        <v>12</v>
      </c>
      <c r="Q306" t="s">
        <v>2</v>
      </c>
      <c r="W306" s="17" t="str">
        <f t="shared" si="130"/>
        <v>fkUserId</v>
      </c>
      <c r="X306" s="3" t="str">
        <f t="shared" si="131"/>
        <v>"fkUserId":"",</v>
      </c>
      <c r="Y306" s="22" t="str">
        <f t="shared" si="132"/>
        <v>public static String FK_USER_ID="fkUserId";</v>
      </c>
      <c r="Z306" s="7" t="str">
        <f t="shared" si="133"/>
        <v>private String fkUserId="";</v>
      </c>
    </row>
    <row r="307" spans="2:26" ht="17.5" x14ac:dyDescent="0.45">
      <c r="B307" s="1" t="s">
        <v>324</v>
      </c>
      <c r="C307" s="1" t="s">
        <v>1</v>
      </c>
      <c r="D307" s="4">
        <v>3000</v>
      </c>
      <c r="I307" t="str">
        <f t="shared" si="134"/>
        <v>ALTER TABLE TM_TASK_COMMENT</v>
      </c>
      <c r="J307" t="str">
        <f t="shared" si="135"/>
        <v xml:space="preserve"> ADD  COMMENT VARCHAR(3000);</v>
      </c>
      <c r="L307" s="12"/>
      <c r="M307" s="18"/>
      <c r="N307" s="5" t="str">
        <f t="shared" si="136"/>
        <v>COMMENT VARCHAR(3000),</v>
      </c>
      <c r="O307" s="1" t="s">
        <v>324</v>
      </c>
      <c r="W307" s="17" t="str">
        <f t="shared" si="130"/>
        <v>comment</v>
      </c>
      <c r="X307" s="3" t="str">
        <f t="shared" si="131"/>
        <v>"comment":"",</v>
      </c>
      <c r="Y307" s="22" t="str">
        <f t="shared" si="132"/>
        <v>public static String COMMENT="comment";</v>
      </c>
      <c r="Z307" s="7" t="str">
        <f t="shared" si="133"/>
        <v>private String comment="";</v>
      </c>
    </row>
    <row r="308" spans="2:26" ht="17.5" x14ac:dyDescent="0.45">
      <c r="B308" s="1" t="s">
        <v>328</v>
      </c>
      <c r="C308" s="1" t="s">
        <v>1</v>
      </c>
      <c r="D308" s="4">
        <v>30</v>
      </c>
      <c r="I308" t="str">
        <f t="shared" si="134"/>
        <v>ALTER TABLE TM_TASK_COMMENT</v>
      </c>
      <c r="J308" t="str">
        <f t="shared" si="135"/>
        <v xml:space="preserve"> ADD  COMMENT_DATE VARCHAR(30);</v>
      </c>
      <c r="K308" s="21" t="str">
        <f>CONCATENATE(LEFT(CONCATENATE("  ALTER COLUMN  "," ",N308,";"),LEN(CONCATENATE("  ALTER COLUMN  "," ",N308,";"))-2),";")</f>
        <v xml:space="preserve">  ALTER COLUMN   COMMENT_DATE VARCHAR(30);</v>
      </c>
      <c r="L308" s="12"/>
      <c r="M308" s="18" t="str">
        <f>CONCATENATE(B308,",")</f>
        <v>COMMENT_DATE,</v>
      </c>
      <c r="N308" s="5" t="str">
        <f>CONCATENATE(B308," ",C308,"(",D308,")",",")</f>
        <v>COMMENT_DATE VARCHAR(30),</v>
      </c>
      <c r="O308" s="1" t="s">
        <v>324</v>
      </c>
      <c r="P308" t="s">
        <v>8</v>
      </c>
      <c r="W308" s="17" t="str">
        <f>CONCATENATE(,LOWER(O308),UPPER(LEFT(P308,1)),LOWER(RIGHT(P308,LEN(P308)-IF(LEN(P308)&gt;0,1,LEN(P308)))),UPPER(LEFT(Q308,1)),LOWER(RIGHT(Q308,LEN(Q308)-IF(LEN(Q308)&gt;0,1,LEN(Q308)))),UPPER(LEFT(R308,1)),LOWER(RIGHT(R308,LEN(R308)-IF(LEN(R308)&gt;0,1,LEN(R308)))),UPPER(LEFT(S308,1)),LOWER(RIGHT(S308,LEN(S308)-IF(LEN(S308)&gt;0,1,LEN(S308)))),UPPER(LEFT(T308,1)),LOWER(RIGHT(T308,LEN(T308)-IF(LEN(T308)&gt;0,1,LEN(T308)))),UPPER(LEFT(U308,1)),LOWER(RIGHT(U308,LEN(U308)-IF(LEN(U308)&gt;0,1,LEN(U308)))),UPPER(LEFT(V308,1)),LOWER(RIGHT(V308,LEN(V308)-IF(LEN(V308)&gt;0,1,LEN(V308)))))</f>
        <v>commentDate</v>
      </c>
      <c r="X308" s="3" t="str">
        <f>CONCATENATE("""",W308,"""",":","""","""",",")</f>
        <v>"commentDate":"",</v>
      </c>
      <c r="Y308" s="22" t="str">
        <f>CONCATENATE("public static String ",,B308,,"=","""",W308,""";")</f>
        <v>public static String COMMENT_DATE="commentDate";</v>
      </c>
      <c r="Z308" s="7" t="str">
        <f>CONCATENATE("private String ",W308,"=","""""",";")</f>
        <v>private String commentDate="";</v>
      </c>
    </row>
    <row r="309" spans="2:26" ht="17.5" x14ac:dyDescent="0.45">
      <c r="B309" s="1" t="s">
        <v>370</v>
      </c>
      <c r="C309" s="1" t="s">
        <v>1</v>
      </c>
      <c r="D309" s="4">
        <v>30</v>
      </c>
      <c r="I309" t="str">
        <f t="shared" si="134"/>
        <v>ALTER TABLE TM_TASK_COMMENT</v>
      </c>
      <c r="J309" t="str">
        <f t="shared" si="135"/>
        <v xml:space="preserve"> ADD  COMMENT_TIME VARCHAR(30);</v>
      </c>
      <c r="K309" s="21" t="str">
        <f>CONCATENATE(LEFT(CONCATENATE("  ALTER COLUMN  "," ",N309,";"),LEN(CONCATENATE("  ALTER COLUMN  "," ",N309,";"))-2),";")</f>
        <v xml:space="preserve">  ALTER COLUMN   COMMENT_TIME VARCHAR(30);</v>
      </c>
      <c r="L309" s="12"/>
      <c r="M309" s="18" t="str">
        <f>CONCATENATE(B309,",")</f>
        <v>COMMENT_TIME,</v>
      </c>
      <c r="N309" s="5" t="str">
        <f t="shared" si="136"/>
        <v>COMMENT_TIME VARCHAR(30),</v>
      </c>
      <c r="O309" s="1" t="s">
        <v>324</v>
      </c>
      <c r="P309" t="s">
        <v>133</v>
      </c>
      <c r="W309" s="17" t="str">
        <f t="shared" si="130"/>
        <v>commentTime</v>
      </c>
      <c r="X309" s="3" t="str">
        <f t="shared" si="131"/>
        <v>"commentTime":"",</v>
      </c>
      <c r="Y309" s="22" t="str">
        <f t="shared" si="132"/>
        <v>public static String COMMENT_TIME="commentTime";</v>
      </c>
      <c r="Z309" s="7" t="str">
        <f t="shared" si="133"/>
        <v>private String commentTime="";</v>
      </c>
    </row>
    <row r="310" spans="2:26" ht="17.5" x14ac:dyDescent="0.45">
      <c r="B310" s="1" t="s">
        <v>423</v>
      </c>
      <c r="C310" s="1" t="s">
        <v>1</v>
      </c>
      <c r="D310" s="4">
        <v>444</v>
      </c>
      <c r="I310" t="str">
        <f t="shared" si="134"/>
        <v>ALTER TABLE TM_TASK_COMMENT</v>
      </c>
      <c r="J310" t="str">
        <f t="shared" si="135"/>
        <v xml:space="preserve"> ADD  COMMENT_TYPE VARCHAR(444);</v>
      </c>
      <c r="L310" s="12"/>
      <c r="M310" s="18"/>
      <c r="N310" s="5" t="str">
        <f>CONCATENATE(B310," ",C310,"(",D310,")",",")</f>
        <v>COMMENT_TYPE VARCHAR(444),</v>
      </c>
      <c r="O310" s="1" t="s">
        <v>324</v>
      </c>
      <c r="P310" t="s">
        <v>51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commentType</v>
      </c>
      <c r="X310" s="3" t="str">
        <f>CONCATENATE("""",W310,"""",":","""","""",",")</f>
        <v>"commentType":"",</v>
      </c>
      <c r="Y310" s="22" t="str">
        <f>CONCATENATE("public static String ",,B310,,"=","""",W310,""";")</f>
        <v>public static String COMMENT_TYPE="commentType";</v>
      </c>
      <c r="Z310" s="7" t="str">
        <f>CONCATENATE("private String ",W310,"=","""""",";")</f>
        <v>private String commentType="";</v>
      </c>
    </row>
    <row r="311" spans="2:26" ht="17.5" x14ac:dyDescent="0.45">
      <c r="B311" s="1" t="s">
        <v>329</v>
      </c>
      <c r="C311" s="1" t="s">
        <v>1</v>
      </c>
      <c r="D311" s="4">
        <v>444</v>
      </c>
      <c r="L311" s="12"/>
      <c r="M311" s="18"/>
      <c r="N311" s="5" t="str">
        <f>CONCATENATE(B311," ",C311,"(",D311,")",",")</f>
        <v>FK_PARENT_COMMENT_ID VARCHAR(444),</v>
      </c>
      <c r="O311" s="1" t="s">
        <v>10</v>
      </c>
      <c r="P311" t="s">
        <v>131</v>
      </c>
      <c r="Q311" t="s">
        <v>324</v>
      </c>
      <c r="R311" t="s">
        <v>330</v>
      </c>
      <c r="W311" s="17" t="str">
        <f>CONCATENATE(,LOWER(O311),UPPER(LEFT(P311,1)),LOWER(RIGHT(P311,LEN(P311)-IF(LEN(P311)&gt;0,1,LEN(P311)))),UPPER(LEFT(Q311,1)),LOWER(RIGHT(Q311,LEN(Q311)-IF(LEN(Q311)&gt;0,1,LEN(Q311)))),UPPER(LEFT(R311,1)),LOWER(RIGHT(R311,LEN(R311)-IF(LEN(R311)&gt;0,1,LEN(R311)))),UPPER(LEFT(S311,1)),LOWER(RIGHT(S311,LEN(S311)-IF(LEN(S311)&gt;0,1,LEN(S311)))),UPPER(LEFT(T311,1)),LOWER(RIGHT(T311,LEN(T311)-IF(LEN(T311)&gt;0,1,LEN(T311)))),UPPER(LEFT(U311,1)),LOWER(RIGHT(U311,LEN(U311)-IF(LEN(U311)&gt;0,1,LEN(U311)))),UPPER(LEFT(V311,1)),LOWER(RIGHT(V311,LEN(V311)-IF(LEN(V311)&gt;0,1,LEN(V311)))))</f>
        <v>fkParentCommentİd</v>
      </c>
      <c r="X311" s="3" t="str">
        <f>CONCATENATE("""",W311,"""",":","""","""",",")</f>
        <v>"fkParentCommentİd":"",</v>
      </c>
      <c r="Y311" s="22" t="str">
        <f>CONCATENATE("public static String ",,B311,,"=","""",W311,""";")</f>
        <v>public static String FK_PARENT_COMMENT_ID="fkParentCommentİd";</v>
      </c>
      <c r="Z311" s="7" t="str">
        <f>CONCATENATE("private String ",W311,"=","""""",";")</f>
        <v>private String fkParentCommentİd="";</v>
      </c>
    </row>
    <row r="312" spans="2:26" ht="17.5" x14ac:dyDescent="0.45">
      <c r="C312" s="1"/>
      <c r="D312" s="8"/>
      <c r="M312" s="18"/>
      <c r="N312" s="33" t="s">
        <v>130</v>
      </c>
      <c r="O312" s="1"/>
      <c r="W312" s="17"/>
    </row>
    <row r="313" spans="2:26" ht="17.5" x14ac:dyDescent="0.45">
      <c r="C313" s="1"/>
      <c r="D313" s="8"/>
      <c r="M313" s="18"/>
      <c r="N313" s="31" t="s">
        <v>126</v>
      </c>
      <c r="O313" s="1"/>
      <c r="W313" s="17"/>
    </row>
    <row r="314" spans="2:26" ht="17.5" x14ac:dyDescent="0.45">
      <c r="C314" s="14"/>
      <c r="D314" s="9"/>
      <c r="M314" s="20"/>
      <c r="W314" s="17"/>
    </row>
    <row r="315" spans="2:26" x14ac:dyDescent="0.35">
      <c r="B315" s="2" t="s">
        <v>371</v>
      </c>
      <c r="I315" t="str">
        <f>CONCATENATE("ALTER TABLE"," ",B315)</f>
        <v>ALTER TABLE TM_TASK_COMMENT_LIST</v>
      </c>
      <c r="J315" t="s">
        <v>294</v>
      </c>
      <c r="K315" s="26" t="str">
        <f>CONCATENATE(J315," VIEW ",B315," AS SELECT")</f>
        <v>create OR REPLACE VIEW TM_TASK_COMMENT_LIST AS SELECT</v>
      </c>
      <c r="N315" s="5" t="str">
        <f>CONCATENATE("CREATE TABLE ",B315," ","(")</f>
        <v>CREATE TABLE TM_TASK_COMMENT_LIST (</v>
      </c>
    </row>
    <row r="316" spans="2:26" ht="17.5" x14ac:dyDescent="0.45">
      <c r="B316" s="1" t="s">
        <v>2</v>
      </c>
      <c r="C316" s="1" t="s">
        <v>1</v>
      </c>
      <c r="D316" s="4">
        <v>30</v>
      </c>
      <c r="E316" s="24" t="s">
        <v>113</v>
      </c>
      <c r="I316" t="str">
        <f>I315</f>
        <v>ALTER TABLE TM_TASK_COMMENT_LIST</v>
      </c>
      <c r="K316" s="25" t="str">
        <f t="shared" ref="K316:K327" si="137">CONCATENATE(B316,",")</f>
        <v>ID,</v>
      </c>
      <c r="L316" s="12"/>
      <c r="M316" s="18" t="str">
        <f>CONCATENATE(B316,",")</f>
        <v>ID,</v>
      </c>
      <c r="N316" s="5" t="str">
        <f>CONCATENATE(B316," ",C316,"(",D316,") ",E316," ,")</f>
        <v>ID VARCHAR(30) NOT NULL ,</v>
      </c>
      <c r="O316" s="1" t="s">
        <v>2</v>
      </c>
      <c r="P316" s="6"/>
      <c r="Q316" s="6"/>
      <c r="R316" s="6"/>
      <c r="S316" s="6"/>
      <c r="T316" s="6"/>
      <c r="U316" s="6"/>
      <c r="V316" s="6"/>
      <c r="W316" s="17" t="str">
        <f t="shared" ref="W316:W326" si="138">CONCATENATE(,LOWER(O316),UPPER(LEFT(P316,1)),LOWER(RIGHT(P316,LEN(P316)-IF(LEN(P316)&gt;0,1,LEN(P316)))),UPPER(LEFT(Q316,1)),LOWER(RIGHT(Q316,LEN(Q316)-IF(LEN(Q316)&gt;0,1,LEN(Q316)))),UPPER(LEFT(R316,1)),LOWER(RIGHT(R316,LEN(R316)-IF(LEN(R316)&gt;0,1,LEN(R316)))),UPPER(LEFT(S316,1)),LOWER(RIGHT(S316,LEN(S316)-IF(LEN(S316)&gt;0,1,LEN(S316)))),UPPER(LEFT(T316,1)),LOWER(RIGHT(T316,LEN(T316)-IF(LEN(T316)&gt;0,1,LEN(T316)))),UPPER(LEFT(U316,1)),LOWER(RIGHT(U316,LEN(U316)-IF(LEN(U316)&gt;0,1,LEN(U316)))),UPPER(LEFT(V316,1)),LOWER(RIGHT(V316,LEN(V316)-IF(LEN(V316)&gt;0,1,LEN(V316)))))</f>
        <v>id</v>
      </c>
      <c r="X316" s="3" t="str">
        <f t="shared" ref="X316:X326" si="139">CONCATENATE("""",W316,"""",":","""","""",",")</f>
        <v>"id":"",</v>
      </c>
      <c r="Y316" s="22" t="str">
        <f t="shared" ref="Y316:Y326" si="140">CONCATENATE("public static String ",,B316,,"=","""",W316,""";")</f>
        <v>public static String ID="id";</v>
      </c>
      <c r="Z316" s="7" t="str">
        <f t="shared" ref="Z316:Z326" si="141">CONCATENATE("private String ",W316,"=","""""",";")</f>
        <v>private String id="";</v>
      </c>
    </row>
    <row r="317" spans="2:26" ht="17.5" x14ac:dyDescent="0.45">
      <c r="B317" s="1" t="s">
        <v>3</v>
      </c>
      <c r="C317" s="1" t="s">
        <v>1</v>
      </c>
      <c r="D317" s="4">
        <v>10</v>
      </c>
      <c r="I317" t="str">
        <f>I316</f>
        <v>ALTER TABLE TM_TASK_COMMENT_LIST</v>
      </c>
      <c r="K317" s="25" t="str">
        <f t="shared" si="137"/>
        <v>STATUS,</v>
      </c>
      <c r="L317" s="12"/>
      <c r="M317" s="18" t="str">
        <f>CONCATENATE(B317,",")</f>
        <v>STATUS,</v>
      </c>
      <c r="N317" s="5" t="str">
        <f t="shared" ref="N317:N326" si="142">CONCATENATE(B317," ",C317,"(",D317,")",",")</f>
        <v>STATUS VARCHAR(10),</v>
      </c>
      <c r="O317" s="1" t="s">
        <v>3</v>
      </c>
      <c r="W317" s="17" t="str">
        <f t="shared" si="138"/>
        <v>status</v>
      </c>
      <c r="X317" s="3" t="str">
        <f t="shared" si="139"/>
        <v>"status":"",</v>
      </c>
      <c r="Y317" s="22" t="str">
        <f t="shared" si="140"/>
        <v>public static String STATUS="status";</v>
      </c>
      <c r="Z317" s="7" t="str">
        <f t="shared" si="141"/>
        <v>private String status="";</v>
      </c>
    </row>
    <row r="318" spans="2:26" ht="17.5" x14ac:dyDescent="0.45">
      <c r="B318" s="1" t="s">
        <v>4</v>
      </c>
      <c r="C318" s="1" t="s">
        <v>1</v>
      </c>
      <c r="D318" s="4">
        <v>30</v>
      </c>
      <c r="I318" t="str">
        <f>I317</f>
        <v>ALTER TABLE TM_TASK_COMMENT_LIST</v>
      </c>
      <c r="K318" s="25" t="str">
        <f t="shared" si="137"/>
        <v>INSERT_DATE,</v>
      </c>
      <c r="L318" s="12"/>
      <c r="M318" s="18" t="str">
        <f>CONCATENATE(B318,",")</f>
        <v>INSERT_DATE,</v>
      </c>
      <c r="N318" s="5" t="str">
        <f t="shared" si="142"/>
        <v>INSERT_DATE VARCHAR(30),</v>
      </c>
      <c r="O318" s="1" t="s">
        <v>7</v>
      </c>
      <c r="P318" t="s">
        <v>8</v>
      </c>
      <c r="W318" s="17" t="str">
        <f t="shared" si="138"/>
        <v>insertDate</v>
      </c>
      <c r="X318" s="3" t="str">
        <f t="shared" si="139"/>
        <v>"insertDate":"",</v>
      </c>
      <c r="Y318" s="22" t="str">
        <f t="shared" si="140"/>
        <v>public static String INSERT_DATE="insertDate";</v>
      </c>
      <c r="Z318" s="7" t="str">
        <f t="shared" si="141"/>
        <v>private String insertDate="";</v>
      </c>
    </row>
    <row r="319" spans="2:26" ht="17.5" x14ac:dyDescent="0.45">
      <c r="B319" s="1" t="s">
        <v>5</v>
      </c>
      <c r="C319" s="1" t="s">
        <v>1</v>
      </c>
      <c r="D319" s="4">
        <v>30</v>
      </c>
      <c r="I319" t="str">
        <f>I318</f>
        <v>ALTER TABLE TM_TASK_COMMENT_LIST</v>
      </c>
      <c r="K319" s="25" t="str">
        <f t="shared" si="137"/>
        <v>MODIFICATION_DATE,</v>
      </c>
      <c r="L319" s="12"/>
      <c r="M319" s="18" t="str">
        <f>CONCATENATE(B319,",")</f>
        <v>MODIFICATION_DATE,</v>
      </c>
      <c r="N319" s="5" t="str">
        <f t="shared" si="142"/>
        <v>MODIFICATION_DATE VARCHAR(30),</v>
      </c>
      <c r="O319" s="1" t="s">
        <v>9</v>
      </c>
      <c r="P319" t="s">
        <v>8</v>
      </c>
      <c r="W319" s="17" t="str">
        <f t="shared" si="138"/>
        <v>modificationDate</v>
      </c>
      <c r="X319" s="3" t="str">
        <f t="shared" si="139"/>
        <v>"modificationDate":"",</v>
      </c>
      <c r="Y319" s="22" t="str">
        <f t="shared" si="140"/>
        <v>public static String MODIFICATION_DATE="modificationDate";</v>
      </c>
      <c r="Z319" s="7" t="str">
        <f t="shared" si="141"/>
        <v>private String modificationDate="";</v>
      </c>
    </row>
    <row r="320" spans="2:26" ht="17.5" x14ac:dyDescent="0.45">
      <c r="B320" s="1" t="s">
        <v>369</v>
      </c>
      <c r="C320" s="1" t="s">
        <v>1</v>
      </c>
      <c r="D320" s="4">
        <v>222</v>
      </c>
      <c r="I320" t="str">
        <f>I221</f>
        <v>ALTER TABLE TM_TASK_REPORTER</v>
      </c>
      <c r="K320" s="25" t="str">
        <f t="shared" si="137"/>
        <v>FK_BACKLOG_ID,</v>
      </c>
      <c r="L320" s="12"/>
      <c r="M320" s="18" t="str">
        <f>CONCATENATE(B320,",")</f>
        <v>FK_BACKLOG_ID,</v>
      </c>
      <c r="N320" s="5" t="str">
        <f t="shared" si="142"/>
        <v>FK_BACKLOG_ID VARCHAR(222),</v>
      </c>
      <c r="O320" s="1" t="s">
        <v>10</v>
      </c>
      <c r="P320" t="s">
        <v>356</v>
      </c>
      <c r="Q320" t="s">
        <v>2</v>
      </c>
      <c r="W320" s="17" t="str">
        <f t="shared" si="138"/>
        <v>fkBacklogId</v>
      </c>
      <c r="X320" s="3" t="str">
        <f t="shared" si="139"/>
        <v>"fkBacklogId":"",</v>
      </c>
      <c r="Y320" s="22" t="str">
        <f t="shared" si="140"/>
        <v>public static String FK_BACKLOG_ID="fkBacklogId";</v>
      </c>
      <c r="Z320" s="7" t="str">
        <f t="shared" si="141"/>
        <v>private String fkBacklogId="";</v>
      </c>
    </row>
    <row r="321" spans="2:26" ht="17.5" x14ac:dyDescent="0.45">
      <c r="B321" s="1" t="s">
        <v>21</v>
      </c>
      <c r="C321" s="1" t="s">
        <v>1</v>
      </c>
      <c r="D321" s="4">
        <v>444</v>
      </c>
      <c r="J321" s="23"/>
      <c r="K321" s="25" t="s">
        <v>372</v>
      </c>
      <c r="L321" s="12"/>
      <c r="M321" s="18"/>
      <c r="N321" s="5" t="str">
        <f>CONCATENATE(B321," ",C321,"(",D321,")",",")</f>
        <v>USERNAME VARCHAR(444),</v>
      </c>
      <c r="O321" s="1" t="s">
        <v>21</v>
      </c>
      <c r="W321" s="17" t="str">
        <f>CONCATENATE(,LOWER(O321),UPPER(LEFT(P321,1)),LOWER(RIGHT(P321,LEN(P321)-IF(LEN(P321)&gt;0,1,LEN(P321)))),UPPER(LEFT(Q321,1)),LOWER(RIGHT(Q321,LEN(Q321)-IF(LEN(Q321)&gt;0,1,LEN(Q321)))),UPPER(LEFT(R321,1)),LOWER(RIGHT(R321,LEN(R321)-IF(LEN(R321)&gt;0,1,LEN(R321)))),UPPER(LEFT(S321,1)),LOWER(RIGHT(S321,LEN(S321)-IF(LEN(S321)&gt;0,1,LEN(S321)))),UPPER(LEFT(T321,1)),LOWER(RIGHT(T321,LEN(T321)-IF(LEN(T321)&gt;0,1,LEN(T321)))),UPPER(LEFT(U321,1)),LOWER(RIGHT(U321,LEN(U321)-IF(LEN(U321)&gt;0,1,LEN(U321)))),UPPER(LEFT(V321,1)),LOWER(RIGHT(V321,LEN(V321)-IF(LEN(V321)&gt;0,1,LEN(V321)))))</f>
        <v>username</v>
      </c>
      <c r="X321" s="3" t="str">
        <f>CONCATENATE("""",W321,"""",":","""","""",",")</f>
        <v>"username":"",</v>
      </c>
      <c r="Y321" s="22" t="str">
        <f>CONCATENATE("public static String ",,B321,,"=","""",W321,""";")</f>
        <v>public static String USERNAME="username";</v>
      </c>
      <c r="Z321" s="7" t="str">
        <f>CONCATENATE("private String ",W321,"=","""""",";")</f>
        <v>private String username="";</v>
      </c>
    </row>
    <row r="322" spans="2:26" ht="17.5" x14ac:dyDescent="0.45">
      <c r="B322" s="1" t="s">
        <v>373</v>
      </c>
      <c r="C322" s="1" t="s">
        <v>1</v>
      </c>
      <c r="D322" s="4">
        <v>444</v>
      </c>
      <c r="J322" s="23"/>
      <c r="K322" s="25" t="s">
        <v>440</v>
      </c>
      <c r="L322" s="12"/>
      <c r="M322" s="18"/>
      <c r="N322" s="5" t="str">
        <f>CONCATENATE(B322," ",C322,"(",D322,")",",")</f>
        <v>AVATAR_URL VARCHAR(444),</v>
      </c>
      <c r="O322" s="1" t="s">
        <v>374</v>
      </c>
      <c r="P322" t="s">
        <v>326</v>
      </c>
      <c r="W322" s="17" t="str">
        <f>CONCATENATE(,LOWER(O322),UPPER(LEFT(P322,1)),LOWER(RIGHT(P322,LEN(P322)-IF(LEN(P322)&gt;0,1,LEN(P322)))),UPPER(LEFT(Q322,1)),LOWER(RIGHT(Q322,LEN(Q322)-IF(LEN(Q322)&gt;0,1,LEN(Q322)))),UPPER(LEFT(R322,1)),LOWER(RIGHT(R322,LEN(R322)-IF(LEN(R322)&gt;0,1,LEN(R322)))),UPPER(LEFT(S322,1)),LOWER(RIGHT(S322,LEN(S322)-IF(LEN(S322)&gt;0,1,LEN(S322)))),UPPER(LEFT(T322,1)),LOWER(RIGHT(T322,LEN(T322)-IF(LEN(T322)&gt;0,1,LEN(T322)))),UPPER(LEFT(U322,1)),LOWER(RIGHT(U322,LEN(U322)-IF(LEN(U322)&gt;0,1,LEN(U322)))),UPPER(LEFT(V322,1)),LOWER(RIGHT(V322,LEN(V322)-IF(LEN(V322)&gt;0,1,LEN(V322)))))</f>
        <v>avatarUrl</v>
      </c>
      <c r="X322" s="3" t="str">
        <f>CONCATENATE("""",W322,"""",":","""","""",",")</f>
        <v>"avatarUrl":"",</v>
      </c>
      <c r="Y322" s="22" t="str">
        <f>CONCATENATE("public static String ",,B322,,"=","""",W322,""";")</f>
        <v>public static String AVATAR_URL="avatarUrl";</v>
      </c>
      <c r="Z322" s="7" t="str">
        <f>CONCATENATE("private String ",W322,"=","""""",";")</f>
        <v>private String avatarUrl="";</v>
      </c>
    </row>
    <row r="323" spans="2:26" ht="17.5" x14ac:dyDescent="0.45">
      <c r="B323" s="1" t="s">
        <v>11</v>
      </c>
      <c r="C323" s="1" t="s">
        <v>1</v>
      </c>
      <c r="D323" s="4">
        <v>444</v>
      </c>
      <c r="J323" s="23"/>
      <c r="K323" s="25" t="str">
        <f t="shared" si="137"/>
        <v>FK_USER_ID,</v>
      </c>
      <c r="L323" s="12"/>
      <c r="M323" s="18"/>
      <c r="N323" s="5" t="str">
        <f t="shared" si="142"/>
        <v>FK_USER_ID VARCHAR(444),</v>
      </c>
      <c r="O323" s="1" t="s">
        <v>10</v>
      </c>
      <c r="P323" t="s">
        <v>12</v>
      </c>
      <c r="Q323" t="s">
        <v>2</v>
      </c>
      <c r="W323" s="17" t="str">
        <f t="shared" si="138"/>
        <v>fkUserId</v>
      </c>
      <c r="X323" s="3" t="str">
        <f t="shared" si="139"/>
        <v>"fkUserId":"",</v>
      </c>
      <c r="Y323" s="22" t="str">
        <f t="shared" si="140"/>
        <v>public static String FK_USER_ID="fkUserId";</v>
      </c>
      <c r="Z323" s="7" t="str">
        <f t="shared" si="141"/>
        <v>private String fkUserId="";</v>
      </c>
    </row>
    <row r="324" spans="2:26" ht="17.5" x14ac:dyDescent="0.45">
      <c r="B324" s="1" t="s">
        <v>324</v>
      </c>
      <c r="C324" s="1" t="s">
        <v>1</v>
      </c>
      <c r="D324" s="4">
        <v>3000</v>
      </c>
      <c r="K324" s="25" t="str">
        <f t="shared" si="137"/>
        <v>COMMENT,</v>
      </c>
      <c r="L324" s="12"/>
      <c r="M324" s="18"/>
      <c r="N324" s="5" t="str">
        <f t="shared" si="142"/>
        <v>COMMENT VARCHAR(3000),</v>
      </c>
      <c r="O324" s="1" t="s">
        <v>324</v>
      </c>
      <c r="W324" s="17" t="str">
        <f t="shared" si="138"/>
        <v>comment</v>
      </c>
      <c r="X324" s="3" t="str">
        <f t="shared" si="139"/>
        <v>"comment":"",</v>
      </c>
      <c r="Y324" s="22" t="str">
        <f t="shared" si="140"/>
        <v>public static String COMMENT="comment";</v>
      </c>
      <c r="Z324" s="7" t="str">
        <f t="shared" si="141"/>
        <v>private String comment="";</v>
      </c>
    </row>
    <row r="325" spans="2:26" ht="17.5" x14ac:dyDescent="0.45">
      <c r="B325" s="1" t="s">
        <v>328</v>
      </c>
      <c r="C325" s="1" t="s">
        <v>1</v>
      </c>
      <c r="D325" s="4">
        <v>30</v>
      </c>
      <c r="I325" t="str">
        <f>I228</f>
        <v>ALTER TABLE TM_TASK_LABEL</v>
      </c>
      <c r="K325" s="25" t="str">
        <f t="shared" si="137"/>
        <v>COMMENT_DATE,</v>
      </c>
      <c r="L325" s="12"/>
      <c r="M325" s="18" t="str">
        <f>CONCATENATE(B325,",")</f>
        <v>COMMENT_DATE,</v>
      </c>
      <c r="N325" s="5" t="str">
        <f t="shared" si="142"/>
        <v>COMMENT_DATE VARCHAR(30),</v>
      </c>
      <c r="O325" s="1" t="s">
        <v>324</v>
      </c>
      <c r="P325" t="s">
        <v>8</v>
      </c>
      <c r="W325" s="17" t="str">
        <f t="shared" si="138"/>
        <v>commentDate</v>
      </c>
      <c r="X325" s="3" t="str">
        <f t="shared" si="139"/>
        <v>"commentDate":"",</v>
      </c>
      <c r="Y325" s="22" t="str">
        <f t="shared" si="140"/>
        <v>public static String COMMENT_DATE="commentDate";</v>
      </c>
      <c r="Z325" s="7" t="str">
        <f t="shared" si="141"/>
        <v>private String commentDate="";</v>
      </c>
    </row>
    <row r="326" spans="2:26" ht="17.5" x14ac:dyDescent="0.45">
      <c r="B326" s="1" t="s">
        <v>370</v>
      </c>
      <c r="C326" s="1" t="s">
        <v>1</v>
      </c>
      <c r="D326" s="4">
        <v>30</v>
      </c>
      <c r="I326" t="str">
        <f>I229</f>
        <v>ALTER TABLE TM_TASK_LABEL</v>
      </c>
      <c r="K326" s="25" t="str">
        <f t="shared" si="137"/>
        <v>COMMENT_TIME,</v>
      </c>
      <c r="L326" s="12"/>
      <c r="M326" s="18" t="str">
        <f>CONCATENATE(B326,",")</f>
        <v>COMMENT_TIME,</v>
      </c>
      <c r="N326" s="5" t="str">
        <f t="shared" si="142"/>
        <v>COMMENT_TIME VARCHAR(30),</v>
      </c>
      <c r="O326" s="1" t="s">
        <v>324</v>
      </c>
      <c r="P326" t="s">
        <v>133</v>
      </c>
      <c r="W326" s="17" t="str">
        <f t="shared" si="138"/>
        <v>commentTime</v>
      </c>
      <c r="X326" s="3" t="str">
        <f t="shared" si="139"/>
        <v>"commentTime":"",</v>
      </c>
      <c r="Y326" s="22" t="str">
        <f t="shared" si="140"/>
        <v>public static String COMMENT_TIME="commentTime";</v>
      </c>
      <c r="Z326" s="7" t="str">
        <f t="shared" si="141"/>
        <v>private String commentTime="";</v>
      </c>
    </row>
    <row r="327" spans="2:26" ht="17.5" x14ac:dyDescent="0.45">
      <c r="B327" s="1" t="s">
        <v>423</v>
      </c>
      <c r="C327" s="1" t="s">
        <v>1</v>
      </c>
      <c r="D327" s="4">
        <v>444</v>
      </c>
      <c r="I327" t="str">
        <f>I326</f>
        <v>ALTER TABLE TM_TASK_LABEL</v>
      </c>
      <c r="J327" t="str">
        <f>CONCATENATE(LEFT(CONCATENATE(" ADD "," ",N327,";"),LEN(CONCATENATE(" ADD "," ",N327,";"))-2),";")</f>
        <v xml:space="preserve"> ADD  COMMENT_TYPE VARCHAR(444);</v>
      </c>
      <c r="K327" s="25" t="str">
        <f t="shared" si="137"/>
        <v>COMMENT_TYPE,</v>
      </c>
      <c r="L327" s="12"/>
      <c r="M327" s="18"/>
      <c r="N327" s="5" t="str">
        <f>CONCATENATE(B327," ",C327,"(",D327,")",",")</f>
        <v>COMMENT_TYPE VARCHAR(444),</v>
      </c>
      <c r="O327" s="1" t="s">
        <v>324</v>
      </c>
      <c r="P327" t="s">
        <v>51</v>
      </c>
      <c r="W327" s="17" t="str">
        <f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commentType</v>
      </c>
      <c r="X327" s="3" t="str">
        <f>CONCATENATE("""",W327,"""",":","""","""",",")</f>
        <v>"commentType":"",</v>
      </c>
      <c r="Y327" s="22" t="str">
        <f>CONCATENATE("public static String ",,B327,,"=","""",W327,""";")</f>
        <v>public static String COMMENT_TYPE="commentType";</v>
      </c>
      <c r="Z327" s="7" t="str">
        <f>CONCATENATE("private String ",W327,"=","""""",";")</f>
        <v>private String commentType="";</v>
      </c>
    </row>
    <row r="328" spans="2:26" ht="17.5" x14ac:dyDescent="0.45">
      <c r="B328" s="1" t="s">
        <v>329</v>
      </c>
      <c r="C328" s="1" t="s">
        <v>1</v>
      </c>
      <c r="D328" s="4">
        <v>444</v>
      </c>
      <c r="K328" s="25" t="str">
        <f>CONCATENATE(B328,"")</f>
        <v>FK_PARENT_COMMENT_ID</v>
      </c>
      <c r="L328" s="12"/>
      <c r="M328" s="18"/>
      <c r="N328" s="5" t="str">
        <f>CONCATENATE(B328," ",C328,"(",D328,")",",")</f>
        <v>FK_PARENT_COMMENT_ID VARCHAR(444),</v>
      </c>
      <c r="O328" s="1" t="s">
        <v>10</v>
      </c>
      <c r="P328" t="s">
        <v>131</v>
      </c>
      <c r="Q328" t="s">
        <v>324</v>
      </c>
      <c r="R328" t="s">
        <v>330</v>
      </c>
      <c r="W328" s="17" t="str">
        <f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fkParentCommentİd</v>
      </c>
      <c r="X328" s="3" t="str">
        <f>CONCATENATE("""",W328,"""",":","""","""",",")</f>
        <v>"fkParentCommentİd":"",</v>
      </c>
      <c r="Y328" s="22" t="str">
        <f>CONCATENATE("public static String ",,B328,,"=","""",W328,""";")</f>
        <v>public static String FK_PARENT_COMMENT_ID="fkParentCommentİd";</v>
      </c>
      <c r="Z328" s="7" t="str">
        <f>CONCATENATE("private String ",W328,"=","""""",";")</f>
        <v>private String fkParentCommentİd="";</v>
      </c>
    </row>
    <row r="329" spans="2:26" ht="17.5" x14ac:dyDescent="0.45">
      <c r="C329" s="1"/>
      <c r="D329" s="8"/>
      <c r="K329" s="29" t="str">
        <f>CONCATENATE(" FROM ",LEFT(B315,LEN(B315)-5)," T")</f>
        <v xml:space="preserve"> FROM TM_TASK_COMMENT T</v>
      </c>
      <c r="M329" s="18"/>
      <c r="N329" s="33" t="s">
        <v>130</v>
      </c>
      <c r="O329" s="1"/>
      <c r="W329" s="17"/>
    </row>
    <row r="330" spans="2:26" ht="17.5" x14ac:dyDescent="0.45">
      <c r="C330" s="1"/>
      <c r="D330" s="8"/>
      <c r="M330" s="18"/>
      <c r="N330" s="31" t="s">
        <v>126</v>
      </c>
      <c r="O330" s="1"/>
      <c r="W330" s="17"/>
    </row>
    <row r="331" spans="2:26" x14ac:dyDescent="0.35">
      <c r="K331" s="29"/>
    </row>
    <row r="332" spans="2:26" x14ac:dyDescent="0.35">
      <c r="K332" s="29"/>
    </row>
    <row r="333" spans="2:26" x14ac:dyDescent="0.35">
      <c r="B333" s="2" t="s">
        <v>261</v>
      </c>
      <c r="I333" t="str">
        <f>CONCATENATE("ALTER TABLE"," ",B333)</f>
        <v>ALTER TABLE TM_TASK</v>
      </c>
      <c r="N333" s="5" t="str">
        <f>CONCATENATE("CREATE TABLE ",B333," ","(")</f>
        <v>CREATE TABLE TM_TASK (</v>
      </c>
    </row>
    <row r="334" spans="2:26" ht="17.5" x14ac:dyDescent="0.45">
      <c r="B334" s="1" t="s">
        <v>2</v>
      </c>
      <c r="C334" s="1" t="s">
        <v>1</v>
      </c>
      <c r="D334" s="4">
        <v>30</v>
      </c>
      <c r="E334" s="24" t="s">
        <v>113</v>
      </c>
      <c r="I334" t="str">
        <f>I333</f>
        <v>ALTER TABLE TM_TASK</v>
      </c>
      <c r="J334" t="str">
        <f>CONCATENATE(LEFT(CONCATENATE(" ADD "," ",N334,";"),LEN(CONCATENATE(" ADD "," ",N334,";"))-2),";")</f>
        <v xml:space="preserve"> ADD  ID VARCHAR(30) NOT NULL ;</v>
      </c>
      <c r="K334" s="21" t="str">
        <f>CONCATENATE(LEFT(CONCATENATE("  ALTER COLUMN  "," ",N334,";"),LEN(CONCATENATE("  ALTER COLUMN  "," ",N334,";"))-2),";")</f>
        <v xml:space="preserve">  ALTER COLUMN   ID VARCHAR(30) NOT NULL ;</v>
      </c>
      <c r="L334" s="12"/>
      <c r="M334" s="18" t="str">
        <f>CONCATENATE(B334,",")</f>
        <v>ID,</v>
      </c>
      <c r="N334" s="5" t="str">
        <f>CONCATENATE(B334," ",C334,"(",D334,") ",E334," ,")</f>
        <v>ID VARCHAR(30) NOT NULL ,</v>
      </c>
      <c r="O334" s="1" t="s">
        <v>2</v>
      </c>
      <c r="P334" s="6"/>
      <c r="Q334" s="6"/>
      <c r="R334" s="6"/>
      <c r="S334" s="6"/>
      <c r="T334" s="6"/>
      <c r="U334" s="6"/>
      <c r="V334" s="6"/>
      <c r="W334" s="17" t="str">
        <f t="shared" ref="W334:W360" si="143">CONCATENATE(,LOWER(O334),UPPER(LEFT(P334,1)),LOWER(RIGHT(P334,LEN(P334)-IF(LEN(P334)&gt;0,1,LEN(P334)))),UPPER(LEFT(Q334,1)),LOWER(RIGHT(Q334,LEN(Q334)-IF(LEN(Q334)&gt;0,1,LEN(Q334)))),UPPER(LEFT(R334,1)),LOWER(RIGHT(R334,LEN(R334)-IF(LEN(R334)&gt;0,1,LEN(R334)))),UPPER(LEFT(S334,1)),LOWER(RIGHT(S334,LEN(S334)-IF(LEN(S334)&gt;0,1,LEN(S334)))),UPPER(LEFT(T334,1)),LOWER(RIGHT(T334,LEN(T334)-IF(LEN(T334)&gt;0,1,LEN(T334)))),UPPER(LEFT(U334,1)),LOWER(RIGHT(U334,LEN(U334)-IF(LEN(U334)&gt;0,1,LEN(U334)))),UPPER(LEFT(V334,1)),LOWER(RIGHT(V334,LEN(V334)-IF(LEN(V334)&gt;0,1,LEN(V334)))))</f>
        <v>id</v>
      </c>
      <c r="X334" s="3" t="str">
        <f>CONCATENATE("""",W334,"""",":","""","""",",")</f>
        <v>"id":"",</v>
      </c>
      <c r="Y334" s="22" t="str">
        <f>CONCATENATE("public static String ",,B334,,"=","""",W334,""";")</f>
        <v>public static String ID="id";</v>
      </c>
      <c r="Z334" s="7" t="str">
        <f>CONCATENATE("private String ",W334,"=","""""",";")</f>
        <v>private String id="";</v>
      </c>
    </row>
    <row r="335" spans="2:26" ht="17.5" x14ac:dyDescent="0.45">
      <c r="B335" s="1" t="s">
        <v>3</v>
      </c>
      <c r="C335" s="1" t="s">
        <v>1</v>
      </c>
      <c r="D335" s="4">
        <v>10</v>
      </c>
      <c r="I335" t="str">
        <f>I334</f>
        <v>ALTER TABLE TM_TASK</v>
      </c>
      <c r="J335" t="str">
        <f>CONCATENATE(LEFT(CONCATENATE(" ADD "," ",N335,";"),LEN(CONCATENATE(" ADD "," ",N335,";"))-2),";")</f>
        <v xml:space="preserve"> ADD  STATUS VARCHAR(10);</v>
      </c>
      <c r="K335" s="21" t="str">
        <f>CONCATENATE(LEFT(CONCATENATE("  ALTER COLUMN  "," ",N335,";"),LEN(CONCATENATE("  ALTER COLUMN  "," ",N335,";"))-2),";")</f>
        <v xml:space="preserve">  ALTER COLUMN   STATUS VARCHAR(10);</v>
      </c>
      <c r="L335" s="12"/>
      <c r="M335" s="18" t="str">
        <f>CONCATENATE(B335,",")</f>
        <v>STATUS,</v>
      </c>
      <c r="N335" s="5" t="str">
        <f t="shared" ref="N335:N360" si="144">CONCATENATE(B335," ",C335,"(",D335,")",",")</f>
        <v>STATUS VARCHAR(10),</v>
      </c>
      <c r="O335" s="1" t="s">
        <v>3</v>
      </c>
      <c r="W335" s="17" t="str">
        <f t="shared" si="143"/>
        <v>status</v>
      </c>
      <c r="X335" s="3" t="str">
        <f>CONCATENATE("""",W335,"""",":","""","""",",")</f>
        <v>"status":"",</v>
      </c>
      <c r="Y335" s="22" t="str">
        <f>CONCATENATE("public static String ",,B335,,"=","""",W335,""";")</f>
        <v>public static String STATUS="status";</v>
      </c>
      <c r="Z335" s="7" t="str">
        <f>CONCATENATE("private String ",W335,"=","""""",";")</f>
        <v>private String status="";</v>
      </c>
    </row>
    <row r="336" spans="2:26" ht="17.5" x14ac:dyDescent="0.45">
      <c r="B336" s="1" t="s">
        <v>4</v>
      </c>
      <c r="C336" s="1" t="s">
        <v>1</v>
      </c>
      <c r="D336" s="4">
        <v>20</v>
      </c>
      <c r="I336" t="str">
        <f>I335</f>
        <v>ALTER TABLE TM_TASK</v>
      </c>
      <c r="J336" t="str">
        <f>CONCATENATE(LEFT(CONCATENATE(" ADD "," ",N336,";"),LEN(CONCATENATE(" ADD "," ",N336,";"))-2),";")</f>
        <v xml:space="preserve"> ADD  INSERT_DATE VARCHAR(20);</v>
      </c>
      <c r="K336" s="21" t="str">
        <f>CONCATENATE(LEFT(CONCATENATE("  ALTER COLUMN  "," ",N336,";"),LEN(CONCATENATE("  ALTER COLUMN  "," ",N336,";"))-2),";")</f>
        <v xml:space="preserve">  ALTER COLUMN   INSERT_DATE VARCHAR(20);</v>
      </c>
      <c r="L336" s="12"/>
      <c r="M336" s="18" t="str">
        <f>CONCATENATE(B336,",")</f>
        <v>INSERT_DATE,</v>
      </c>
      <c r="N336" s="5" t="str">
        <f t="shared" si="144"/>
        <v>INSERT_DATE VARCHAR(20),</v>
      </c>
      <c r="O336" s="1" t="s">
        <v>7</v>
      </c>
      <c r="P336" t="s">
        <v>8</v>
      </c>
      <c r="W336" s="17" t="str">
        <f t="shared" si="143"/>
        <v>insertDate</v>
      </c>
      <c r="X336" s="3" t="str">
        <f t="shared" ref="X336:X360" si="145">CONCATENATE("""",W336,"""",":","""","""",",")</f>
        <v>"insertDate":"",</v>
      </c>
      <c r="Y336" s="22" t="str">
        <f t="shared" ref="Y336:Y360" si="146">CONCATENATE("public static String ",,B336,,"=","""",W336,""";")</f>
        <v>public static String INSERT_DATE="insertDate";</v>
      </c>
      <c r="Z336" s="7" t="str">
        <f t="shared" ref="Z336:Z360" si="147">CONCATENATE("private String ",W336,"=","""""",";")</f>
        <v>private String insertDate="";</v>
      </c>
    </row>
    <row r="337" spans="2:26" ht="17.5" x14ac:dyDescent="0.45">
      <c r="B337" s="1" t="s">
        <v>5</v>
      </c>
      <c r="C337" s="1" t="s">
        <v>1</v>
      </c>
      <c r="D337" s="4">
        <v>20</v>
      </c>
      <c r="I337" t="str">
        <f>I336</f>
        <v>ALTER TABLE TM_TASK</v>
      </c>
      <c r="J337" t="str">
        <f>CONCATENATE(LEFT(CONCATENATE(" ADD "," ",N337,";"),LEN(CONCATENATE(" ADD "," ",N337,";"))-2),";")</f>
        <v xml:space="preserve"> ADD  MODIFICATION_DATE VARCHAR(20);</v>
      </c>
      <c r="K337" s="21" t="str">
        <f>CONCATENATE(LEFT(CONCATENATE("  ALTER COLUMN  "," ",N337,";"),LEN(CONCATENATE("  ALTER COLUMN  "," ",N337,";"))-2),";")</f>
        <v xml:space="preserve">  ALTER COLUMN   MODIFICATION_DATE VARCHAR(20);</v>
      </c>
      <c r="L337" s="12"/>
      <c r="M337" s="18" t="str">
        <f>CONCATENATE(B337,",")</f>
        <v>MODIFICATION_DATE,</v>
      </c>
      <c r="N337" s="5" t="str">
        <f t="shared" si="144"/>
        <v>MODIFICATION_DATE VARCHAR(20),</v>
      </c>
      <c r="O337" s="1" t="s">
        <v>9</v>
      </c>
      <c r="P337" t="s">
        <v>8</v>
      </c>
      <c r="W337" s="17" t="str">
        <f t="shared" si="143"/>
        <v>modificationDate</v>
      </c>
      <c r="X337" s="3" t="str">
        <f t="shared" si="145"/>
        <v>"modificationDate":"",</v>
      </c>
      <c r="Y337" s="22" t="str">
        <f t="shared" si="146"/>
        <v>public static String MODIFICATION_DATE="modificationDate";</v>
      </c>
      <c r="Z337" s="7" t="str">
        <f t="shared" si="147"/>
        <v>private String modificationDate="";</v>
      </c>
    </row>
    <row r="338" spans="2:26" ht="17.5" x14ac:dyDescent="0.45">
      <c r="B338" s="1" t="s">
        <v>0</v>
      </c>
      <c r="C338" s="1" t="s">
        <v>1</v>
      </c>
      <c r="D338" s="4">
        <v>400</v>
      </c>
      <c r="I338" t="e">
        <f>#REF!</f>
        <v>#REF!</v>
      </c>
      <c r="J338" t="str">
        <f>CONCATENATE(LEFT(CONCATENATE(" ADD "," ",N338,";"),LEN(CONCATENATE(" ADD "," ",N338,";"))-2),";")</f>
        <v xml:space="preserve"> ADD  NAME VARCHAR(400);</v>
      </c>
      <c r="K338" s="21" t="str">
        <f>CONCATENATE(LEFT(CONCATENATE("  ALTER COLUMN  "," ",N338,";"),LEN(CONCATENATE("  ALTER COLUMN  "," ",N338,";"))-2),";")</f>
        <v xml:space="preserve">  ALTER COLUMN   NAME VARCHAR(400);</v>
      </c>
      <c r="L338" s="12"/>
      <c r="M338" s="18" t="str">
        <f>CONCATENATE(B338,",")</f>
        <v>NAME,</v>
      </c>
      <c r="N338" s="5" t="str">
        <f t="shared" si="144"/>
        <v>NAME VARCHAR(400),</v>
      </c>
      <c r="O338" s="1" t="s">
        <v>0</v>
      </c>
      <c r="W338" s="17" t="str">
        <f t="shared" si="143"/>
        <v>name</v>
      </c>
      <c r="X338" s="3" t="str">
        <f t="shared" si="145"/>
        <v>"name":"",</v>
      </c>
      <c r="Y338" s="22" t="str">
        <f t="shared" si="146"/>
        <v>public static String NAME="name";</v>
      </c>
      <c r="Z338" s="7" t="str">
        <f t="shared" si="147"/>
        <v>private String name="";</v>
      </c>
    </row>
    <row r="339" spans="2:26" ht="17.5" x14ac:dyDescent="0.45">
      <c r="B339" s="1" t="s">
        <v>262</v>
      </c>
      <c r="C339" s="1" t="s">
        <v>1</v>
      </c>
      <c r="D339" s="4">
        <v>40</v>
      </c>
      <c r="L339" s="12"/>
      <c r="M339" s="18"/>
      <c r="N339" s="5" t="str">
        <f t="shared" si="144"/>
        <v>FK_PARENT_TASK_ID VARCHAR(40),</v>
      </c>
      <c r="O339" s="1" t="s">
        <v>10</v>
      </c>
      <c r="P339" t="s">
        <v>131</v>
      </c>
      <c r="Q339" t="s">
        <v>312</v>
      </c>
      <c r="R339" t="s">
        <v>2</v>
      </c>
      <c r="W339" s="17" t="str">
        <f t="shared" si="143"/>
        <v>fkParentTaskId</v>
      </c>
      <c r="X339" s="3" t="str">
        <f t="shared" si="145"/>
        <v>"fkParentTaskId":"",</v>
      </c>
      <c r="Y339" s="22" t="str">
        <f t="shared" si="146"/>
        <v>public static String FK_PARENT_TASK_ID="fkParentTaskId";</v>
      </c>
      <c r="Z339" s="7" t="str">
        <f t="shared" si="147"/>
        <v>private String fkParentTaskId="";</v>
      </c>
    </row>
    <row r="340" spans="2:26" ht="17.5" x14ac:dyDescent="0.45">
      <c r="B340" s="10" t="s">
        <v>263</v>
      </c>
      <c r="C340" s="1" t="s">
        <v>1</v>
      </c>
      <c r="D340" s="4">
        <v>40</v>
      </c>
      <c r="I340" t="e">
        <f>#REF!</f>
        <v>#REF!</v>
      </c>
      <c r="J340" t="str">
        <f>CONCATENATE(LEFT(CONCATENATE(" ADD "," ",N340,";"),LEN(CONCATENATE(" ADD "," ",N340,";"))-2),";")</f>
        <v xml:space="preserve"> ADD  CREATED_BY VARCHAR(40);</v>
      </c>
      <c r="K340" s="21" t="str">
        <f>CONCATENATE(LEFT(CONCATENATE("  ALTER COLUMN  "," ",N340,";"),LEN(CONCATENATE("  ALTER COLUMN  "," ",N340,";"))-2),";")</f>
        <v xml:space="preserve">  ALTER COLUMN   CREATED_BY VARCHAR(40);</v>
      </c>
      <c r="L340" s="12"/>
      <c r="M340" s="18" t="str">
        <f>CONCATENATE(B339,",")</f>
        <v>FK_PARENT_TASK_ID,</v>
      </c>
      <c r="N340" s="5" t="str">
        <f t="shared" si="144"/>
        <v>CREATED_BY VARCHAR(40),</v>
      </c>
      <c r="O340" s="1" t="s">
        <v>283</v>
      </c>
      <c r="P340" t="s">
        <v>128</v>
      </c>
      <c r="W340" s="17" t="str">
        <f t="shared" si="143"/>
        <v>createdBy</v>
      </c>
      <c r="X340" s="3" t="str">
        <f t="shared" si="145"/>
        <v>"createdBy":"",</v>
      </c>
      <c r="Y340" s="22" t="str">
        <f t="shared" si="146"/>
        <v>public static String CREATED_BY="createdBy";</v>
      </c>
      <c r="Z340" s="7" t="str">
        <f t="shared" si="147"/>
        <v>private String createdBy="";</v>
      </c>
    </row>
    <row r="341" spans="2:26" ht="17.5" x14ac:dyDescent="0.45">
      <c r="B341" s="1" t="s">
        <v>264</v>
      </c>
      <c r="C341" s="1" t="s">
        <v>1</v>
      </c>
      <c r="D341" s="4">
        <v>40</v>
      </c>
      <c r="I341">
        <f>I24</f>
        <v>0</v>
      </c>
      <c r="J341" t="str">
        <f>CONCATENATE(LEFT(CONCATENATE(" ADD "," ",N341,";"),LEN(CONCATENATE(" ADD "," ",N341,";"))-2),";")</f>
        <v xml:space="preserve"> ADD  CREATED_DATE VARCHAR(40);</v>
      </c>
      <c r="K341" s="21" t="str">
        <f>CONCATENATE(LEFT(CONCATENATE("  ALTER COLUMN  "," ",N341,";"),LEN(CONCATENATE("  ALTER COLUMN  "," ",N341,";"))-2),";")</f>
        <v xml:space="preserve">  ALTER COLUMN   CREATED_DATE VARCHAR(40);</v>
      </c>
      <c r="L341" s="12"/>
      <c r="M341" s="18" t="str">
        <f>CONCATENATE(B341,",")</f>
        <v>CREATED_DATE,</v>
      </c>
      <c r="N341" s="5" t="str">
        <f t="shared" si="144"/>
        <v>CREATED_DATE VARCHAR(40),</v>
      </c>
      <c r="O341" s="1" t="s">
        <v>283</v>
      </c>
      <c r="P341" t="s">
        <v>8</v>
      </c>
      <c r="W341" s="17" t="str">
        <f t="shared" si="143"/>
        <v>createdDate</v>
      </c>
      <c r="X341" s="3" t="str">
        <f t="shared" si="145"/>
        <v>"createdDate":"",</v>
      </c>
      <c r="Y341" s="22" t="str">
        <f t="shared" si="146"/>
        <v>public static String CREATED_DATE="createdDate";</v>
      </c>
      <c r="Z341" s="7" t="str">
        <f t="shared" si="147"/>
        <v>private String createdDate="";</v>
      </c>
    </row>
    <row r="342" spans="2:26" ht="17.5" x14ac:dyDescent="0.45">
      <c r="B342" s="1" t="s">
        <v>265</v>
      </c>
      <c r="C342" s="1" t="s">
        <v>1</v>
      </c>
      <c r="D342" s="4">
        <v>40</v>
      </c>
      <c r="L342" s="12"/>
      <c r="M342" s="18"/>
      <c r="N342" s="5" t="str">
        <f t="shared" si="144"/>
        <v>CREATED_TIME VARCHAR(40),</v>
      </c>
      <c r="O342" s="1" t="s">
        <v>283</v>
      </c>
      <c r="P342" t="s">
        <v>133</v>
      </c>
      <c r="W342" s="17" t="str">
        <f t="shared" si="143"/>
        <v>createdTime</v>
      </c>
      <c r="X342" s="3" t="str">
        <f t="shared" si="145"/>
        <v>"createdTime":"",</v>
      </c>
      <c r="Y342" s="22" t="str">
        <f t="shared" si="146"/>
        <v>public static String CREATED_TIME="createdTime";</v>
      </c>
      <c r="Z342" s="7" t="str">
        <f t="shared" si="147"/>
        <v>private String createdTime="";</v>
      </c>
    </row>
    <row r="343" spans="2:26" ht="17.5" x14ac:dyDescent="0.45">
      <c r="B343" s="1" t="s">
        <v>266</v>
      </c>
      <c r="C343" s="1" t="s">
        <v>1</v>
      </c>
      <c r="D343" s="4">
        <v>50</v>
      </c>
      <c r="I343">
        <f>I24</f>
        <v>0</v>
      </c>
      <c r="J343" t="str">
        <f>CONCATENATE(LEFT(CONCATENATE(" ADD "," ",N343,";"),LEN(CONCATENATE(" ADD "," ",N343,";"))-2),";")</f>
        <v xml:space="preserve"> ADD  START_DATE VARCHAR(50);</v>
      </c>
      <c r="K343" s="21" t="str">
        <f>CONCATENATE(LEFT(CONCATENATE("  ALTER COLUMN  "," ",N343,";"),LEN(CONCATENATE("  ALTER COLUMN  "," ",N343,";"))-2),";")</f>
        <v xml:space="preserve">  ALTER COLUMN   START_DATE VARCHAR(50);</v>
      </c>
      <c r="L343" s="12"/>
      <c r="M343" s="18" t="str">
        <f>CONCATENATE(B343,",")</f>
        <v>START_DATE,</v>
      </c>
      <c r="N343" s="5" t="str">
        <f t="shared" si="144"/>
        <v>START_DATE VARCHAR(50),</v>
      </c>
      <c r="O343" s="1" t="s">
        <v>290</v>
      </c>
      <c r="P343" t="s">
        <v>8</v>
      </c>
      <c r="W343" s="17" t="str">
        <f t="shared" si="143"/>
        <v>startDate</v>
      </c>
      <c r="X343" s="3" t="str">
        <f t="shared" si="145"/>
        <v>"startDate":"",</v>
      </c>
      <c r="Y343" s="22" t="str">
        <f t="shared" si="146"/>
        <v>public static String START_DATE="startDate";</v>
      </c>
      <c r="Z343" s="7" t="str">
        <f t="shared" si="147"/>
        <v>private String startDate="";</v>
      </c>
    </row>
    <row r="344" spans="2:26" ht="17.5" x14ac:dyDescent="0.45">
      <c r="B344" s="1" t="s">
        <v>267</v>
      </c>
      <c r="C344" s="1" t="s">
        <v>1</v>
      </c>
      <c r="D344" s="4">
        <v>50</v>
      </c>
      <c r="I344">
        <f>I27</f>
        <v>0</v>
      </c>
      <c r="J344" t="str">
        <f>CONCATENATE(LEFT(CONCATENATE(" ADD "," ",N344,";"),LEN(CONCATENATE(" ADD "," ",N344,";"))-2),";")</f>
        <v xml:space="preserve"> ADD  START_TIME VARCHAR(50);</v>
      </c>
      <c r="K344" s="21" t="str">
        <f>CONCATENATE(LEFT(CONCATENATE("  ALTER COLUMN  "," ",N344,";"),LEN(CONCATENATE("  ALTER COLUMN  "," ",N344,";"))-2),";")</f>
        <v xml:space="preserve">  ALTER COLUMN   START_TIME VARCHAR(50);</v>
      </c>
      <c r="L344" s="12"/>
      <c r="M344" s="18" t="str">
        <f>CONCATENATE(B344,",")</f>
        <v>START_TIME,</v>
      </c>
      <c r="N344" s="5" t="str">
        <f t="shared" si="144"/>
        <v>START_TIME VARCHAR(50),</v>
      </c>
      <c r="O344" s="1" t="s">
        <v>290</v>
      </c>
      <c r="P344" t="s">
        <v>133</v>
      </c>
      <c r="W344" s="17" t="str">
        <f t="shared" si="143"/>
        <v>startTime</v>
      </c>
      <c r="X344" s="3" t="str">
        <f t="shared" si="145"/>
        <v>"startTime":"",</v>
      </c>
      <c r="Y344" s="22" t="str">
        <f t="shared" si="146"/>
        <v>public static String START_TIME="startTime";</v>
      </c>
      <c r="Z344" s="7" t="str">
        <f t="shared" si="147"/>
        <v>private String startTime="";</v>
      </c>
    </row>
    <row r="345" spans="2:26" ht="17.5" x14ac:dyDescent="0.45">
      <c r="B345" s="1" t="s">
        <v>268</v>
      </c>
      <c r="C345" s="1" t="s">
        <v>1</v>
      </c>
      <c r="D345" s="4">
        <v>40</v>
      </c>
      <c r="L345" s="12"/>
      <c r="M345" s="18"/>
      <c r="N345" s="5" t="str">
        <f t="shared" si="144"/>
        <v>END_DATE VARCHAR(40),</v>
      </c>
      <c r="O345" s="1" t="s">
        <v>291</v>
      </c>
      <c r="P345" t="s">
        <v>8</v>
      </c>
      <c r="W345" s="17" t="str">
        <f t="shared" si="143"/>
        <v>endDate</v>
      </c>
      <c r="X345" s="3" t="str">
        <f t="shared" si="145"/>
        <v>"endDate":"",</v>
      </c>
      <c r="Y345" s="22" t="str">
        <f t="shared" si="146"/>
        <v>public static String END_DATE="endDate";</v>
      </c>
      <c r="Z345" s="7" t="str">
        <f t="shared" si="147"/>
        <v>private String endDate="";</v>
      </c>
    </row>
    <row r="346" spans="2:26" ht="17.5" x14ac:dyDescent="0.45">
      <c r="B346" s="1" t="s">
        <v>269</v>
      </c>
      <c r="C346" s="1" t="s">
        <v>1</v>
      </c>
      <c r="D346" s="4">
        <v>40</v>
      </c>
      <c r="I346">
        <f>I27</f>
        <v>0</v>
      </c>
      <c r="J346" t="str">
        <f>CONCATENATE(LEFT(CONCATENATE(" ADD "," ",N346,";"),LEN(CONCATENATE(" ADD "," ",N346,";"))-2),";")</f>
        <v xml:space="preserve"> ADD  END_TIME VARCHAR(40);</v>
      </c>
      <c r="K346" s="21" t="str">
        <f>CONCATENATE(LEFT(CONCATENATE("  ALTER COLUMN  "," ",N346,";"),LEN(CONCATENATE("  ALTER COLUMN  "," ",N346,";"))-2),";")</f>
        <v xml:space="preserve">  ALTER COLUMN   END_TIME VARCHAR(40);</v>
      </c>
      <c r="L346" s="12"/>
      <c r="M346" s="18" t="str">
        <f>CONCATENATE(B346,",")</f>
        <v>END_TIME,</v>
      </c>
      <c r="N346" s="5" t="str">
        <f t="shared" si="144"/>
        <v>END_TIME VARCHAR(40),</v>
      </c>
      <c r="O346" s="1" t="s">
        <v>291</v>
      </c>
      <c r="P346" t="s">
        <v>133</v>
      </c>
      <c r="W346" s="17" t="str">
        <f t="shared" si="143"/>
        <v>endTime</v>
      </c>
      <c r="X346" s="3" t="str">
        <f t="shared" si="145"/>
        <v>"endTime":"",</v>
      </c>
      <c r="Y346" s="22" t="str">
        <f t="shared" si="146"/>
        <v>public static String END_TIME="endTime";</v>
      </c>
      <c r="Z346" s="7" t="str">
        <f t="shared" si="147"/>
        <v>private String endTime="";</v>
      </c>
    </row>
    <row r="347" spans="2:26" ht="17.5" x14ac:dyDescent="0.45">
      <c r="B347" s="1" t="s">
        <v>270</v>
      </c>
      <c r="C347" s="1" t="s">
        <v>1</v>
      </c>
      <c r="D347" s="4">
        <v>40</v>
      </c>
      <c r="I347" t="str">
        <f>I334</f>
        <v>ALTER TABLE TM_TASK</v>
      </c>
      <c r="J347" t="str">
        <f>CONCATENATE(LEFT(CONCATENATE(" ADD "," ",N347,";"),LEN(CONCATENATE(" ADD "," ",N347,";"))-2),";")</f>
        <v xml:space="preserve"> ADD  FINISH_DATE VARCHAR(40);</v>
      </c>
      <c r="K347" s="21" t="str">
        <f>CONCATENATE(LEFT(CONCATENATE("  ALTER COLUMN  "," ",N347,";"),LEN(CONCATENATE("  ALTER COLUMN  "," ",N347,";"))-2),";")</f>
        <v xml:space="preserve">  ALTER COLUMN   FINISH_DATE VARCHAR(40);</v>
      </c>
      <c r="L347" s="12"/>
      <c r="M347" s="18" t="str">
        <f>CONCATENATE(B347,",")</f>
        <v>FINISH_DATE,</v>
      </c>
      <c r="N347" s="5" t="str">
        <f t="shared" si="144"/>
        <v>FINISH_DATE VARCHAR(40),</v>
      </c>
      <c r="O347" s="1" t="s">
        <v>313</v>
      </c>
      <c r="P347" t="s">
        <v>8</v>
      </c>
      <c r="W347" s="17" t="str">
        <f t="shared" si="143"/>
        <v>finishDate</v>
      </c>
      <c r="X347" s="3" t="str">
        <f t="shared" si="145"/>
        <v>"finishDate":"",</v>
      </c>
      <c r="Y347" s="22" t="str">
        <f t="shared" si="146"/>
        <v>public static String FINISH_DATE="finishDate";</v>
      </c>
      <c r="Z347" s="7" t="str">
        <f t="shared" si="147"/>
        <v>private String finishDate="";</v>
      </c>
    </row>
    <row r="348" spans="2:26" ht="17.5" x14ac:dyDescent="0.45">
      <c r="B348" s="1" t="s">
        <v>271</v>
      </c>
      <c r="C348" s="1" t="s">
        <v>1</v>
      </c>
      <c r="D348" s="4">
        <v>40</v>
      </c>
      <c r="L348" s="12"/>
      <c r="M348" s="18" t="str">
        <f>CONCATENATE(B348,",")</f>
        <v>FINISH_TIME,</v>
      </c>
      <c r="N348" s="5" t="str">
        <f t="shared" si="144"/>
        <v>FINISH_TIME VARCHAR(40),</v>
      </c>
      <c r="O348" s="1" t="s">
        <v>313</v>
      </c>
      <c r="P348" t="s">
        <v>133</v>
      </c>
      <c r="W348" s="17" t="str">
        <f t="shared" si="143"/>
        <v>finishTime</v>
      </c>
      <c r="X348" s="3" t="str">
        <f t="shared" si="145"/>
        <v>"finishTime":"",</v>
      </c>
      <c r="Y348" s="22" t="str">
        <f t="shared" si="146"/>
        <v>public static String FINISH_TIME="finishTime";</v>
      </c>
      <c r="Z348" s="7" t="str">
        <f t="shared" si="147"/>
        <v>private String finishTime="";</v>
      </c>
    </row>
    <row r="349" spans="2:26" ht="17.5" x14ac:dyDescent="0.45">
      <c r="B349" s="1" t="s">
        <v>272</v>
      </c>
      <c r="C349" s="1" t="s">
        <v>1</v>
      </c>
      <c r="D349" s="4">
        <v>30</v>
      </c>
      <c r="I349" t="str">
        <f>I334</f>
        <v>ALTER TABLE TM_TASK</v>
      </c>
      <c r="J349" t="str">
        <f>CONCATENATE(LEFT(CONCATENATE(" ADD "," ",N349,";"),LEN(CONCATENATE(" ADD "," ",N349,";"))-2),";")</f>
        <v xml:space="preserve"> ADD  COMPLETED_DURATION VARCHAR(30);</v>
      </c>
      <c r="K349" s="21" t="str">
        <f>CONCATENATE(LEFT(CONCATENATE("  ALTER COLUMN  "," ",N349,";"),LEN(CONCATENATE("  ALTER COLUMN  "," ",N349,";"))-2),";")</f>
        <v xml:space="preserve">  ALTER COLUMN   COMPLETED_DURATION VARCHAR(30);</v>
      </c>
      <c r="L349" s="12"/>
      <c r="M349" s="18" t="str">
        <f>CONCATENATE(B349,",")</f>
        <v>COMPLETED_DURATION,</v>
      </c>
      <c r="N349" s="5" t="str">
        <f t="shared" si="144"/>
        <v>COMPLETED_DURATION VARCHAR(30),</v>
      </c>
      <c r="O349" s="1" t="s">
        <v>314</v>
      </c>
      <c r="P349" t="s">
        <v>315</v>
      </c>
      <c r="W349" s="17" t="str">
        <f t="shared" si="143"/>
        <v>completedDuration</v>
      </c>
      <c r="X349" s="3" t="str">
        <f t="shared" si="145"/>
        <v>"completedDuration":"",</v>
      </c>
      <c r="Y349" s="22" t="str">
        <f t="shared" si="146"/>
        <v>public static String COMPLETED_DURATION="completedDuration";</v>
      </c>
      <c r="Z349" s="7" t="str">
        <f t="shared" si="147"/>
        <v>private String completedDuration="";</v>
      </c>
    </row>
    <row r="350" spans="2:26" ht="17.5" x14ac:dyDescent="0.45">
      <c r="B350" s="8" t="s">
        <v>14</v>
      </c>
      <c r="C350" s="1" t="s">
        <v>1</v>
      </c>
      <c r="D350" s="4">
        <v>2000</v>
      </c>
      <c r="I350" t="str">
        <f>I336</f>
        <v>ALTER TABLE TM_TASK</v>
      </c>
      <c r="J350" t="str">
        <f>CONCATENATE(LEFT(CONCATENATE(" ADD "," ",N350,";"),LEN(CONCATENATE(" ADD "," ",N350,";"))-2),";")</f>
        <v xml:space="preserve"> ADD  DESCRIPTION VARCHAR(2000);</v>
      </c>
      <c r="K350" s="21" t="str">
        <f>CONCATENATE(LEFT(CONCATENATE("  ALTER COLUMN  "," ",N350,";"),LEN(CONCATENATE("  ALTER COLUMN  "," ",N350,";"))-2),";")</f>
        <v xml:space="preserve">  ALTER COLUMN   DESCRIPTION VARCHAR(2000);</v>
      </c>
      <c r="L350" s="14"/>
      <c r="M350" s="18" t="str">
        <f t="shared" ref="M350:M360" si="148">CONCATENATE(B350,",")</f>
        <v>DESCRIPTION,</v>
      </c>
      <c r="N350" s="5" t="str">
        <f t="shared" si="144"/>
        <v>DESCRIPTION VARCHAR(2000),</v>
      </c>
      <c r="O350" s="1" t="s">
        <v>14</v>
      </c>
      <c r="W350" s="17" t="str">
        <f t="shared" si="143"/>
        <v>description</v>
      </c>
      <c r="X350" s="3" t="str">
        <f t="shared" si="145"/>
        <v>"description":"",</v>
      </c>
      <c r="Y350" s="22" t="str">
        <f t="shared" si="146"/>
        <v>public static String DESCRIPTION="description";</v>
      </c>
      <c r="Z350" s="7" t="str">
        <f t="shared" si="147"/>
        <v>private String description="";</v>
      </c>
    </row>
    <row r="351" spans="2:26" ht="17.5" x14ac:dyDescent="0.45">
      <c r="B351" s="8" t="s">
        <v>273</v>
      </c>
      <c r="C351" s="1" t="s">
        <v>1</v>
      </c>
      <c r="D351" s="12">
        <v>40</v>
      </c>
      <c r="L351" s="14"/>
      <c r="M351" s="18" t="str">
        <f t="shared" si="148"/>
        <v>FK_TASK_TYPE_ID,</v>
      </c>
      <c r="N351" s="5" t="str">
        <f t="shared" si="144"/>
        <v>FK_TASK_TYPE_ID VARCHAR(40),</v>
      </c>
      <c r="O351" s="1" t="s">
        <v>10</v>
      </c>
      <c r="P351" t="s">
        <v>312</v>
      </c>
      <c r="Q351" t="s">
        <v>51</v>
      </c>
      <c r="R351" t="s">
        <v>2</v>
      </c>
      <c r="W351" s="17" t="str">
        <f t="shared" si="143"/>
        <v>fkTaskTypeId</v>
      </c>
      <c r="X351" s="3" t="str">
        <f t="shared" si="145"/>
        <v>"fkTaskTypeId":"",</v>
      </c>
      <c r="Y351" s="22" t="str">
        <f t="shared" si="146"/>
        <v>public static String FK_TASK_TYPE_ID="fkTaskTypeId";</v>
      </c>
      <c r="Z351" s="7" t="str">
        <f t="shared" si="147"/>
        <v>private String fkTaskTypeId="";</v>
      </c>
    </row>
    <row r="352" spans="2:26" ht="17.5" x14ac:dyDescent="0.45">
      <c r="B352" s="8" t="s">
        <v>274</v>
      </c>
      <c r="C352" s="1" t="s">
        <v>1</v>
      </c>
      <c r="D352" s="12">
        <v>40</v>
      </c>
      <c r="L352" s="14"/>
      <c r="M352" s="18" t="str">
        <f t="shared" si="148"/>
        <v>FK_TASK_STATUS_ID,</v>
      </c>
      <c r="N352" s="5" t="str">
        <f t="shared" si="144"/>
        <v>FK_TASK_STATUS_ID VARCHAR(40),</v>
      </c>
      <c r="O352" s="1" t="s">
        <v>10</v>
      </c>
      <c r="P352" t="s">
        <v>312</v>
      </c>
      <c r="Q352" t="s">
        <v>3</v>
      </c>
      <c r="R352" t="s">
        <v>2</v>
      </c>
      <c r="W352" s="17" t="str">
        <f t="shared" si="143"/>
        <v>fkTaskStatusId</v>
      </c>
      <c r="X352" s="3" t="str">
        <f t="shared" si="145"/>
        <v>"fkTaskStatusId":"",</v>
      </c>
      <c r="Y352" s="22" t="str">
        <f t="shared" si="146"/>
        <v>public static String FK_TASK_STATUS_ID="fkTaskStatusId";</v>
      </c>
      <c r="Z352" s="7" t="str">
        <f t="shared" si="147"/>
        <v>private String fkTaskStatusId="";</v>
      </c>
    </row>
    <row r="353" spans="2:26" ht="17.5" x14ac:dyDescent="0.45">
      <c r="B353" s="8" t="s">
        <v>275</v>
      </c>
      <c r="C353" s="1" t="s">
        <v>1</v>
      </c>
      <c r="D353" s="12">
        <v>40</v>
      </c>
      <c r="L353" s="14"/>
      <c r="M353" s="18" t="str">
        <f t="shared" si="148"/>
        <v>FK_PROJECT_ID,</v>
      </c>
      <c r="N353" s="5" t="str">
        <f t="shared" si="144"/>
        <v>FK_PROJECT_ID VARCHAR(40),</v>
      </c>
      <c r="O353" s="1" t="s">
        <v>10</v>
      </c>
      <c r="P353" t="s">
        <v>289</v>
      </c>
      <c r="Q353" t="s">
        <v>2</v>
      </c>
      <c r="W353" s="17" t="str">
        <f t="shared" si="143"/>
        <v>fkProjectId</v>
      </c>
      <c r="X353" s="3" t="str">
        <f t="shared" si="145"/>
        <v>"fkProjectId":"",</v>
      </c>
      <c r="Y353" s="22" t="str">
        <f t="shared" si="146"/>
        <v>public static String FK_PROJECT_ID="fkProjectId";</v>
      </c>
      <c r="Z353" s="7" t="str">
        <f t="shared" si="147"/>
        <v>private String fkProjectId="";</v>
      </c>
    </row>
    <row r="354" spans="2:26" ht="17.5" x14ac:dyDescent="0.45">
      <c r="B354" s="8" t="s">
        <v>276</v>
      </c>
      <c r="C354" s="1" t="s">
        <v>1</v>
      </c>
      <c r="D354" s="12">
        <v>40</v>
      </c>
      <c r="L354" s="14"/>
      <c r="M354" s="18" t="str">
        <f t="shared" si="148"/>
        <v>UPDATED_BY,</v>
      </c>
      <c r="N354" s="5" t="str">
        <f t="shared" si="144"/>
        <v>UPDATED_BY VARCHAR(40),</v>
      </c>
      <c r="O354" s="1" t="s">
        <v>316</v>
      </c>
      <c r="P354" t="s">
        <v>128</v>
      </c>
      <c r="W354" s="17" t="str">
        <f t="shared" si="143"/>
        <v>updatedBy</v>
      </c>
      <c r="X354" s="3" t="str">
        <f t="shared" si="145"/>
        <v>"updatedBy":"",</v>
      </c>
      <c r="Y354" s="22" t="str">
        <f t="shared" si="146"/>
        <v>public static String UPDATED_BY="updatedBy";</v>
      </c>
      <c r="Z354" s="7" t="str">
        <f t="shared" si="147"/>
        <v>private String updatedBy="";</v>
      </c>
    </row>
    <row r="355" spans="2:26" ht="17.5" x14ac:dyDescent="0.45">
      <c r="B355" s="8" t="s">
        <v>277</v>
      </c>
      <c r="C355" s="1" t="s">
        <v>1</v>
      </c>
      <c r="D355" s="12">
        <v>42</v>
      </c>
      <c r="L355" s="14"/>
      <c r="M355" s="18" t="str">
        <f t="shared" si="148"/>
        <v>LAST_UPDATED_DATE,</v>
      </c>
      <c r="N355" s="5" t="str">
        <f t="shared" si="144"/>
        <v>LAST_UPDATED_DATE VARCHAR(42),</v>
      </c>
      <c r="O355" s="1" t="s">
        <v>317</v>
      </c>
      <c r="P355" t="s">
        <v>316</v>
      </c>
      <c r="Q355" t="s">
        <v>8</v>
      </c>
      <c r="W355" s="17" t="str">
        <f t="shared" si="143"/>
        <v>lastUpdatedDate</v>
      </c>
      <c r="X355" s="3" t="str">
        <f t="shared" si="145"/>
        <v>"lastUpdatedDate":"",</v>
      </c>
      <c r="Y355" s="22" t="str">
        <f t="shared" si="146"/>
        <v>public static String LAST_UPDATED_DATE="lastUpdatedDate";</v>
      </c>
      <c r="Z355" s="7" t="str">
        <f t="shared" si="147"/>
        <v>private String lastUpdatedDate="";</v>
      </c>
    </row>
    <row r="356" spans="2:26" ht="17.5" x14ac:dyDescent="0.45">
      <c r="B356" s="8" t="s">
        <v>278</v>
      </c>
      <c r="C356" s="1" t="s">
        <v>1</v>
      </c>
      <c r="D356" s="12">
        <v>42</v>
      </c>
      <c r="L356" s="14"/>
      <c r="M356" s="18" t="str">
        <f t="shared" si="148"/>
        <v>LAST_UPDATED_TIME,</v>
      </c>
      <c r="N356" s="5" t="str">
        <f t="shared" si="144"/>
        <v>LAST_UPDATED_TIME VARCHAR(42),</v>
      </c>
      <c r="O356" s="1" t="s">
        <v>317</v>
      </c>
      <c r="P356" t="s">
        <v>316</v>
      </c>
      <c r="Q356" t="s">
        <v>133</v>
      </c>
      <c r="W356" s="17" t="str">
        <f t="shared" si="143"/>
        <v>lastUpdatedTime</v>
      </c>
      <c r="X356" s="3" t="str">
        <f t="shared" si="145"/>
        <v>"lastUpdatedTime":"",</v>
      </c>
      <c r="Y356" s="22" t="str">
        <f t="shared" si="146"/>
        <v>public static String LAST_UPDATED_TIME="lastUpdatedTime";</v>
      </c>
      <c r="Z356" s="7" t="str">
        <f t="shared" si="147"/>
        <v>private String lastUpdatedTime="";</v>
      </c>
    </row>
    <row r="357" spans="2:26" ht="17.5" x14ac:dyDescent="0.45">
      <c r="B357" s="8" t="s">
        <v>259</v>
      </c>
      <c r="C357" s="1" t="s">
        <v>1</v>
      </c>
      <c r="D357" s="12">
        <v>30</v>
      </c>
      <c r="L357" s="14"/>
      <c r="M357" s="18" t="str">
        <f t="shared" si="148"/>
        <v>ORDER_NO,</v>
      </c>
      <c r="N357" s="5" t="str">
        <f t="shared" si="144"/>
        <v>ORDER_NO VARCHAR(30),</v>
      </c>
      <c r="O357" s="1" t="s">
        <v>260</v>
      </c>
      <c r="P357" t="s">
        <v>174</v>
      </c>
      <c r="W357" s="17" t="str">
        <f t="shared" si="143"/>
        <v>orderNo</v>
      </c>
      <c r="X357" s="3" t="str">
        <f t="shared" si="145"/>
        <v>"orderNo":"",</v>
      </c>
      <c r="Y357" s="22" t="str">
        <f t="shared" si="146"/>
        <v>public static String ORDER_NO="orderNo";</v>
      </c>
      <c r="Z357" s="7" t="str">
        <f t="shared" si="147"/>
        <v>private String orderNo="";</v>
      </c>
    </row>
    <row r="358" spans="2:26" ht="17.5" x14ac:dyDescent="0.45">
      <c r="B358" s="8" t="s">
        <v>302</v>
      </c>
      <c r="C358" s="1" t="s">
        <v>1</v>
      </c>
      <c r="D358" s="8">
        <v>43</v>
      </c>
      <c r="M358" s="18" t="str">
        <f>CONCATENATE(B358,",")</f>
        <v>FK_PRIORITY_ID,</v>
      </c>
      <c r="N358" s="5" t="str">
        <f>CONCATENATE(B358," ",C358,"(",D358,")",",")</f>
        <v>FK_PRIORITY_ID VARCHAR(43),</v>
      </c>
      <c r="O358" s="1" t="s">
        <v>10</v>
      </c>
      <c r="P358" t="s">
        <v>306</v>
      </c>
      <c r="Q358" t="s">
        <v>2</v>
      </c>
      <c r="W358" s="17" t="str">
        <f t="shared" si="143"/>
        <v>fkPriorityId</v>
      </c>
      <c r="X358" s="3" t="str">
        <f t="shared" si="145"/>
        <v>"fkPriorityId":"",</v>
      </c>
      <c r="Y358" s="22" t="str">
        <f t="shared" si="146"/>
        <v>public static String FK_PRIORITY_ID="fkPriorityId";</v>
      </c>
      <c r="Z358" s="7" t="str">
        <f t="shared" si="147"/>
        <v>private String fkPriorityId="";</v>
      </c>
    </row>
    <row r="359" spans="2:26" ht="17.5" x14ac:dyDescent="0.45">
      <c r="B359" s="8" t="s">
        <v>334</v>
      </c>
      <c r="C359" s="1" t="s">
        <v>1</v>
      </c>
      <c r="D359" s="8">
        <v>43</v>
      </c>
      <c r="M359" s="18" t="str">
        <f>CONCATENATE(B359,",")</f>
        <v>FK_PROGRESS_ID,</v>
      </c>
      <c r="N359" s="5" t="str">
        <f>CONCATENATE(B359," ",C359,"(",D359,")",",")</f>
        <v>FK_PROGRESS_ID VARCHAR(43),</v>
      </c>
      <c r="O359" s="1" t="s">
        <v>10</v>
      </c>
      <c r="P359" t="s">
        <v>298</v>
      </c>
      <c r="Q359" t="s">
        <v>2</v>
      </c>
      <c r="W359" s="17" t="str">
        <f t="shared" si="143"/>
        <v>fkProgressId</v>
      </c>
      <c r="X359" s="3" t="str">
        <f t="shared" si="145"/>
        <v>"fkProgressId":"",</v>
      </c>
      <c r="Y359" s="22" t="str">
        <f t="shared" si="146"/>
        <v>public static String FK_PROGRESS_ID="fkProgressId";</v>
      </c>
      <c r="Z359" s="7" t="str">
        <f t="shared" si="147"/>
        <v>private String fkProgressId="";</v>
      </c>
    </row>
    <row r="360" spans="2:26" ht="17.5" x14ac:dyDescent="0.45">
      <c r="B360" s="8" t="s">
        <v>307</v>
      </c>
      <c r="C360" s="1" t="s">
        <v>1</v>
      </c>
      <c r="D360" s="8">
        <v>43</v>
      </c>
      <c r="M360" s="18" t="str">
        <f t="shared" si="148"/>
        <v>FK_TASK_CATEGORY_ID,</v>
      </c>
      <c r="N360" s="5" t="str">
        <f t="shared" si="144"/>
        <v>FK_TASK_CATEGORY_ID VARCHAR(43),</v>
      </c>
      <c r="O360" s="1" t="s">
        <v>10</v>
      </c>
      <c r="P360" t="s">
        <v>312</v>
      </c>
      <c r="Q360" t="s">
        <v>311</v>
      </c>
      <c r="R360" t="s">
        <v>2</v>
      </c>
      <c r="W360" s="17" t="str">
        <f t="shared" si="143"/>
        <v>fkTaskCategoryId</v>
      </c>
      <c r="X360" s="3" t="str">
        <f t="shared" si="145"/>
        <v>"fkTaskCategoryId":"",</v>
      </c>
      <c r="Y360" s="22" t="str">
        <f t="shared" si="146"/>
        <v>public static String FK_TASK_CATEGORY_ID="fkTaskCategoryId";</v>
      </c>
      <c r="Z360" s="7" t="str">
        <f t="shared" si="147"/>
        <v>private String fkTaskCategoryId="";</v>
      </c>
    </row>
    <row r="361" spans="2:26" ht="17.5" x14ac:dyDescent="0.45">
      <c r="C361" s="1"/>
      <c r="D361" s="8"/>
      <c r="M361" s="18"/>
      <c r="N361" s="33" t="s">
        <v>130</v>
      </c>
      <c r="O361" s="1"/>
      <c r="W361" s="17"/>
    </row>
    <row r="362" spans="2:26" ht="17.5" x14ac:dyDescent="0.45">
      <c r="C362" s="1"/>
      <c r="D362" s="8"/>
      <c r="M362" s="18"/>
      <c r="N362" s="31" t="s">
        <v>126</v>
      </c>
      <c r="O362" s="1"/>
      <c r="W362" s="17"/>
    </row>
    <row r="363" spans="2:26" x14ac:dyDescent="0.35">
      <c r="B363" s="2" t="s">
        <v>331</v>
      </c>
      <c r="I363" t="str">
        <f>CONCATENATE("ALTER TABLE"," ",B363)</f>
        <v>ALTER TABLE TM_TASK_LIST</v>
      </c>
      <c r="J363" t="s">
        <v>294</v>
      </c>
      <c r="K363" s="26" t="s">
        <v>351</v>
      </c>
      <c r="N363" s="5" t="str">
        <f>CONCATENATE("CREATE TABLE ",B363," ","(")</f>
        <v>CREATE TABLE TM_TASK_LIST (</v>
      </c>
    </row>
    <row r="364" spans="2:26" ht="17.5" x14ac:dyDescent="0.45">
      <c r="B364" s="1" t="s">
        <v>2</v>
      </c>
      <c r="C364" s="1" t="s">
        <v>1</v>
      </c>
      <c r="D364" s="4">
        <v>30</v>
      </c>
      <c r="E364" s="24" t="s">
        <v>113</v>
      </c>
      <c r="I364" t="str">
        <f>I363</f>
        <v>ALTER TABLE TM_TASK_LIST</v>
      </c>
      <c r="K364" s="25" t="str">
        <f>CONCATENATE(B364,",")</f>
        <v>ID,</v>
      </c>
      <c r="L364" s="12"/>
      <c r="M364" s="18" t="str">
        <f>CONCATENATE(B364,",")</f>
        <v>ID,</v>
      </c>
      <c r="N364" s="5" t="str">
        <f>CONCATENATE(B364," ",C364,"(",D364,") ",E364," ,")</f>
        <v>ID VARCHAR(30) NOT NULL ,</v>
      </c>
      <c r="O364" s="1" t="s">
        <v>2</v>
      </c>
      <c r="P364" s="6"/>
      <c r="Q364" s="6"/>
      <c r="R364" s="6"/>
      <c r="S364" s="6"/>
      <c r="T364" s="6"/>
      <c r="U364" s="6"/>
      <c r="V364" s="6"/>
      <c r="W364" s="17" t="str">
        <f t="shared" ref="W364:W394" si="149"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id</v>
      </c>
      <c r="X364" s="3" t="str">
        <f t="shared" ref="X364:X394" si="150">CONCATENATE("""",W364,"""",":","""","""",",")</f>
        <v>"id":"",</v>
      </c>
      <c r="Y364" s="22" t="str">
        <f t="shared" ref="Y364:Y394" si="151">CONCATENATE("public static String ",,B364,,"=","""",W364,""";")</f>
        <v>public static String ID="id";</v>
      </c>
      <c r="Z364" s="7" t="str">
        <f t="shared" ref="Z364:Z394" si="152">CONCATENATE("private String ",W364,"=","""""",";")</f>
        <v>private String id="";</v>
      </c>
    </row>
    <row r="365" spans="2:26" ht="17.5" x14ac:dyDescent="0.45">
      <c r="B365" s="1" t="s">
        <v>3</v>
      </c>
      <c r="C365" s="1" t="s">
        <v>1</v>
      </c>
      <c r="D365" s="4">
        <v>10</v>
      </c>
      <c r="I365" t="str">
        <f>I364</f>
        <v>ALTER TABLE TM_TASK_LIST</v>
      </c>
      <c r="K365" s="25" t="str">
        <f>CONCATENATE(B365,",")</f>
        <v>STATUS,</v>
      </c>
      <c r="L365" s="12"/>
      <c r="M365" s="18" t="str">
        <f>CONCATENATE(B365,",")</f>
        <v>STATUS,</v>
      </c>
      <c r="N365" s="5" t="str">
        <f t="shared" ref="N365:N394" si="153">CONCATENATE(B365," ",C365,"(",D365,")",",")</f>
        <v>STATUS VARCHAR(10),</v>
      </c>
      <c r="O365" s="1" t="s">
        <v>3</v>
      </c>
      <c r="W365" s="17" t="str">
        <f t="shared" si="149"/>
        <v>status</v>
      </c>
      <c r="X365" s="3" t="str">
        <f t="shared" si="150"/>
        <v>"status":"",</v>
      </c>
      <c r="Y365" s="22" t="str">
        <f t="shared" si="151"/>
        <v>public static String STATUS="status";</v>
      </c>
      <c r="Z365" s="7" t="str">
        <f t="shared" si="152"/>
        <v>private String status="";</v>
      </c>
    </row>
    <row r="366" spans="2:26" ht="17.5" x14ac:dyDescent="0.45">
      <c r="B366" s="1" t="s">
        <v>4</v>
      </c>
      <c r="C366" s="1" t="s">
        <v>1</v>
      </c>
      <c r="D366" s="4">
        <v>20</v>
      </c>
      <c r="I366" t="str">
        <f>I365</f>
        <v>ALTER TABLE TM_TASK_LIST</v>
      </c>
      <c r="K366" s="25" t="str">
        <f t="shared" ref="K366:K373" si="154">CONCATENATE(B366,",")</f>
        <v>INSERT_DATE,</v>
      </c>
      <c r="L366" s="12"/>
      <c r="M366" s="18" t="str">
        <f>CONCATENATE(B366,",")</f>
        <v>INSERT_DATE,</v>
      </c>
      <c r="N366" s="5" t="str">
        <f t="shared" si="153"/>
        <v>INSERT_DATE VARCHAR(20),</v>
      </c>
      <c r="O366" s="1" t="s">
        <v>7</v>
      </c>
      <c r="P366" t="s">
        <v>8</v>
      </c>
      <c r="W366" s="17" t="str">
        <f t="shared" si="149"/>
        <v>insertDate</v>
      </c>
      <c r="X366" s="3" t="str">
        <f t="shared" si="150"/>
        <v>"insertDate":"",</v>
      </c>
      <c r="Y366" s="22" t="str">
        <f t="shared" si="151"/>
        <v>public static String INSERT_DATE="insertDate";</v>
      </c>
      <c r="Z366" s="7" t="str">
        <f t="shared" si="152"/>
        <v>private String insertDate="";</v>
      </c>
    </row>
    <row r="367" spans="2:26" ht="17.5" x14ac:dyDescent="0.45">
      <c r="B367" s="1" t="s">
        <v>5</v>
      </c>
      <c r="C367" s="1" t="s">
        <v>1</v>
      </c>
      <c r="D367" s="4">
        <v>20</v>
      </c>
      <c r="I367" t="str">
        <f>I366</f>
        <v>ALTER TABLE TM_TASK_LIST</v>
      </c>
      <c r="K367" s="25" t="str">
        <f t="shared" si="154"/>
        <v>MODIFICATION_DATE,</v>
      </c>
      <c r="L367" s="12"/>
      <c r="M367" s="18" t="str">
        <f>CONCATENATE(B367,",")</f>
        <v>MODIFICATION_DATE,</v>
      </c>
      <c r="N367" s="5" t="str">
        <f t="shared" si="153"/>
        <v>MODIFICATION_DATE VARCHAR(20),</v>
      </c>
      <c r="O367" s="1" t="s">
        <v>9</v>
      </c>
      <c r="P367" t="s">
        <v>8</v>
      </c>
      <c r="W367" s="17" t="str">
        <f t="shared" si="149"/>
        <v>modificationDate</v>
      </c>
      <c r="X367" s="3" t="str">
        <f t="shared" si="150"/>
        <v>"modificationDate":"",</v>
      </c>
      <c r="Y367" s="22" t="str">
        <f t="shared" si="151"/>
        <v>public static String MODIFICATION_DATE="modificationDate";</v>
      </c>
      <c r="Z367" s="7" t="str">
        <f t="shared" si="152"/>
        <v>private String modificationDate="";</v>
      </c>
    </row>
    <row r="368" spans="2:26" ht="17.5" x14ac:dyDescent="0.45">
      <c r="B368" s="1" t="s">
        <v>0</v>
      </c>
      <c r="C368" s="1" t="s">
        <v>1</v>
      </c>
      <c r="D368" s="4">
        <v>400</v>
      </c>
      <c r="I368" t="e">
        <f>I100</f>
        <v>#REF!</v>
      </c>
      <c r="K368" s="25" t="str">
        <f t="shared" si="154"/>
        <v>NAME,</v>
      </c>
      <c r="L368" s="12"/>
      <c r="M368" s="18" t="str">
        <f>CONCATENATE(B368,",")</f>
        <v>NAME,</v>
      </c>
      <c r="N368" s="5" t="str">
        <f t="shared" si="153"/>
        <v>NAME VARCHAR(400),</v>
      </c>
      <c r="O368" s="1" t="s">
        <v>0</v>
      </c>
      <c r="W368" s="17" t="str">
        <f t="shared" si="149"/>
        <v>name</v>
      </c>
      <c r="X368" s="3" t="str">
        <f t="shared" si="150"/>
        <v>"name":"",</v>
      </c>
      <c r="Y368" s="22" t="str">
        <f t="shared" si="151"/>
        <v>public static String NAME="name";</v>
      </c>
      <c r="Z368" s="7" t="str">
        <f t="shared" si="152"/>
        <v>private String name="";</v>
      </c>
    </row>
    <row r="369" spans="2:26" ht="17.5" x14ac:dyDescent="0.45">
      <c r="B369" s="1" t="s">
        <v>262</v>
      </c>
      <c r="C369" s="1" t="s">
        <v>1</v>
      </c>
      <c r="D369" s="4">
        <v>40</v>
      </c>
      <c r="J369" s="23"/>
      <c r="K369" s="25" t="str">
        <f t="shared" si="154"/>
        <v>FK_PARENT_TASK_ID,</v>
      </c>
      <c r="L369" s="12"/>
      <c r="M369" s="18"/>
      <c r="N369" s="5" t="str">
        <f t="shared" si="153"/>
        <v>FK_PARENT_TASK_ID VARCHAR(40),</v>
      </c>
      <c r="O369" s="1" t="s">
        <v>10</v>
      </c>
      <c r="P369" t="s">
        <v>131</v>
      </c>
      <c r="Q369" t="s">
        <v>312</v>
      </c>
      <c r="R369" t="s">
        <v>2</v>
      </c>
      <c r="W369" s="17" t="str">
        <f t="shared" si="149"/>
        <v>fkParentTaskId</v>
      </c>
      <c r="X369" s="3" t="str">
        <f t="shared" si="150"/>
        <v>"fkParentTaskId":"",</v>
      </c>
      <c r="Y369" s="22" t="str">
        <f t="shared" si="151"/>
        <v>public static String FK_PARENT_TASK_ID="fkParentTaskId";</v>
      </c>
      <c r="Z369" s="7" t="str">
        <f t="shared" si="152"/>
        <v>private String fkParentTaskId="";</v>
      </c>
    </row>
    <row r="370" spans="2:26" ht="17.5" x14ac:dyDescent="0.45">
      <c r="B370" s="10" t="s">
        <v>263</v>
      </c>
      <c r="C370" s="1" t="s">
        <v>1</v>
      </c>
      <c r="D370" s="4">
        <v>40</v>
      </c>
      <c r="I370">
        <f>I99</f>
        <v>0</v>
      </c>
      <c r="K370" s="25" t="str">
        <f>CONCATENATE(B370,",")</f>
        <v>CREATED_BY,</v>
      </c>
      <c r="L370" s="12"/>
      <c r="M370" s="18" t="str">
        <f>CONCATENATE(B368,",")</f>
        <v>NAME,</v>
      </c>
      <c r="N370" s="5" t="str">
        <f>CONCATENATE(B370," ",C370,"(",D370,")",",")</f>
        <v>CREATED_BY VARCHAR(40),</v>
      </c>
      <c r="O370" s="1" t="s">
        <v>283</v>
      </c>
      <c r="P370" t="s">
        <v>128</v>
      </c>
      <c r="W370" s="17" t="str">
        <f>CONCATENATE(,LOWER(O370),UPPER(LEFT(P370,1)),LOWER(RIGHT(P370,LEN(P370)-IF(LEN(P370)&gt;0,1,LEN(P370)))),UPPER(LEFT(Q370,1)),LOWER(RIGHT(Q370,LEN(Q370)-IF(LEN(Q370)&gt;0,1,LEN(Q370)))),UPPER(LEFT(R370,1)),LOWER(RIGHT(R370,LEN(R370)-IF(LEN(R370)&gt;0,1,LEN(R370)))),UPPER(LEFT(S370,1)),LOWER(RIGHT(S370,LEN(S370)-IF(LEN(S370)&gt;0,1,LEN(S370)))),UPPER(LEFT(T370,1)),LOWER(RIGHT(T370,LEN(T370)-IF(LEN(T370)&gt;0,1,LEN(T370)))),UPPER(LEFT(U370,1)),LOWER(RIGHT(U370,LEN(U370)-IF(LEN(U370)&gt;0,1,LEN(U370)))),UPPER(LEFT(V370,1)),LOWER(RIGHT(V370,LEN(V370)-IF(LEN(V370)&gt;0,1,LEN(V370)))))</f>
        <v>createdBy</v>
      </c>
      <c r="X370" s="3" t="str">
        <f>CONCATENATE("""",W370,"""",":","""","""",",")</f>
        <v>"createdBy":"",</v>
      </c>
      <c r="Y370" s="22" t="str">
        <f>CONCATENATE("public static String ",,B370,,"=","""",W370,""";")</f>
        <v>public static String CREATED_BY="createdBy";</v>
      </c>
      <c r="Z370" s="7" t="str">
        <f>CONCATENATE("private String ",W370,"=","""""",";")</f>
        <v>private String createdBy="";</v>
      </c>
    </row>
    <row r="371" spans="2:26" ht="25.5" x14ac:dyDescent="0.45">
      <c r="B371" s="10" t="s">
        <v>340</v>
      </c>
      <c r="C371" s="1" t="s">
        <v>1</v>
      </c>
      <c r="D371" s="4">
        <v>40</v>
      </c>
      <c r="K371" s="25" t="s">
        <v>341</v>
      </c>
      <c r="L371" s="12"/>
      <c r="M371" s="18" t="str">
        <f>CONCATENATE(B369,",")</f>
        <v>FK_PARENT_TASK_ID,</v>
      </c>
      <c r="N371" s="5" t="str">
        <f t="shared" si="153"/>
        <v>CREATED_BY_NAME VARCHAR(40),</v>
      </c>
      <c r="O371" s="1" t="s">
        <v>283</v>
      </c>
      <c r="P371" t="s">
        <v>128</v>
      </c>
      <c r="Q371" t="s">
        <v>0</v>
      </c>
      <c r="W371" s="17" t="str">
        <f t="shared" si="149"/>
        <v>createdByName</v>
      </c>
      <c r="X371" s="3" t="str">
        <f t="shared" si="150"/>
        <v>"createdByName":"",</v>
      </c>
      <c r="Y371" s="22" t="str">
        <f t="shared" si="151"/>
        <v>public static String CREATED_BY_NAME="createdByName";</v>
      </c>
      <c r="Z371" s="7" t="str">
        <f t="shared" si="152"/>
        <v>private String createdByName="";</v>
      </c>
    </row>
    <row r="372" spans="2:26" ht="17.5" x14ac:dyDescent="0.45">
      <c r="B372" s="1" t="s">
        <v>264</v>
      </c>
      <c r="C372" s="1" t="s">
        <v>1</v>
      </c>
      <c r="D372" s="4">
        <v>40</v>
      </c>
      <c r="I372">
        <f>I126</f>
        <v>0</v>
      </c>
      <c r="K372" s="25" t="str">
        <f t="shared" si="154"/>
        <v>CREATED_DATE,</v>
      </c>
      <c r="L372" s="12"/>
      <c r="M372" s="18" t="str">
        <f>CONCATENATE(B372,",")</f>
        <v>CREATED_DATE,</v>
      </c>
      <c r="N372" s="5" t="str">
        <f t="shared" si="153"/>
        <v>CREATED_DATE VARCHAR(40),</v>
      </c>
      <c r="O372" s="1" t="s">
        <v>283</v>
      </c>
      <c r="P372" t="s">
        <v>8</v>
      </c>
      <c r="W372" s="17" t="str">
        <f t="shared" si="149"/>
        <v>createdDate</v>
      </c>
      <c r="X372" s="3" t="str">
        <f t="shared" si="150"/>
        <v>"createdDate":"",</v>
      </c>
      <c r="Y372" s="22" t="str">
        <f t="shared" si="151"/>
        <v>public static String CREATED_DATE="createdDate";</v>
      </c>
      <c r="Z372" s="7" t="str">
        <f t="shared" si="152"/>
        <v>private String createdDate="";</v>
      </c>
    </row>
    <row r="373" spans="2:26" ht="17.5" x14ac:dyDescent="0.45">
      <c r="B373" s="1" t="s">
        <v>265</v>
      </c>
      <c r="C373" s="1" t="s">
        <v>1</v>
      </c>
      <c r="D373" s="4">
        <v>40</v>
      </c>
      <c r="K373" s="25" t="str">
        <f t="shared" si="154"/>
        <v>CREATED_TIME,</v>
      </c>
      <c r="L373" s="12"/>
      <c r="M373" s="18"/>
      <c r="N373" s="5" t="str">
        <f t="shared" si="153"/>
        <v>CREATED_TIME VARCHAR(40),</v>
      </c>
      <c r="O373" s="1" t="s">
        <v>283</v>
      </c>
      <c r="P373" t="s">
        <v>133</v>
      </c>
      <c r="W373" s="17" t="str">
        <f t="shared" si="149"/>
        <v>createdTime</v>
      </c>
      <c r="X373" s="3" t="str">
        <f t="shared" si="150"/>
        <v>"createdTime":"",</v>
      </c>
      <c r="Y373" s="22" t="str">
        <f t="shared" si="151"/>
        <v>public static String CREATED_TIME="createdTime";</v>
      </c>
      <c r="Z373" s="7" t="str">
        <f t="shared" si="152"/>
        <v>private String createdTime="";</v>
      </c>
    </row>
    <row r="374" spans="2:26" ht="17.5" x14ac:dyDescent="0.45">
      <c r="B374" s="1" t="s">
        <v>266</v>
      </c>
      <c r="C374" s="1" t="s">
        <v>1</v>
      </c>
      <c r="D374" s="4">
        <v>50</v>
      </c>
      <c r="I374">
        <f>I126</f>
        <v>0</v>
      </c>
      <c r="K374" s="25" t="str">
        <f t="shared" ref="K374:K394" si="155">CONCATENATE(B374,",")</f>
        <v>START_DATE,</v>
      </c>
      <c r="L374" s="12"/>
      <c r="M374" s="18" t="str">
        <f>CONCATENATE(B374,",")</f>
        <v>START_DATE,</v>
      </c>
      <c r="N374" s="5" t="str">
        <f t="shared" si="153"/>
        <v>START_DATE VARCHAR(50),</v>
      </c>
      <c r="O374" s="1" t="s">
        <v>290</v>
      </c>
      <c r="P374" t="s">
        <v>8</v>
      </c>
      <c r="W374" s="17" t="str">
        <f t="shared" si="149"/>
        <v>startDate</v>
      </c>
      <c r="X374" s="3" t="str">
        <f t="shared" si="150"/>
        <v>"startDate":"",</v>
      </c>
      <c r="Y374" s="22" t="str">
        <f t="shared" si="151"/>
        <v>public static String START_DATE="startDate";</v>
      </c>
      <c r="Z374" s="7" t="str">
        <f t="shared" si="152"/>
        <v>private String startDate="";</v>
      </c>
    </row>
    <row r="375" spans="2:26" ht="17.5" x14ac:dyDescent="0.45">
      <c r="B375" s="1" t="s">
        <v>267</v>
      </c>
      <c r="C375" s="1" t="s">
        <v>1</v>
      </c>
      <c r="D375" s="4">
        <v>50</v>
      </c>
      <c r="K375" s="25" t="str">
        <f t="shared" si="155"/>
        <v>START_TIME,</v>
      </c>
      <c r="L375" s="12"/>
      <c r="M375" s="18" t="str">
        <f>CONCATENATE(B375,",")</f>
        <v>START_TIME,</v>
      </c>
      <c r="N375" s="5" t="str">
        <f t="shared" si="153"/>
        <v>START_TIME VARCHAR(50),</v>
      </c>
      <c r="O375" s="1" t="s">
        <v>290</v>
      </c>
      <c r="P375" t="s">
        <v>133</v>
      </c>
      <c r="W375" s="17" t="str">
        <f t="shared" si="149"/>
        <v>startTime</v>
      </c>
      <c r="X375" s="3" t="str">
        <f t="shared" si="150"/>
        <v>"startTime":"",</v>
      </c>
      <c r="Y375" s="22" t="str">
        <f t="shared" si="151"/>
        <v>public static String START_TIME="startTime";</v>
      </c>
      <c r="Z375" s="7" t="str">
        <f t="shared" si="152"/>
        <v>private String startTime="";</v>
      </c>
    </row>
    <row r="376" spans="2:26" ht="17.5" x14ac:dyDescent="0.45">
      <c r="B376" s="1" t="s">
        <v>268</v>
      </c>
      <c r="C376" s="1" t="s">
        <v>1</v>
      </c>
      <c r="D376" s="4">
        <v>40</v>
      </c>
      <c r="K376" s="25" t="str">
        <f t="shared" si="155"/>
        <v>END_DATE,</v>
      </c>
      <c r="L376" s="12"/>
      <c r="M376" s="18"/>
      <c r="N376" s="5" t="str">
        <f t="shared" si="153"/>
        <v>END_DATE VARCHAR(40),</v>
      </c>
      <c r="O376" s="1" t="s">
        <v>291</v>
      </c>
      <c r="P376" t="s">
        <v>8</v>
      </c>
      <c r="W376" s="17" t="str">
        <f t="shared" si="149"/>
        <v>endDate</v>
      </c>
      <c r="X376" s="3" t="str">
        <f t="shared" si="150"/>
        <v>"endDate":"",</v>
      </c>
      <c r="Y376" s="22" t="str">
        <f t="shared" si="151"/>
        <v>public static String END_DATE="endDate";</v>
      </c>
      <c r="Z376" s="7" t="str">
        <f t="shared" si="152"/>
        <v>private String endDate="";</v>
      </c>
    </row>
    <row r="377" spans="2:26" ht="17.5" x14ac:dyDescent="0.45">
      <c r="B377" s="1" t="s">
        <v>269</v>
      </c>
      <c r="C377" s="1" t="s">
        <v>1</v>
      </c>
      <c r="D377" s="4">
        <v>40</v>
      </c>
      <c r="K377" s="25" t="str">
        <f t="shared" si="155"/>
        <v>END_TIME,</v>
      </c>
      <c r="L377" s="12"/>
      <c r="M377" s="18" t="str">
        <f>CONCATENATE(B377,",")</f>
        <v>END_TIME,</v>
      </c>
      <c r="N377" s="5" t="str">
        <f t="shared" si="153"/>
        <v>END_TIME VARCHAR(40),</v>
      </c>
      <c r="O377" s="1" t="s">
        <v>291</v>
      </c>
      <c r="P377" t="s">
        <v>133</v>
      </c>
      <c r="W377" s="17" t="str">
        <f t="shared" si="149"/>
        <v>endTime</v>
      </c>
      <c r="X377" s="3" t="str">
        <f t="shared" si="150"/>
        <v>"endTime":"",</v>
      </c>
      <c r="Y377" s="22" t="str">
        <f t="shared" si="151"/>
        <v>public static String END_TIME="endTime";</v>
      </c>
      <c r="Z377" s="7" t="str">
        <f t="shared" si="152"/>
        <v>private String endTime="";</v>
      </c>
    </row>
    <row r="378" spans="2:26" ht="17.5" x14ac:dyDescent="0.45">
      <c r="B378" s="1" t="s">
        <v>270</v>
      </c>
      <c r="C378" s="1" t="s">
        <v>1</v>
      </c>
      <c r="D378" s="4">
        <v>40</v>
      </c>
      <c r="K378" s="25" t="str">
        <f t="shared" si="155"/>
        <v>FINISH_DATE,</v>
      </c>
      <c r="L378" s="12"/>
      <c r="M378" s="18" t="str">
        <f>CONCATENATE(B378,",")</f>
        <v>FINISH_DATE,</v>
      </c>
      <c r="N378" s="5" t="str">
        <f t="shared" si="153"/>
        <v>FINISH_DATE VARCHAR(40),</v>
      </c>
      <c r="O378" s="1" t="s">
        <v>313</v>
      </c>
      <c r="P378" t="s">
        <v>8</v>
      </c>
      <c r="W378" s="17" t="str">
        <f t="shared" si="149"/>
        <v>finishDate</v>
      </c>
      <c r="X378" s="3" t="str">
        <f t="shared" si="150"/>
        <v>"finishDate":"",</v>
      </c>
      <c r="Y378" s="22" t="str">
        <f t="shared" si="151"/>
        <v>public static String FINISH_DATE="finishDate";</v>
      </c>
      <c r="Z378" s="7" t="str">
        <f t="shared" si="152"/>
        <v>private String finishDate="";</v>
      </c>
    </row>
    <row r="379" spans="2:26" ht="17.5" x14ac:dyDescent="0.45">
      <c r="B379" s="1" t="s">
        <v>271</v>
      </c>
      <c r="C379" s="1" t="s">
        <v>1</v>
      </c>
      <c r="D379" s="4">
        <v>40</v>
      </c>
      <c r="K379" s="25" t="str">
        <f t="shared" si="155"/>
        <v>FINISH_TIME,</v>
      </c>
      <c r="L379" s="12"/>
      <c r="M379" s="18" t="str">
        <f>CONCATENATE(B379,",")</f>
        <v>FINISH_TIME,</v>
      </c>
      <c r="N379" s="5" t="str">
        <f t="shared" si="153"/>
        <v>FINISH_TIME VARCHAR(40),</v>
      </c>
      <c r="O379" s="1" t="s">
        <v>313</v>
      </c>
      <c r="P379" t="s">
        <v>133</v>
      </c>
      <c r="W379" s="17" t="str">
        <f t="shared" si="149"/>
        <v>finishTime</v>
      </c>
      <c r="X379" s="3" t="str">
        <f t="shared" si="150"/>
        <v>"finishTime":"",</v>
      </c>
      <c r="Y379" s="22" t="str">
        <f t="shared" si="151"/>
        <v>public static String FINISH_TIME="finishTime";</v>
      </c>
      <c r="Z379" s="7" t="str">
        <f t="shared" si="152"/>
        <v>private String finishTime="";</v>
      </c>
    </row>
    <row r="380" spans="2:26" ht="17.5" x14ac:dyDescent="0.45">
      <c r="B380" s="1" t="s">
        <v>272</v>
      </c>
      <c r="C380" s="1" t="s">
        <v>1</v>
      </c>
      <c r="D380" s="4">
        <v>30</v>
      </c>
      <c r="K380" s="25" t="str">
        <f t="shared" si="155"/>
        <v>COMPLETED_DURATION,</v>
      </c>
      <c r="L380" s="12"/>
      <c r="M380" s="18" t="str">
        <f>CONCATENATE(B380,",")</f>
        <v>COMPLETED_DURATION,</v>
      </c>
      <c r="N380" s="5" t="str">
        <f t="shared" si="153"/>
        <v>COMPLETED_DURATION VARCHAR(30),</v>
      </c>
      <c r="O380" s="1" t="s">
        <v>314</v>
      </c>
      <c r="P380" t="s">
        <v>315</v>
      </c>
      <c r="W380" s="17" t="str">
        <f t="shared" si="149"/>
        <v>completedDuration</v>
      </c>
      <c r="X380" s="3" t="str">
        <f t="shared" si="150"/>
        <v>"completedDuration":"",</v>
      </c>
      <c r="Y380" s="22" t="str">
        <f t="shared" si="151"/>
        <v>public static String COMPLETED_DURATION="completedDuration";</v>
      </c>
      <c r="Z380" s="7" t="str">
        <f t="shared" si="152"/>
        <v>private String completedDuration="";</v>
      </c>
    </row>
    <row r="381" spans="2:26" ht="17.5" x14ac:dyDescent="0.45">
      <c r="B381" s="8" t="s">
        <v>14</v>
      </c>
      <c r="C381" s="1" t="s">
        <v>1</v>
      </c>
      <c r="D381" s="4">
        <v>2000</v>
      </c>
      <c r="K381" s="25" t="str">
        <f t="shared" si="155"/>
        <v>DESCRIPTION,</v>
      </c>
      <c r="L381" s="14"/>
      <c r="M381" s="18" t="str">
        <f t="shared" ref="M381:M394" si="156">CONCATENATE(B381,",")</f>
        <v>DESCRIPTION,</v>
      </c>
      <c r="N381" s="5" t="str">
        <f t="shared" si="153"/>
        <v>DESCRIPTION VARCHAR(2000),</v>
      </c>
      <c r="O381" s="1" t="s">
        <v>14</v>
      </c>
      <c r="W381" s="17" t="str">
        <f t="shared" si="149"/>
        <v>description</v>
      </c>
      <c r="X381" s="3" t="str">
        <f t="shared" si="150"/>
        <v>"description":"",</v>
      </c>
      <c r="Y381" s="22" t="str">
        <f t="shared" si="151"/>
        <v>public static String DESCRIPTION="description";</v>
      </c>
      <c r="Z381" s="7" t="str">
        <f t="shared" si="152"/>
        <v>private String description="";</v>
      </c>
    </row>
    <row r="382" spans="2:26" ht="17.5" x14ac:dyDescent="0.45">
      <c r="B382" s="8" t="s">
        <v>273</v>
      </c>
      <c r="C382" s="1" t="s">
        <v>1</v>
      </c>
      <c r="D382" s="12">
        <v>40</v>
      </c>
      <c r="K382" s="25" t="str">
        <f>CONCATENATE(B382,",")</f>
        <v>FK_TASK_TYPE_ID,</v>
      </c>
      <c r="L382" s="14"/>
      <c r="M382" s="18" t="str">
        <f>CONCATENATE(B382,",")</f>
        <v>FK_TASK_TYPE_ID,</v>
      </c>
      <c r="N382" s="5" t="str">
        <f>CONCATENATE(B382," ",C382,"(",D382,")",",")</f>
        <v>FK_TASK_TYPE_ID VARCHAR(40),</v>
      </c>
      <c r="O382" s="1" t="s">
        <v>10</v>
      </c>
      <c r="P382" t="s">
        <v>312</v>
      </c>
      <c r="Q382" t="s">
        <v>51</v>
      </c>
      <c r="R382" t="s">
        <v>2</v>
      </c>
      <c r="W382" s="17" t="str">
        <f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fkTaskTypeId</v>
      </c>
      <c r="X382" s="3" t="str">
        <f>CONCATENATE("""",W382,"""",":","""","""",",")</f>
        <v>"fkTaskTypeId":"",</v>
      </c>
      <c r="Y382" s="22" t="str">
        <f>CONCATENATE("public static String ",,B382,,"=","""",W382,""";")</f>
        <v>public static String FK_TASK_TYPE_ID="fkTaskTypeId";</v>
      </c>
      <c r="Z382" s="7" t="str">
        <f>CONCATENATE("private String ",W382,"=","""""",";")</f>
        <v>private String fkTaskTypeId="";</v>
      </c>
    </row>
    <row r="383" spans="2:26" ht="17.5" x14ac:dyDescent="0.45">
      <c r="B383" s="8" t="s">
        <v>332</v>
      </c>
      <c r="C383" s="1" t="s">
        <v>1</v>
      </c>
      <c r="D383" s="12">
        <v>40</v>
      </c>
      <c r="K383" s="25" t="s">
        <v>339</v>
      </c>
      <c r="L383" s="14"/>
      <c r="M383" s="18" t="str">
        <f t="shared" si="156"/>
        <v>TASK_TYPE_NAME,</v>
      </c>
      <c r="N383" s="5" t="str">
        <f t="shared" si="153"/>
        <v>TASK_TYPE_NAME VARCHAR(40),</v>
      </c>
      <c r="O383" s="1" t="s">
        <v>312</v>
      </c>
      <c r="P383" t="s">
        <v>51</v>
      </c>
      <c r="Q383" t="s">
        <v>0</v>
      </c>
      <c r="W383" s="17" t="str">
        <f t="shared" si="149"/>
        <v>taskTypeName</v>
      </c>
      <c r="X383" s="3" t="str">
        <f t="shared" si="150"/>
        <v>"taskTypeName":"",</v>
      </c>
      <c r="Y383" s="22" t="str">
        <f t="shared" si="151"/>
        <v>public static String TASK_TYPE_NAME="taskTypeName";</v>
      </c>
      <c r="Z383" s="7" t="str">
        <f t="shared" si="152"/>
        <v>private String taskTypeName="";</v>
      </c>
    </row>
    <row r="384" spans="2:26" ht="17.5" x14ac:dyDescent="0.45">
      <c r="B384" s="8" t="s">
        <v>274</v>
      </c>
      <c r="C384" s="1" t="s">
        <v>1</v>
      </c>
      <c r="D384" s="12">
        <v>40</v>
      </c>
      <c r="K384" s="25" t="str">
        <f>CONCATENATE(B384,",")</f>
        <v>FK_TASK_STATUS_ID,</v>
      </c>
      <c r="L384" s="14"/>
      <c r="M384" s="18" t="str">
        <f>CONCATENATE(B384,",")</f>
        <v>FK_TASK_STATUS_ID,</v>
      </c>
      <c r="N384" s="5" t="str">
        <f>CONCATENATE(B384," ",C384,"(",D384,")",",")</f>
        <v>FK_TASK_STATUS_ID VARCHAR(40),</v>
      </c>
      <c r="O384" s="1" t="s">
        <v>10</v>
      </c>
      <c r="P384" t="s">
        <v>312</v>
      </c>
      <c r="Q384" t="s">
        <v>3</v>
      </c>
      <c r="R384" t="s">
        <v>2</v>
      </c>
      <c r="W384" s="17" t="str">
        <f>CONCATENATE(,LOWER(O384),UPPER(LEFT(P384,1)),LOWER(RIGHT(P384,LEN(P384)-IF(LEN(P384)&gt;0,1,LEN(P384)))),UPPER(LEFT(Q384,1)),LOWER(RIGHT(Q384,LEN(Q384)-IF(LEN(Q384)&gt;0,1,LEN(Q384)))),UPPER(LEFT(R384,1)),LOWER(RIGHT(R384,LEN(R384)-IF(LEN(R384)&gt;0,1,LEN(R384)))),UPPER(LEFT(S384,1)),LOWER(RIGHT(S384,LEN(S384)-IF(LEN(S384)&gt;0,1,LEN(S384)))),UPPER(LEFT(T384,1)),LOWER(RIGHT(T384,LEN(T384)-IF(LEN(T384)&gt;0,1,LEN(T384)))),UPPER(LEFT(U384,1)),LOWER(RIGHT(U384,LEN(U384)-IF(LEN(U384)&gt;0,1,LEN(U384)))),UPPER(LEFT(V384,1)),LOWER(RIGHT(V384,LEN(V384)-IF(LEN(V384)&gt;0,1,LEN(V384)))))</f>
        <v>fkTaskStatusId</v>
      </c>
      <c r="X384" s="3" t="str">
        <f>CONCATENATE("""",W384,"""",":","""","""",",")</f>
        <v>"fkTaskStatusId":"",</v>
      </c>
      <c r="Y384" s="22" t="str">
        <f>CONCATENATE("public static String ",,B384,,"=","""",W384,""";")</f>
        <v>public static String FK_TASK_STATUS_ID="fkTaskStatusId";</v>
      </c>
      <c r="Z384" s="7" t="str">
        <f>CONCATENATE("private String ",W384,"=","""""",";")</f>
        <v>private String fkTaskStatusId="";</v>
      </c>
    </row>
    <row r="385" spans="2:26" ht="17.5" x14ac:dyDescent="0.45">
      <c r="B385" s="8" t="s">
        <v>333</v>
      </c>
      <c r="C385" s="1" t="s">
        <v>1</v>
      </c>
      <c r="D385" s="12">
        <v>40</v>
      </c>
      <c r="K385" s="25" t="s">
        <v>338</v>
      </c>
      <c r="L385" s="14"/>
      <c r="M385" s="18" t="str">
        <f t="shared" si="156"/>
        <v>TASK_STATUS_NAME,</v>
      </c>
      <c r="N385" s="5" t="str">
        <f t="shared" si="153"/>
        <v>TASK_STATUS_NAME VARCHAR(40),</v>
      </c>
      <c r="O385" s="1" t="s">
        <v>312</v>
      </c>
      <c r="P385" t="s">
        <v>3</v>
      </c>
      <c r="Q385" t="s">
        <v>0</v>
      </c>
      <c r="W385" s="17" t="str">
        <f t="shared" si="149"/>
        <v>taskStatusName</v>
      </c>
      <c r="X385" s="3" t="str">
        <f t="shared" si="150"/>
        <v>"taskStatusName":"",</v>
      </c>
      <c r="Y385" s="22" t="str">
        <f t="shared" si="151"/>
        <v>public static String TASK_STATUS_NAME="taskStatusName";</v>
      </c>
      <c r="Z385" s="7" t="str">
        <f t="shared" si="152"/>
        <v>private String taskStatusName="";</v>
      </c>
    </row>
    <row r="386" spans="2:26" ht="17.5" x14ac:dyDescent="0.45">
      <c r="B386" s="8" t="s">
        <v>275</v>
      </c>
      <c r="C386" s="1" t="s">
        <v>1</v>
      </c>
      <c r="D386" s="12">
        <v>40</v>
      </c>
      <c r="K386" s="25" t="str">
        <f>CONCATENATE(B386,",")</f>
        <v>FK_PROJECT_ID,</v>
      </c>
      <c r="L386" s="14"/>
      <c r="M386" s="18" t="str">
        <f>CONCATENATE(B386,",")</f>
        <v>FK_PROJECT_ID,</v>
      </c>
      <c r="N386" s="5" t="str">
        <f>CONCATENATE(B386," ",C386,"(",D386,")",",")</f>
        <v>FK_PROJECT_ID VARCHAR(40),</v>
      </c>
      <c r="O386" s="1" t="s">
        <v>10</v>
      </c>
      <c r="P386" t="s">
        <v>289</v>
      </c>
      <c r="Q386" t="s">
        <v>2</v>
      </c>
      <c r="W386" s="17" t="str">
        <f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fkProjectId</v>
      </c>
      <c r="X386" s="3" t="str">
        <f>CONCATENATE("""",W386,"""",":","""","""",",")</f>
        <v>"fkProjectId":"",</v>
      </c>
      <c r="Y386" s="22" t="str">
        <f>CONCATENATE("public static String ",,B386,,"=","""",W386,""";")</f>
        <v>public static String FK_PROJECT_ID="fkProjectId";</v>
      </c>
      <c r="Z386" s="7" t="str">
        <f>CONCATENATE("private String ",W386,"=","""""",";")</f>
        <v>private String fkProjectId="";</v>
      </c>
    </row>
    <row r="387" spans="2:26" ht="17.5" x14ac:dyDescent="0.45">
      <c r="B387" s="8" t="s">
        <v>288</v>
      </c>
      <c r="C387" s="1" t="s">
        <v>1</v>
      </c>
      <c r="D387" s="12">
        <v>40</v>
      </c>
      <c r="K387" s="25" t="s">
        <v>337</v>
      </c>
      <c r="L387" s="14"/>
      <c r="M387" s="18" t="str">
        <f t="shared" si="156"/>
        <v>PROJECT_NAME,</v>
      </c>
      <c r="N387" s="5" t="str">
        <f t="shared" si="153"/>
        <v>PROJECT_NAME VARCHAR(40),</v>
      </c>
      <c r="O387" s="1" t="s">
        <v>289</v>
      </c>
      <c r="P387" t="s">
        <v>0</v>
      </c>
      <c r="W387" s="17" t="str">
        <f t="shared" si="149"/>
        <v>projectName</v>
      </c>
      <c r="X387" s="3" t="str">
        <f t="shared" si="150"/>
        <v>"projectName":"",</v>
      </c>
      <c r="Y387" s="22" t="str">
        <f t="shared" si="151"/>
        <v>public static String PROJECT_NAME="projectName";</v>
      </c>
      <c r="Z387" s="7" t="str">
        <f t="shared" si="152"/>
        <v>private String projectName="";</v>
      </c>
    </row>
    <row r="388" spans="2:26" ht="17.5" x14ac:dyDescent="0.45">
      <c r="B388" s="8" t="s">
        <v>276</v>
      </c>
      <c r="C388" s="1" t="s">
        <v>1</v>
      </c>
      <c r="D388" s="12">
        <v>40</v>
      </c>
      <c r="K388" s="25" t="str">
        <f t="shared" si="155"/>
        <v>UPDATED_BY,</v>
      </c>
      <c r="L388" s="14"/>
      <c r="M388" s="18" t="str">
        <f t="shared" si="156"/>
        <v>UPDATED_BY,</v>
      </c>
      <c r="N388" s="5" t="str">
        <f t="shared" si="153"/>
        <v>UPDATED_BY VARCHAR(40),</v>
      </c>
      <c r="O388" s="1" t="s">
        <v>316</v>
      </c>
      <c r="P388" t="s">
        <v>128</v>
      </c>
      <c r="W388" s="17" t="str">
        <f t="shared" si="149"/>
        <v>updatedBy</v>
      </c>
      <c r="X388" s="3" t="str">
        <f t="shared" si="150"/>
        <v>"updatedBy":"",</v>
      </c>
      <c r="Y388" s="22" t="str">
        <f t="shared" si="151"/>
        <v>public static String UPDATED_BY="updatedBy";</v>
      </c>
      <c r="Z388" s="7" t="str">
        <f t="shared" si="152"/>
        <v>private String updatedBy="";</v>
      </c>
    </row>
    <row r="389" spans="2:26" ht="17.5" x14ac:dyDescent="0.45">
      <c r="B389" s="8" t="s">
        <v>277</v>
      </c>
      <c r="C389" s="1" t="s">
        <v>1</v>
      </c>
      <c r="D389" s="12">
        <v>42</v>
      </c>
      <c r="K389" s="25" t="str">
        <f t="shared" si="155"/>
        <v>LAST_UPDATED_DATE,</v>
      </c>
      <c r="L389" s="14"/>
      <c r="M389" s="18" t="str">
        <f t="shared" si="156"/>
        <v>LAST_UPDATED_DATE,</v>
      </c>
      <c r="N389" s="5" t="str">
        <f t="shared" si="153"/>
        <v>LAST_UPDATED_DATE VARCHAR(42),</v>
      </c>
      <c r="O389" s="1" t="s">
        <v>317</v>
      </c>
      <c r="P389" t="s">
        <v>316</v>
      </c>
      <c r="Q389" t="s">
        <v>8</v>
      </c>
      <c r="W389" s="17" t="str">
        <f t="shared" si="149"/>
        <v>lastUpdatedDate</v>
      </c>
      <c r="X389" s="3" t="str">
        <f t="shared" si="150"/>
        <v>"lastUpdatedDate":"",</v>
      </c>
      <c r="Y389" s="22" t="str">
        <f t="shared" si="151"/>
        <v>public static String LAST_UPDATED_DATE="lastUpdatedDate";</v>
      </c>
      <c r="Z389" s="7" t="str">
        <f t="shared" si="152"/>
        <v>private String lastUpdatedDate="";</v>
      </c>
    </row>
    <row r="390" spans="2:26" ht="17.5" x14ac:dyDescent="0.45">
      <c r="B390" s="8" t="s">
        <v>278</v>
      </c>
      <c r="C390" s="1" t="s">
        <v>1</v>
      </c>
      <c r="D390" s="12">
        <v>42</v>
      </c>
      <c r="K390" s="25" t="str">
        <f t="shared" si="155"/>
        <v>LAST_UPDATED_TIME,</v>
      </c>
      <c r="L390" s="14"/>
      <c r="M390" s="18" t="str">
        <f t="shared" si="156"/>
        <v>LAST_UPDATED_TIME,</v>
      </c>
      <c r="N390" s="5" t="str">
        <f t="shared" si="153"/>
        <v>LAST_UPDATED_TIME VARCHAR(42),</v>
      </c>
      <c r="O390" s="1" t="s">
        <v>317</v>
      </c>
      <c r="P390" t="s">
        <v>316</v>
      </c>
      <c r="Q390" t="s">
        <v>133</v>
      </c>
      <c r="W390" s="17" t="str">
        <f t="shared" si="149"/>
        <v>lastUpdatedTime</v>
      </c>
      <c r="X390" s="3" t="str">
        <f t="shared" si="150"/>
        <v>"lastUpdatedTime":"",</v>
      </c>
      <c r="Y390" s="22" t="str">
        <f t="shared" si="151"/>
        <v>public static String LAST_UPDATED_TIME="lastUpdatedTime";</v>
      </c>
      <c r="Z390" s="7" t="str">
        <f t="shared" si="152"/>
        <v>private String lastUpdatedTime="";</v>
      </c>
    </row>
    <row r="391" spans="2:26" ht="17.5" x14ac:dyDescent="0.45">
      <c r="B391" s="8" t="s">
        <v>259</v>
      </c>
      <c r="C391" s="1" t="s">
        <v>1</v>
      </c>
      <c r="D391" s="12">
        <v>30</v>
      </c>
      <c r="K391" s="25" t="str">
        <f t="shared" si="155"/>
        <v>ORDER_NO,</v>
      </c>
      <c r="L391" s="14"/>
      <c r="M391" s="18" t="str">
        <f t="shared" si="156"/>
        <v>ORDER_NO,</v>
      </c>
      <c r="N391" s="5" t="str">
        <f t="shared" si="153"/>
        <v>ORDER_NO VARCHAR(30),</v>
      </c>
      <c r="O391" s="1" t="s">
        <v>260</v>
      </c>
      <c r="P391" t="s">
        <v>174</v>
      </c>
      <c r="W391" s="17" t="str">
        <f t="shared" si="149"/>
        <v>orderNo</v>
      </c>
      <c r="X391" s="3" t="str">
        <f t="shared" si="150"/>
        <v>"orderNo":"",</v>
      </c>
      <c r="Y391" s="22" t="str">
        <f t="shared" si="151"/>
        <v>public static String ORDER_NO="orderNo";</v>
      </c>
      <c r="Z391" s="7" t="str">
        <f t="shared" si="152"/>
        <v>private String orderNo="";</v>
      </c>
    </row>
    <row r="392" spans="2:26" ht="17.5" x14ac:dyDescent="0.45">
      <c r="B392" s="8" t="s">
        <v>302</v>
      </c>
      <c r="C392" s="1" t="s">
        <v>1</v>
      </c>
      <c r="D392" s="8">
        <v>43</v>
      </c>
      <c r="K392" s="25" t="str">
        <f t="shared" si="155"/>
        <v>FK_PRIORITY_ID,</v>
      </c>
      <c r="M392" s="18" t="str">
        <f t="shared" si="156"/>
        <v>FK_PRIORITY_ID,</v>
      </c>
      <c r="N392" s="5" t="str">
        <f t="shared" si="153"/>
        <v>FK_PRIORITY_ID VARCHAR(43),</v>
      </c>
      <c r="O392" s="1" t="s">
        <v>10</v>
      </c>
      <c r="P392" t="s">
        <v>306</v>
      </c>
      <c r="Q392" t="s">
        <v>2</v>
      </c>
      <c r="W392" s="17" t="str">
        <f t="shared" si="149"/>
        <v>fkPriorityId</v>
      </c>
      <c r="X392" s="3" t="str">
        <f t="shared" si="150"/>
        <v>"fkPriorityId":"",</v>
      </c>
      <c r="Y392" s="22" t="str">
        <f t="shared" si="151"/>
        <v>public static String FK_PRIORITY_ID="fkPriorityId";</v>
      </c>
      <c r="Z392" s="7" t="str">
        <f t="shared" si="152"/>
        <v>private String fkPriorityId="";</v>
      </c>
    </row>
    <row r="393" spans="2:26" ht="17.5" x14ac:dyDescent="0.45">
      <c r="B393" s="8" t="s">
        <v>334</v>
      </c>
      <c r="C393" s="1" t="s">
        <v>1</v>
      </c>
      <c r="D393" s="8">
        <v>43</v>
      </c>
      <c r="K393" s="25" t="str">
        <f t="shared" si="155"/>
        <v>FK_PROGRESS_ID,</v>
      </c>
      <c r="M393" s="18" t="str">
        <f t="shared" si="156"/>
        <v>FK_PROGRESS_ID,</v>
      </c>
      <c r="N393" s="5" t="str">
        <f t="shared" si="153"/>
        <v>FK_PROGRESS_ID VARCHAR(43),</v>
      </c>
      <c r="O393" s="1" t="s">
        <v>10</v>
      </c>
      <c r="P393" t="s">
        <v>298</v>
      </c>
      <c r="Q393" t="s">
        <v>2</v>
      </c>
      <c r="W393" s="17" t="str">
        <f t="shared" si="149"/>
        <v>fkProgressId</v>
      </c>
      <c r="X393" s="3" t="str">
        <f t="shared" si="150"/>
        <v>"fkProgressId":"",</v>
      </c>
      <c r="Y393" s="22" t="str">
        <f t="shared" si="151"/>
        <v>public static String FK_PROGRESS_ID="fkProgressId";</v>
      </c>
      <c r="Z393" s="7" t="str">
        <f t="shared" si="152"/>
        <v>private String fkProgressId="";</v>
      </c>
    </row>
    <row r="394" spans="2:26" ht="17.5" x14ac:dyDescent="0.45">
      <c r="B394" s="8" t="s">
        <v>307</v>
      </c>
      <c r="C394" s="1" t="s">
        <v>1</v>
      </c>
      <c r="D394" s="8">
        <v>43</v>
      </c>
      <c r="K394" s="25" t="str">
        <f t="shared" si="155"/>
        <v>FK_TASK_CATEGORY_ID,</v>
      </c>
      <c r="M394" s="18" t="str">
        <f t="shared" si="156"/>
        <v>FK_TASK_CATEGORY_ID,</v>
      </c>
      <c r="N394" s="5" t="str">
        <f t="shared" si="153"/>
        <v>FK_TASK_CATEGORY_ID VARCHAR(43),</v>
      </c>
      <c r="O394" s="1" t="s">
        <v>10</v>
      </c>
      <c r="P394" t="s">
        <v>312</v>
      </c>
      <c r="Q394" t="s">
        <v>311</v>
      </c>
      <c r="R394" t="s">
        <v>2</v>
      </c>
      <c r="W394" s="17" t="str">
        <f t="shared" si="149"/>
        <v>fkTaskCategoryId</v>
      </c>
      <c r="X394" s="3" t="str">
        <f t="shared" si="150"/>
        <v>"fkTaskCategoryId":"",</v>
      </c>
      <c r="Y394" s="22" t="str">
        <f t="shared" si="151"/>
        <v>public static String FK_TASK_CATEGORY_ID="fkTaskCategoryId";</v>
      </c>
      <c r="Z394" s="7" t="str">
        <f t="shared" si="152"/>
        <v>private String fkTaskCategoryId="";</v>
      </c>
    </row>
    <row r="395" spans="2:26" ht="17.5" x14ac:dyDescent="0.45">
      <c r="B395" s="8" t="s">
        <v>305</v>
      </c>
      <c r="C395" s="1" t="s">
        <v>1</v>
      </c>
      <c r="D395" s="8">
        <v>43</v>
      </c>
      <c r="K395" s="25" t="s">
        <v>335</v>
      </c>
      <c r="M395" s="18" t="str">
        <f>CONCATENATE(B395,",")</f>
        <v>PRIORITY_NAME,</v>
      </c>
      <c r="N395" s="5" t="str">
        <f>CONCATENATE(B395," ",C395,"(",D395,")",",")</f>
        <v>PRIORITY_NAME VARCHAR(43),</v>
      </c>
      <c r="O395" s="1" t="s">
        <v>306</v>
      </c>
      <c r="P395" t="s">
        <v>0</v>
      </c>
      <c r="W395" s="17" t="str">
        <f>CONCATENATE(,LOWER(O395),UPPER(LEFT(P395,1)),LOWER(RIGHT(P395,LEN(P395)-IF(LEN(P395)&gt;0,1,LEN(P395)))),UPPER(LEFT(Q395,1)),LOWER(RIGHT(Q395,LEN(Q395)-IF(LEN(Q395)&gt;0,1,LEN(Q395)))),UPPER(LEFT(R395,1)),LOWER(RIGHT(R395,LEN(R395)-IF(LEN(R395)&gt;0,1,LEN(R395)))),UPPER(LEFT(S395,1)),LOWER(RIGHT(S395,LEN(S395)-IF(LEN(S395)&gt;0,1,LEN(S395)))),UPPER(LEFT(T395,1)),LOWER(RIGHT(T395,LEN(T395)-IF(LEN(T395)&gt;0,1,LEN(T395)))),UPPER(LEFT(U395,1)),LOWER(RIGHT(U395,LEN(U395)-IF(LEN(U395)&gt;0,1,LEN(U395)))),UPPER(LEFT(V395,1)),LOWER(RIGHT(V395,LEN(V395)-IF(LEN(V395)&gt;0,1,LEN(V395)))))</f>
        <v>priorityName</v>
      </c>
      <c r="X395" s="3" t="str">
        <f>CONCATENATE("""",W395,"""",":","""","""",",")</f>
        <v>"priorityName":"",</v>
      </c>
      <c r="Y395" s="22" t="str">
        <f>CONCATENATE("public static String ",,B395,,"=","""",W395,""";")</f>
        <v>public static String PRIORITY_NAME="priorityName";</v>
      </c>
      <c r="Z395" s="7" t="str">
        <f>CONCATENATE("private String ",W395,"=","""""",";")</f>
        <v>private String priorityName="";</v>
      </c>
    </row>
    <row r="396" spans="2:26" ht="17.5" x14ac:dyDescent="0.45">
      <c r="B396" s="8" t="s">
        <v>297</v>
      </c>
      <c r="C396" s="1" t="s">
        <v>1</v>
      </c>
      <c r="D396" s="8">
        <v>43</v>
      </c>
      <c r="K396" s="25" t="s">
        <v>336</v>
      </c>
      <c r="M396" s="18" t="str">
        <f>CONCATENATE(B396,",")</f>
        <v>PROGRESS_NAME,</v>
      </c>
      <c r="N396" s="5" t="str">
        <f>CONCATENATE(B396," ",C396,"(",D396,")",",")</f>
        <v>PROGRESS_NAME VARCHAR(43),</v>
      </c>
      <c r="O396" s="1" t="s">
        <v>298</v>
      </c>
      <c r="P396" t="s">
        <v>0</v>
      </c>
      <c r="W396" s="17" t="str">
        <f>CONCATENATE(,LOWER(O396),UPPER(LEFT(P396,1)),LOWER(RIGHT(P396,LEN(P396)-IF(LEN(P396)&gt;0,1,LEN(P396)))),UPPER(LEFT(Q396,1)),LOWER(RIGHT(Q396,LEN(Q396)-IF(LEN(Q396)&gt;0,1,LEN(Q396)))),UPPER(LEFT(R396,1)),LOWER(RIGHT(R396,LEN(R396)-IF(LEN(R396)&gt;0,1,LEN(R396)))),UPPER(LEFT(S396,1)),LOWER(RIGHT(S396,LEN(S396)-IF(LEN(S396)&gt;0,1,LEN(S396)))),UPPER(LEFT(T396,1)),LOWER(RIGHT(T396,LEN(T396)-IF(LEN(T396)&gt;0,1,LEN(T396)))),UPPER(LEFT(U396,1)),LOWER(RIGHT(U396,LEN(U396)-IF(LEN(U396)&gt;0,1,LEN(U396)))),UPPER(LEFT(V396,1)),LOWER(RIGHT(V396,LEN(V396)-IF(LEN(V396)&gt;0,1,LEN(V396)))))</f>
        <v>progressName</v>
      </c>
      <c r="X396" s="3" t="str">
        <f>CONCATENATE("""",W396,"""",":","""","""",",")</f>
        <v>"progressName":"",</v>
      </c>
      <c r="Y396" s="22" t="str">
        <f>CONCATENATE("public static String ",,B396,,"=","""",W396,""";")</f>
        <v>public static String PROGRESS_NAME="progressName";</v>
      </c>
      <c r="Z396" s="7" t="str">
        <f>CONCATENATE("private String ",W396,"=","""""",";")</f>
        <v>private String progressName="";</v>
      </c>
    </row>
    <row r="397" spans="2:26" ht="17.5" x14ac:dyDescent="0.45">
      <c r="B397" s="8" t="s">
        <v>310</v>
      </c>
      <c r="C397" s="1" t="s">
        <v>1</v>
      </c>
      <c r="D397" s="8">
        <v>43</v>
      </c>
      <c r="K397" s="25" t="s">
        <v>344</v>
      </c>
      <c r="M397" s="18" t="str">
        <f>CONCATENATE(B397,",")</f>
        <v>CATEGORY_NAME,</v>
      </c>
      <c r="N397" s="5" t="str">
        <f>CONCATENATE(B397," ",C397,"(",D397,")",",")</f>
        <v>CATEGORY_NAME VARCHAR(43),</v>
      </c>
      <c r="O397" s="1" t="s">
        <v>311</v>
      </c>
      <c r="P397" t="s">
        <v>0</v>
      </c>
      <c r="W397" s="17" t="str">
        <f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categoryName</v>
      </c>
      <c r="X397" s="3" t="str">
        <f>CONCATENATE("""",W397,"""",":","""","""",",")</f>
        <v>"categoryName":"",</v>
      </c>
      <c r="Y397" s="22" t="str">
        <f>CONCATENATE("public static String ",,B397,,"=","""",W397,""";")</f>
        <v>public static String CATEGORY_NAME="categoryName";</v>
      </c>
      <c r="Z397" s="7" t="str">
        <f>CONCATENATE("private String ",W397,"=","""""",";")</f>
        <v>private String categoryName="";</v>
      </c>
    </row>
    <row r="398" spans="2:26" ht="17.5" x14ac:dyDescent="0.45">
      <c r="B398" s="8" t="s">
        <v>322</v>
      </c>
      <c r="C398" s="1" t="s">
        <v>1</v>
      </c>
      <c r="D398" s="8">
        <v>43</v>
      </c>
      <c r="K398" s="25" t="s">
        <v>346</v>
      </c>
      <c r="M398" s="18" t="str">
        <f>CONCATENATE(B398,",")</f>
        <v>FILE_URL,</v>
      </c>
      <c r="N398" s="5" t="str">
        <f>CONCATENATE(B398," ",C398,"(",D398,")",",")</f>
        <v>FILE_URL VARCHAR(43),</v>
      </c>
      <c r="O398" s="1" t="s">
        <v>325</v>
      </c>
      <c r="P398" t="s">
        <v>326</v>
      </c>
      <c r="W398" s="17" t="str">
        <f>CONCATENATE(,LOWER(O398),UPPER(LEFT(P398,1)),LOWER(RIGHT(P398,LEN(P398)-IF(LEN(P398)&gt;0,1,LEN(P398)))),UPPER(LEFT(Q398,1)),LOWER(RIGHT(Q398,LEN(Q398)-IF(LEN(Q398)&gt;0,1,LEN(Q398)))),UPPER(LEFT(R398,1)),LOWER(RIGHT(R398,LEN(R398)-IF(LEN(R398)&gt;0,1,LEN(R398)))),UPPER(LEFT(S398,1)),LOWER(RIGHT(S398,LEN(S398)-IF(LEN(S398)&gt;0,1,LEN(S398)))),UPPER(LEFT(T398,1)),LOWER(RIGHT(T398,LEN(T398)-IF(LEN(T398)&gt;0,1,LEN(T398)))),UPPER(LEFT(U398,1)),LOWER(RIGHT(U398,LEN(U398)-IF(LEN(U398)&gt;0,1,LEN(U398)))),UPPER(LEFT(V398,1)),LOWER(RIGHT(V398,LEN(V398)-IF(LEN(V398)&gt;0,1,LEN(V398)))))</f>
        <v>fileUrl</v>
      </c>
      <c r="X398" s="3" t="str">
        <f>CONCATENATE("""",W398,"""",":","""","""",",")</f>
        <v>"fileUrl":"",</v>
      </c>
      <c r="Y398" s="22" t="str">
        <f>CONCATENATE("public static String ",,B398,,"=","""",W398,""";")</f>
        <v>public static String FILE_URL="fileUrl";</v>
      </c>
      <c r="Z398" s="7" t="str">
        <f>CONCATENATE("private String ",W398,"=","""""",";")</f>
        <v>private String fileUrl="";</v>
      </c>
    </row>
    <row r="399" spans="2:26" ht="25.5" x14ac:dyDescent="0.45">
      <c r="B399" s="8" t="s">
        <v>342</v>
      </c>
      <c r="C399" s="1" t="s">
        <v>1</v>
      </c>
      <c r="D399" s="8">
        <v>43</v>
      </c>
      <c r="K399" s="25" t="s">
        <v>343</v>
      </c>
      <c r="M399" s="18" t="str">
        <f>CONCATENATE(B399,",")</f>
        <v>ASSIGNEE_NAME,</v>
      </c>
      <c r="N399" s="5" t="str">
        <f>CONCATENATE(B399," ",C399,"(",D399,")",",")</f>
        <v>ASSIGNEE_NAME VARCHAR(43),</v>
      </c>
      <c r="O399" s="1" t="s">
        <v>345</v>
      </c>
      <c r="P399" t="s">
        <v>0</v>
      </c>
      <c r="W399" s="17" t="str">
        <f>CONCATENATE(,LOWER(O399),UPPER(LEFT(P399,1)),LOWER(RIGHT(P399,LEN(P399)-IF(LEN(P399)&gt;0,1,LEN(P399)))),UPPER(LEFT(Q399,1)),LOWER(RIGHT(Q399,LEN(Q399)-IF(LEN(Q399)&gt;0,1,LEN(Q399)))),UPPER(LEFT(R399,1)),LOWER(RIGHT(R399,LEN(R399)-IF(LEN(R399)&gt;0,1,LEN(R399)))),UPPER(LEFT(S399,1)),LOWER(RIGHT(S399,LEN(S399)-IF(LEN(S399)&gt;0,1,LEN(S399)))),UPPER(LEFT(T399,1)),LOWER(RIGHT(T399,LEN(T399)-IF(LEN(T399)&gt;0,1,LEN(T399)))),UPPER(LEFT(U399,1)),LOWER(RIGHT(U399,LEN(U399)-IF(LEN(U399)&gt;0,1,LEN(U399)))),UPPER(LEFT(V399,1)),LOWER(RIGHT(V399,LEN(V399)-IF(LEN(V399)&gt;0,1,LEN(V399)))))</f>
        <v>assigneeName</v>
      </c>
      <c r="X399" s="3" t="str">
        <f>CONCATENATE("""",W399,"""",":","""","""",",")</f>
        <v>"assigneeName":"",</v>
      </c>
      <c r="Y399" s="22" t="str">
        <f>CONCATENATE("public static String ",,B399,,"=","""",W399,""";")</f>
        <v>public static String ASSIGNEE_NAME="assigneeName";</v>
      </c>
      <c r="Z399" s="7" t="str">
        <f>CONCATENATE("private String ",W399,"=","""""",";")</f>
        <v>private String assigneeName="";</v>
      </c>
    </row>
    <row r="400" spans="2:26" ht="17.5" x14ac:dyDescent="0.45">
      <c r="C400" s="1"/>
      <c r="D400" s="8"/>
      <c r="K400" s="29" t="str">
        <f>CONCATENATE(" FROM ",LEFT(B363,LEN(B363)-5)," T")</f>
        <v xml:space="preserve"> FROM TM_TASK T</v>
      </c>
      <c r="M400" s="18"/>
      <c r="N400" s="33" t="s">
        <v>130</v>
      </c>
      <c r="O400" s="1"/>
      <c r="W400" s="17"/>
    </row>
    <row r="401" spans="2:26" ht="17.5" x14ac:dyDescent="0.45">
      <c r="C401" s="14"/>
      <c r="D401" s="9"/>
      <c r="K401" s="29"/>
      <c r="M401" s="20"/>
      <c r="N401" s="33"/>
      <c r="O401" s="14"/>
      <c r="W401" s="17"/>
    </row>
    <row r="402" spans="2:26" ht="17.5" x14ac:dyDescent="0.45">
      <c r="C402" s="14"/>
      <c r="D402" s="9"/>
      <c r="K402" s="29"/>
      <c r="M402" s="20"/>
      <c r="N402" s="33"/>
      <c r="O402" s="14"/>
      <c r="W402" s="17"/>
    </row>
    <row r="403" spans="2:26" x14ac:dyDescent="0.35">
      <c r="B403" s="2" t="s">
        <v>404</v>
      </c>
      <c r="I403" t="str">
        <f>CONCATENATE("ALTER TABLE"," ",B403)</f>
        <v>ALTER TABLE TM_BACKLOG_TASK</v>
      </c>
      <c r="N403" s="5" t="str">
        <f>CONCATENATE("CREATE TABLE ",B403," ","(")</f>
        <v>CREATE TABLE TM_BACKLOG_TASK (</v>
      </c>
    </row>
    <row r="404" spans="2:26" ht="17.5" x14ac:dyDescent="0.45">
      <c r="B404" s="1" t="s">
        <v>2</v>
      </c>
      <c r="C404" s="1" t="s">
        <v>1</v>
      </c>
      <c r="D404" s="4">
        <v>30</v>
      </c>
      <c r="E404" s="24" t="s">
        <v>113</v>
      </c>
      <c r="I404" t="str">
        <f>I403</f>
        <v>ALTER TABLE TM_BACKLOG_TASK</v>
      </c>
      <c r="J404" t="str">
        <f t="shared" ref="J404:J409" si="157">CONCATENATE(LEFT(CONCATENATE(" ADD "," ",N404,";"),LEN(CONCATENATE(" ADD "," ",N404,";"))-2),";")</f>
        <v xml:space="preserve"> ADD  ID VARCHAR(30) NOT NULL ;</v>
      </c>
      <c r="K404" s="21" t="str">
        <f t="shared" ref="K404:K409" si="158">CONCATENATE(LEFT(CONCATENATE("  ALTER COLUMN  "," ",N404,";"),LEN(CONCATENATE("  ALTER COLUMN  "," ",N404,";"))-2),";")</f>
        <v xml:space="preserve">  ALTER COLUMN   ID VARCHAR(30) NOT NULL ;</v>
      </c>
      <c r="L404" s="12"/>
      <c r="M404" s="18" t="str">
        <f t="shared" ref="M404:M409" si="159">CONCATENATE(B404,",")</f>
        <v>ID,</v>
      </c>
      <c r="N404" s="5" t="str">
        <f>CONCATENATE(B404," ",C404,"(",D404,") ",E404," ,")</f>
        <v>ID VARCHAR(30) NOT NULL ,</v>
      </c>
      <c r="O404" s="1" t="s">
        <v>2</v>
      </c>
      <c r="P404" s="6"/>
      <c r="Q404" s="6"/>
      <c r="R404" s="6"/>
      <c r="S404" s="6"/>
      <c r="T404" s="6"/>
      <c r="U404" s="6"/>
      <c r="V404" s="6"/>
      <c r="W404" s="17" t="str">
        <f t="shared" ref="W404:W425" si="160"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id</v>
      </c>
      <c r="X404" s="3" t="str">
        <f>CONCATENATE("""",W404,"""",":","""","""",",")</f>
        <v>"id":"",</v>
      </c>
      <c r="Y404" s="22" t="str">
        <f>CONCATENATE("public static String ",,B404,,"=","""",W404,""";")</f>
        <v>public static String ID="id";</v>
      </c>
      <c r="Z404" s="7" t="str">
        <f>CONCATENATE("private String ",W404,"=","""""",";")</f>
        <v>private String id="";</v>
      </c>
    </row>
    <row r="405" spans="2:26" ht="17.5" x14ac:dyDescent="0.45">
      <c r="B405" s="1" t="s">
        <v>3</v>
      </c>
      <c r="C405" s="1" t="s">
        <v>1</v>
      </c>
      <c r="D405" s="4">
        <v>10</v>
      </c>
      <c r="I405" t="str">
        <f>I404</f>
        <v>ALTER TABLE TM_BACKLOG_TASK</v>
      </c>
      <c r="J405" t="str">
        <f t="shared" si="157"/>
        <v xml:space="preserve"> ADD  STATUS VARCHAR(10);</v>
      </c>
      <c r="K405" s="21" t="str">
        <f t="shared" si="158"/>
        <v xml:space="preserve">  ALTER COLUMN   STATUS VARCHAR(10);</v>
      </c>
      <c r="L405" s="12"/>
      <c r="M405" s="18" t="str">
        <f t="shared" si="159"/>
        <v>STATUS,</v>
      </c>
      <c r="N405" s="5" t="str">
        <f t="shared" ref="N405:N425" si="161">CONCATENATE(B405," ",C405,"(",D405,")",",")</f>
        <v>STATUS VARCHAR(10),</v>
      </c>
      <c r="O405" s="1" t="s">
        <v>3</v>
      </c>
      <c r="W405" s="17" t="str">
        <f t="shared" si="160"/>
        <v>status</v>
      </c>
      <c r="X405" s="3" t="str">
        <f>CONCATENATE("""",W405,"""",":","""","""",",")</f>
        <v>"status":"",</v>
      </c>
      <c r="Y405" s="22" t="str">
        <f>CONCATENATE("public static String ",,B405,,"=","""",W405,""";")</f>
        <v>public static String STATUS="status";</v>
      </c>
      <c r="Z405" s="7" t="str">
        <f>CONCATENATE("private String ",W405,"=","""""",";")</f>
        <v>private String status="";</v>
      </c>
    </row>
    <row r="406" spans="2:26" ht="17.5" x14ac:dyDescent="0.45">
      <c r="B406" s="1" t="s">
        <v>4</v>
      </c>
      <c r="C406" s="1" t="s">
        <v>1</v>
      </c>
      <c r="D406" s="4">
        <v>20</v>
      </c>
      <c r="I406" t="str">
        <f>I405</f>
        <v>ALTER TABLE TM_BACKLOG_TASK</v>
      </c>
      <c r="J406" t="str">
        <f t="shared" si="157"/>
        <v xml:space="preserve"> ADD  INSERT_DATE VARCHAR(20);</v>
      </c>
      <c r="K406" s="21" t="str">
        <f t="shared" si="158"/>
        <v xml:space="preserve">  ALTER COLUMN   INSERT_DATE VARCHAR(20);</v>
      </c>
      <c r="L406" s="12"/>
      <c r="M406" s="18" t="str">
        <f t="shared" si="159"/>
        <v>INSERT_DATE,</v>
      </c>
      <c r="N406" s="5" t="str">
        <f t="shared" si="161"/>
        <v>INSERT_DATE VARCHAR(20),</v>
      </c>
      <c r="O406" s="1" t="s">
        <v>7</v>
      </c>
      <c r="P406" t="s">
        <v>8</v>
      </c>
      <c r="W406" s="17" t="str">
        <f t="shared" si="160"/>
        <v>insertDate</v>
      </c>
      <c r="X406" s="3" t="str">
        <f t="shared" ref="X406:X425" si="162">CONCATENATE("""",W406,"""",":","""","""",",")</f>
        <v>"insertDate":"",</v>
      </c>
      <c r="Y406" s="22" t="str">
        <f t="shared" ref="Y406:Y425" si="163">CONCATENATE("public static String ",,B406,,"=","""",W406,""";")</f>
        <v>public static String INSERT_DATE="insertDate";</v>
      </c>
      <c r="Z406" s="7" t="str">
        <f t="shared" ref="Z406:Z425" si="164">CONCATENATE("private String ",W406,"=","""""",";")</f>
        <v>private String insertDate="";</v>
      </c>
    </row>
    <row r="407" spans="2:26" ht="17.5" x14ac:dyDescent="0.45">
      <c r="B407" s="1" t="s">
        <v>5</v>
      </c>
      <c r="C407" s="1" t="s">
        <v>1</v>
      </c>
      <c r="D407" s="4">
        <v>20</v>
      </c>
      <c r="I407" t="str">
        <f>I406</f>
        <v>ALTER TABLE TM_BACKLOG_TASK</v>
      </c>
      <c r="J407" t="str">
        <f t="shared" si="157"/>
        <v xml:space="preserve"> ADD  MODIFICATION_DATE VARCHAR(20);</v>
      </c>
      <c r="K407" s="21" t="str">
        <f t="shared" si="158"/>
        <v xml:space="preserve">  ALTER COLUMN   MODIFICATION_DATE VARCHAR(20);</v>
      </c>
      <c r="L407" s="12"/>
      <c r="M407" s="18" t="str">
        <f t="shared" si="159"/>
        <v>MODIFICATION_DATE,</v>
      </c>
      <c r="N407" s="5" t="str">
        <f t="shared" si="161"/>
        <v>MODIFICATION_DATE VARCHAR(20),</v>
      </c>
      <c r="O407" s="1" t="s">
        <v>9</v>
      </c>
      <c r="P407" t="s">
        <v>8</v>
      </c>
      <c r="W407" s="17" t="str">
        <f t="shared" si="160"/>
        <v>modificationDate</v>
      </c>
      <c r="X407" s="3" t="str">
        <f t="shared" si="162"/>
        <v>"modificationDate":"",</v>
      </c>
      <c r="Y407" s="22" t="str">
        <f t="shared" si="163"/>
        <v>public static String MODIFICATION_DATE="modificationDate";</v>
      </c>
      <c r="Z407" s="7" t="str">
        <f t="shared" si="164"/>
        <v>private String modificationDate="";</v>
      </c>
    </row>
    <row r="408" spans="2:26" ht="17.5" x14ac:dyDescent="0.45">
      <c r="B408" s="1" t="s">
        <v>369</v>
      </c>
      <c r="C408" s="1" t="s">
        <v>1</v>
      </c>
      <c r="D408" s="4">
        <v>43</v>
      </c>
      <c r="I408" t="e">
        <f>#REF!</f>
        <v>#REF!</v>
      </c>
      <c r="J408" t="str">
        <f t="shared" si="157"/>
        <v xml:space="preserve"> ADD  FK_BACKLOG_ID VARCHAR(43);</v>
      </c>
      <c r="K408" s="21" t="str">
        <f t="shared" si="158"/>
        <v xml:space="preserve">  ALTER COLUMN   FK_BACKLOG_ID VARCHAR(43);</v>
      </c>
      <c r="L408" s="12"/>
      <c r="M408" s="18" t="str">
        <f t="shared" si="159"/>
        <v>FK_BACKLOG_ID,</v>
      </c>
      <c r="N408" s="5" t="str">
        <f>CONCATENATE(B408," ",C408,"(",D408,")",",")</f>
        <v>FK_BACKLOG_ID VARCHAR(43),</v>
      </c>
      <c r="O408" s="1" t="s">
        <v>10</v>
      </c>
      <c r="P408" t="s">
        <v>356</v>
      </c>
      <c r="Q408" t="s">
        <v>2</v>
      </c>
      <c r="W408" s="17" t="str">
        <f>CONCATENATE(,LOWER(O408),UPPER(LEFT(P408,1)),LOWER(RIGHT(P408,LEN(P408)-IF(LEN(P408)&gt;0,1,LEN(P408)))),UPPER(LEFT(Q408,1)),LOWER(RIGHT(Q408,LEN(Q408)-IF(LEN(Q408)&gt;0,1,LEN(Q408)))),UPPER(LEFT(R408,1)),LOWER(RIGHT(R408,LEN(R408)-IF(LEN(R408)&gt;0,1,LEN(R408)))),UPPER(LEFT(S408,1)),LOWER(RIGHT(S408,LEN(S408)-IF(LEN(S408)&gt;0,1,LEN(S408)))),UPPER(LEFT(T408,1)),LOWER(RIGHT(T408,LEN(T408)-IF(LEN(T408)&gt;0,1,LEN(T408)))),UPPER(LEFT(U408,1)),LOWER(RIGHT(U408,LEN(U408)-IF(LEN(U408)&gt;0,1,LEN(U408)))),UPPER(LEFT(V408,1)),LOWER(RIGHT(V408,LEN(V408)-IF(LEN(V408)&gt;0,1,LEN(V408)))))</f>
        <v>fkBacklogId</v>
      </c>
      <c r="X408" s="3" t="str">
        <f>CONCATENATE("""",W408,"""",":","""","""",",")</f>
        <v>"fkBacklogId":"",</v>
      </c>
      <c r="Y408" s="22" t="str">
        <f>CONCATENATE("public static String ",,B408,,"=","""",W408,""";")</f>
        <v>public static String FK_BACKLOG_ID="fkBacklogId";</v>
      </c>
      <c r="Z408" s="7" t="str">
        <f>CONCATENATE("private String ",W408,"=","""""",";")</f>
        <v>private String fkBacklogId="";</v>
      </c>
    </row>
    <row r="409" spans="2:26" ht="17.5" x14ac:dyDescent="0.45">
      <c r="B409" s="1" t="s">
        <v>273</v>
      </c>
      <c r="C409" s="1" t="s">
        <v>1</v>
      </c>
      <c r="D409" s="4">
        <v>43</v>
      </c>
      <c r="I409" t="e">
        <f>#REF!</f>
        <v>#REF!</v>
      </c>
      <c r="J409" t="str">
        <f t="shared" si="157"/>
        <v xml:space="preserve"> ADD  FK_TASK_TYPE_ID VARCHAR(43);</v>
      </c>
      <c r="K409" s="21" t="str">
        <f t="shared" si="158"/>
        <v xml:space="preserve">  ALTER COLUMN   FK_TASK_TYPE_ID VARCHAR(43);</v>
      </c>
      <c r="L409" s="12"/>
      <c r="M409" s="18" t="str">
        <f t="shared" si="159"/>
        <v>FK_TASK_TYPE_ID,</v>
      </c>
      <c r="N409" s="5" t="str">
        <f t="shared" si="161"/>
        <v>FK_TASK_TYPE_ID VARCHAR(43),</v>
      </c>
      <c r="O409" s="1" t="s">
        <v>10</v>
      </c>
      <c r="P409" t="s">
        <v>312</v>
      </c>
      <c r="Q409" t="s">
        <v>51</v>
      </c>
      <c r="R409" t="s">
        <v>2</v>
      </c>
      <c r="W409" s="17" t="str">
        <f t="shared" si="160"/>
        <v>fkTaskTypeId</v>
      </c>
      <c r="X409" s="3" t="str">
        <f t="shared" si="162"/>
        <v>"fkTaskTypeId":"",</v>
      </c>
      <c r="Y409" s="22" t="str">
        <f t="shared" si="163"/>
        <v>public static String FK_TASK_TYPE_ID="fkTaskTypeId";</v>
      </c>
      <c r="Z409" s="7" t="str">
        <f t="shared" si="164"/>
        <v>private String fkTaskTypeId="";</v>
      </c>
    </row>
    <row r="410" spans="2:26" ht="17.5" x14ac:dyDescent="0.45">
      <c r="B410" s="1" t="s">
        <v>401</v>
      </c>
      <c r="C410" s="1" t="s">
        <v>1</v>
      </c>
      <c r="D410" s="4">
        <v>43</v>
      </c>
      <c r="L410" s="12"/>
      <c r="M410" s="18"/>
      <c r="N410" s="5" t="str">
        <f t="shared" si="161"/>
        <v>FK_ASSIGNEE_ID VARCHAR(43),</v>
      </c>
      <c r="O410" s="1" t="s">
        <v>10</v>
      </c>
      <c r="P410" t="s">
        <v>345</v>
      </c>
      <c r="Q410" t="s">
        <v>2</v>
      </c>
      <c r="W410" s="17" t="str">
        <f t="shared" si="160"/>
        <v>fkAssigneeId</v>
      </c>
      <c r="X410" s="3" t="str">
        <f t="shared" si="162"/>
        <v>"fkAssigneeId":"",</v>
      </c>
      <c r="Y410" s="22" t="str">
        <f t="shared" si="163"/>
        <v>public static String FK_ASSIGNEE_ID="fkAssigneeId";</v>
      </c>
      <c r="Z410" s="7" t="str">
        <f t="shared" si="164"/>
        <v>private String fkAssigneeId="";</v>
      </c>
    </row>
    <row r="411" spans="2:26" ht="17.5" x14ac:dyDescent="0.45">
      <c r="B411" s="10" t="s">
        <v>263</v>
      </c>
      <c r="C411" s="1" t="s">
        <v>1</v>
      </c>
      <c r="D411" s="4">
        <v>43</v>
      </c>
      <c r="I411" t="e">
        <f>#REF!</f>
        <v>#REF!</v>
      </c>
      <c r="J411" t="str">
        <f>CONCATENATE(LEFT(CONCATENATE(" ADD "," ",N411,";"),LEN(CONCATENATE(" ADD "," ",N411,";"))-2),";")</f>
        <v xml:space="preserve"> ADD  CREATED_BY VARCHAR(43);</v>
      </c>
      <c r="K411" s="21" t="str">
        <f>CONCATENATE(LEFT(CONCATENATE("  ALTER COLUMN  "," ",N411,";"),LEN(CONCATENATE("  ALTER COLUMN  "," ",N411,";"))-2),";")</f>
        <v xml:space="preserve">  ALTER COLUMN   CREATED_BY VARCHAR(43);</v>
      </c>
      <c r="L411" s="12"/>
      <c r="M411" s="18" t="str">
        <f>CONCATENATE(B410,",")</f>
        <v>FK_ASSIGNEE_ID,</v>
      </c>
      <c r="N411" s="5" t="str">
        <f t="shared" si="161"/>
        <v>CREATED_BY VARCHAR(43),</v>
      </c>
      <c r="O411" s="1" t="s">
        <v>283</v>
      </c>
      <c r="P411" t="s">
        <v>128</v>
      </c>
      <c r="W411" s="17" t="str">
        <f t="shared" si="160"/>
        <v>createdBy</v>
      </c>
      <c r="X411" s="3" t="str">
        <f t="shared" si="162"/>
        <v>"createdBy":"",</v>
      </c>
      <c r="Y411" s="22" t="str">
        <f t="shared" si="163"/>
        <v>public static String CREATED_BY="createdBy";</v>
      </c>
      <c r="Z411" s="7" t="str">
        <f t="shared" si="164"/>
        <v>private String createdBy="";</v>
      </c>
    </row>
    <row r="412" spans="2:26" ht="17.5" x14ac:dyDescent="0.45">
      <c r="B412" s="1" t="s">
        <v>264</v>
      </c>
      <c r="C412" s="1" t="s">
        <v>1</v>
      </c>
      <c r="D412" s="4">
        <v>43</v>
      </c>
      <c r="I412" t="e">
        <f>I112</f>
        <v>#REF!</v>
      </c>
      <c r="J412" t="str">
        <f>CONCATENATE(LEFT(CONCATENATE(" ADD "," ",N412,";"),LEN(CONCATENATE(" ADD "," ",N412,";"))-2),";")</f>
        <v xml:space="preserve"> ADD  CREATED_DATE VARCHAR(43);</v>
      </c>
      <c r="K412" s="21" t="str">
        <f>CONCATENATE(LEFT(CONCATENATE("  ALTER COLUMN  "," ",N412,";"),LEN(CONCATENATE("  ALTER COLUMN  "," ",N412,";"))-2),";")</f>
        <v xml:space="preserve">  ALTER COLUMN   CREATED_DATE VARCHAR(43);</v>
      </c>
      <c r="L412" s="12"/>
      <c r="M412" s="18" t="str">
        <f>CONCATENATE(B412,",")</f>
        <v>CREATED_DATE,</v>
      </c>
      <c r="N412" s="5" t="str">
        <f t="shared" si="161"/>
        <v>CREATED_DATE VARCHAR(43),</v>
      </c>
      <c r="O412" s="1" t="s">
        <v>283</v>
      </c>
      <c r="P412" t="s">
        <v>8</v>
      </c>
      <c r="W412" s="17" t="str">
        <f t="shared" si="160"/>
        <v>createdDate</v>
      </c>
      <c r="X412" s="3" t="str">
        <f t="shared" si="162"/>
        <v>"createdDate":"",</v>
      </c>
      <c r="Y412" s="22" t="str">
        <f t="shared" si="163"/>
        <v>public static String CREATED_DATE="createdDate";</v>
      </c>
      <c r="Z412" s="7" t="str">
        <f t="shared" si="164"/>
        <v>private String createdDate="";</v>
      </c>
    </row>
    <row r="413" spans="2:26" ht="17.5" x14ac:dyDescent="0.45">
      <c r="B413" s="1" t="s">
        <v>265</v>
      </c>
      <c r="C413" s="1" t="s">
        <v>1</v>
      </c>
      <c r="D413" s="4">
        <v>40</v>
      </c>
      <c r="L413" s="12"/>
      <c r="M413" s="18"/>
      <c r="N413" s="5" t="str">
        <f t="shared" si="161"/>
        <v>CREATED_TIME VARCHAR(40),</v>
      </c>
      <c r="O413" s="1" t="s">
        <v>283</v>
      </c>
      <c r="P413" t="s">
        <v>133</v>
      </c>
      <c r="W413" s="17" t="str">
        <f t="shared" si="160"/>
        <v>createdTime</v>
      </c>
      <c r="X413" s="3" t="str">
        <f t="shared" si="162"/>
        <v>"createdTime":"",</v>
      </c>
      <c r="Y413" s="22" t="str">
        <f t="shared" si="163"/>
        <v>public static String CREATED_TIME="createdTime";</v>
      </c>
      <c r="Z413" s="7" t="str">
        <f t="shared" si="164"/>
        <v>private String createdTime="";</v>
      </c>
    </row>
    <row r="414" spans="2:26" ht="17.5" x14ac:dyDescent="0.45">
      <c r="B414" s="1" t="s">
        <v>402</v>
      </c>
      <c r="C414" s="1" t="s">
        <v>1</v>
      </c>
      <c r="D414" s="4">
        <v>50</v>
      </c>
      <c r="I414" t="e">
        <f>I112</f>
        <v>#REF!</v>
      </c>
      <c r="J414" t="str">
        <f>CONCATENATE(LEFT(CONCATENATE(" ADD "," ",N414,";"),LEN(CONCATENATE(" ADD "," ",N414,";"))-2),";")</f>
        <v xml:space="preserve"> ADD  ESTIMATED_HOURS VARCHAR(50);</v>
      </c>
      <c r="K414" s="21" t="str">
        <f>CONCATENATE(LEFT(CONCATENATE("  ALTER COLUMN  "," ",N414,";"),LEN(CONCATENATE("  ALTER COLUMN  "," ",N414,";"))-2),";")</f>
        <v xml:space="preserve">  ALTER COLUMN   ESTIMATED_HOURS VARCHAR(50);</v>
      </c>
      <c r="L414" s="12"/>
      <c r="M414" s="18" t="str">
        <f>CONCATENATE(B414,",")</f>
        <v>ESTIMATED_HOURS,</v>
      </c>
      <c r="N414" s="5" t="str">
        <f t="shared" si="161"/>
        <v>ESTIMATED_HOURS VARCHAR(50),</v>
      </c>
      <c r="O414" s="1" t="s">
        <v>407</v>
      </c>
      <c r="P414" t="s">
        <v>408</v>
      </c>
      <c r="W414" s="17" t="str">
        <f t="shared" si="160"/>
        <v>estimatedHours</v>
      </c>
      <c r="X414" s="3" t="str">
        <f t="shared" si="162"/>
        <v>"estimatedHours":"",</v>
      </c>
      <c r="Y414" s="22" t="str">
        <f t="shared" si="163"/>
        <v>public static String ESTIMATED_HOURS="estimatedHours";</v>
      </c>
      <c r="Z414" s="7" t="str">
        <f t="shared" si="164"/>
        <v>private String estimatedHours="";</v>
      </c>
    </row>
    <row r="415" spans="2:26" ht="17.5" x14ac:dyDescent="0.45">
      <c r="B415" s="1" t="s">
        <v>403</v>
      </c>
      <c r="C415" s="1" t="s">
        <v>1</v>
      </c>
      <c r="D415" s="4">
        <v>50</v>
      </c>
      <c r="I415">
        <f>I115</f>
        <v>0</v>
      </c>
      <c r="J415" t="str">
        <f>CONCATENATE(LEFT(CONCATENATE(" ADD "," ",N415,";"),LEN(CONCATENATE(" ADD "," ",N415,";"))-2),";")</f>
        <v xml:space="preserve"> ADD  SPENT_HOURS VARCHAR(50);</v>
      </c>
      <c r="K415" s="21" t="str">
        <f>CONCATENATE(LEFT(CONCATENATE("  ALTER COLUMN  "," ",N415,";"),LEN(CONCATENATE("  ALTER COLUMN  "," ",N415,";"))-2),";")</f>
        <v xml:space="preserve">  ALTER COLUMN   SPENT_HOURS VARCHAR(50);</v>
      </c>
      <c r="L415" s="12"/>
      <c r="M415" s="18" t="str">
        <f>CONCATENATE(B415,",")</f>
        <v>SPENT_HOURS,</v>
      </c>
      <c r="N415" s="5" t="str">
        <f t="shared" si="161"/>
        <v>SPENT_HOURS VARCHAR(50),</v>
      </c>
      <c r="O415" s="1" t="s">
        <v>409</v>
      </c>
      <c r="P415" t="s">
        <v>408</v>
      </c>
      <c r="W415" s="17" t="str">
        <f t="shared" si="160"/>
        <v>spentHours</v>
      </c>
      <c r="X415" s="3" t="str">
        <f t="shared" si="162"/>
        <v>"spentHours":"",</v>
      </c>
      <c r="Y415" s="22" t="str">
        <f t="shared" si="163"/>
        <v>public static String SPENT_HOURS="spentHours";</v>
      </c>
      <c r="Z415" s="7" t="str">
        <f t="shared" si="164"/>
        <v>private String spentHours="";</v>
      </c>
    </row>
    <row r="416" spans="2:26" ht="17.5" x14ac:dyDescent="0.45">
      <c r="B416" s="1" t="s">
        <v>400</v>
      </c>
      <c r="C416" s="1" t="s">
        <v>1</v>
      </c>
      <c r="D416" s="4">
        <v>40</v>
      </c>
      <c r="L416" s="12"/>
      <c r="M416" s="18"/>
      <c r="N416" s="5" t="str">
        <f t="shared" si="161"/>
        <v>DEPENDENT_TASK_TYPE_1_ID VARCHAR(40),</v>
      </c>
      <c r="O416" s="1" t="s">
        <v>390</v>
      </c>
      <c r="P416" t="s">
        <v>312</v>
      </c>
      <c r="Q416" t="s">
        <v>51</v>
      </c>
      <c r="R416">
        <v>1</v>
      </c>
      <c r="S416" t="s">
        <v>2</v>
      </c>
      <c r="W416" s="17" t="str">
        <f t="shared" si="160"/>
        <v>dependentTaskType1Id</v>
      </c>
      <c r="X416" s="3" t="str">
        <f t="shared" si="162"/>
        <v>"dependentTaskType1Id":"",</v>
      </c>
      <c r="Y416" s="22" t="str">
        <f t="shared" si="163"/>
        <v>public static String DEPENDENT_TASK_TYPE_1_ID="dependentTaskType1Id";</v>
      </c>
      <c r="Z416" s="7" t="str">
        <f t="shared" si="164"/>
        <v>private String dependentTaskType1Id="";</v>
      </c>
    </row>
    <row r="417" spans="2:26" ht="17.5" x14ac:dyDescent="0.45">
      <c r="B417" s="1" t="s">
        <v>399</v>
      </c>
      <c r="C417" s="1" t="s">
        <v>1</v>
      </c>
      <c r="D417" s="4">
        <v>40</v>
      </c>
      <c r="I417">
        <f>I115</f>
        <v>0</v>
      </c>
      <c r="J417" t="str">
        <f>CONCATENATE(LEFT(CONCATENATE(" ADD "," ",N417,";"),LEN(CONCATENATE(" ADD "," ",N417,";"))-2),";")</f>
        <v xml:space="preserve"> ADD  DEPENDENT_TASK_TYPE_2_ID VARCHAR(40);</v>
      </c>
      <c r="K417" s="21" t="str">
        <f>CONCATENATE(LEFT(CONCATENATE("  ALTER COLUMN  "," ",N417,";"),LEN(CONCATENATE("  ALTER COLUMN  "," ",N417,";"))-2),";")</f>
        <v xml:space="preserve">  ALTER COLUMN   DEPENDENT_TASK_TYPE_2_ID VARCHAR(40);</v>
      </c>
      <c r="L417" s="12"/>
      <c r="M417" s="18" t="str">
        <f>CONCATENATE(B417,",")</f>
        <v>DEPENDENT_TASK_TYPE_2_ID,</v>
      </c>
      <c r="N417" s="5" t="str">
        <f t="shared" si="161"/>
        <v>DEPENDENT_TASK_TYPE_2_ID VARCHAR(40),</v>
      </c>
      <c r="O417" s="1" t="s">
        <v>390</v>
      </c>
      <c r="P417" t="s">
        <v>312</v>
      </c>
      <c r="Q417" t="s">
        <v>51</v>
      </c>
      <c r="R417">
        <v>2</v>
      </c>
      <c r="S417" t="s">
        <v>2</v>
      </c>
      <c r="W417" s="17" t="str">
        <f t="shared" si="160"/>
        <v>dependentTaskType2Id</v>
      </c>
      <c r="X417" s="3" t="str">
        <f t="shared" si="162"/>
        <v>"dependentTaskType2Id":"",</v>
      </c>
      <c r="Y417" s="22" t="str">
        <f t="shared" si="163"/>
        <v>public static String DEPENDENT_TASK_TYPE_2_ID="dependentTaskType2Id";</v>
      </c>
      <c r="Z417" s="7" t="str">
        <f t="shared" si="164"/>
        <v>private String dependentTaskType2Id="";</v>
      </c>
    </row>
    <row r="418" spans="2:26" ht="17.5" x14ac:dyDescent="0.45">
      <c r="B418" s="1" t="s">
        <v>272</v>
      </c>
      <c r="C418" s="1" t="s">
        <v>1</v>
      </c>
      <c r="D418" s="4">
        <v>30</v>
      </c>
      <c r="I418" t="str">
        <f>I404</f>
        <v>ALTER TABLE TM_BACKLOG_TASK</v>
      </c>
      <c r="J418" t="str">
        <f>CONCATENATE(LEFT(CONCATENATE(" ADD "," ",N418,";"),LEN(CONCATENATE(" ADD "," ",N418,";"))-2),";")</f>
        <v xml:space="preserve"> ADD  COMPLETED_DURATION VARCHAR(30);</v>
      </c>
      <c r="K418" s="21" t="str">
        <f>CONCATENATE(LEFT(CONCATENATE("  ALTER COLUMN  "," ",N418,";"),LEN(CONCATENATE("  ALTER COLUMN  "," ",N418,";"))-2),";")</f>
        <v xml:space="preserve">  ALTER COLUMN   COMPLETED_DURATION VARCHAR(30);</v>
      </c>
      <c r="L418" s="12"/>
      <c r="M418" s="18" t="str">
        <f>CONCATENATE(B418,",")</f>
        <v>COMPLETED_DURATION,</v>
      </c>
      <c r="N418" s="5" t="str">
        <f t="shared" si="161"/>
        <v>COMPLETED_DURATION VARCHAR(30),</v>
      </c>
      <c r="O418" s="1" t="s">
        <v>314</v>
      </c>
      <c r="P418" t="s">
        <v>315</v>
      </c>
      <c r="W418" s="17" t="str">
        <f t="shared" si="160"/>
        <v>completedDuration</v>
      </c>
      <c r="X418" s="3" t="str">
        <f t="shared" si="162"/>
        <v>"completedDuration":"",</v>
      </c>
      <c r="Y418" s="22" t="str">
        <f t="shared" si="163"/>
        <v>public static String COMPLETED_DURATION="completedDuration";</v>
      </c>
      <c r="Z418" s="7" t="str">
        <f t="shared" si="164"/>
        <v>private String completedDuration="";</v>
      </c>
    </row>
    <row r="419" spans="2:26" ht="17.5" x14ac:dyDescent="0.45">
      <c r="B419" s="8" t="s">
        <v>276</v>
      </c>
      <c r="C419" s="1" t="s">
        <v>1</v>
      </c>
      <c r="D419" s="12">
        <v>40</v>
      </c>
      <c r="I419" t="str">
        <f>I405</f>
        <v>ALTER TABLE TM_BACKLOG_TASK</v>
      </c>
      <c r="L419" s="14"/>
      <c r="M419" s="18" t="str">
        <f t="shared" ref="M419:M425" si="165">CONCATENATE(B419,",")</f>
        <v>UPDATED_BY,</v>
      </c>
      <c r="N419" s="5" t="str">
        <f t="shared" si="161"/>
        <v>UPDATED_BY VARCHAR(40),</v>
      </c>
      <c r="O419" s="1" t="s">
        <v>316</v>
      </c>
      <c r="P419" t="s">
        <v>128</v>
      </c>
      <c r="W419" s="17" t="str">
        <f t="shared" si="160"/>
        <v>updatedBy</v>
      </c>
      <c r="X419" s="3" t="str">
        <f t="shared" si="162"/>
        <v>"updatedBy":"",</v>
      </c>
      <c r="Y419" s="22" t="str">
        <f t="shared" si="163"/>
        <v>public static String UPDATED_BY="updatedBy";</v>
      </c>
      <c r="Z419" s="7" t="str">
        <f t="shared" si="164"/>
        <v>private String updatedBy="";</v>
      </c>
    </row>
    <row r="420" spans="2:26" ht="17.5" x14ac:dyDescent="0.45">
      <c r="B420" s="8" t="s">
        <v>277</v>
      </c>
      <c r="C420" s="1" t="s">
        <v>1</v>
      </c>
      <c r="D420" s="12">
        <v>42</v>
      </c>
      <c r="I420" t="str">
        <f>I406</f>
        <v>ALTER TABLE TM_BACKLOG_TASK</v>
      </c>
      <c r="L420" s="14"/>
      <c r="M420" s="18" t="str">
        <f t="shared" si="165"/>
        <v>LAST_UPDATED_DATE,</v>
      </c>
      <c r="N420" s="5" t="str">
        <f t="shared" si="161"/>
        <v>LAST_UPDATED_DATE VARCHAR(42),</v>
      </c>
      <c r="O420" s="1" t="s">
        <v>317</v>
      </c>
      <c r="P420" t="s">
        <v>316</v>
      </c>
      <c r="Q420" t="s">
        <v>8</v>
      </c>
      <c r="W420" s="17" t="str">
        <f t="shared" si="160"/>
        <v>lastUpdatedDate</v>
      </c>
      <c r="X420" s="3" t="str">
        <f t="shared" si="162"/>
        <v>"lastUpdatedDate":"",</v>
      </c>
      <c r="Y420" s="22" t="str">
        <f t="shared" si="163"/>
        <v>public static String LAST_UPDATED_DATE="lastUpdatedDate";</v>
      </c>
      <c r="Z420" s="7" t="str">
        <f t="shared" si="164"/>
        <v>private String lastUpdatedDate="";</v>
      </c>
    </row>
    <row r="421" spans="2:26" ht="17.5" x14ac:dyDescent="0.45">
      <c r="B421" s="8" t="s">
        <v>278</v>
      </c>
      <c r="C421" s="1" t="s">
        <v>1</v>
      </c>
      <c r="D421" s="12">
        <v>42</v>
      </c>
      <c r="I421" t="str">
        <f>I407</f>
        <v>ALTER TABLE TM_BACKLOG_TASK</v>
      </c>
      <c r="J421" t="str">
        <f>CONCATENATE(LEFT(CONCATENATE(" ADD "," ",N421,";"),LEN(CONCATENATE(" ADD "," ",N421,";"))-2),";")</f>
        <v xml:space="preserve"> ADD  LAST_UPDATED_TIME VARCHAR(42);</v>
      </c>
      <c r="L421" s="14"/>
      <c r="M421" s="18" t="str">
        <f>CONCATENATE(B421,",")</f>
        <v>LAST_UPDATED_TIME,</v>
      </c>
      <c r="N421" s="5" t="str">
        <f>CONCATENATE(B421," ",C421,"(",D421,")",",")</f>
        <v>LAST_UPDATED_TIME VARCHAR(42),</v>
      </c>
      <c r="O421" s="1" t="s">
        <v>317</v>
      </c>
      <c r="P421" t="s">
        <v>316</v>
      </c>
      <c r="Q421" t="s">
        <v>133</v>
      </c>
      <c r="W421" s="17" t="str">
        <f>CONCATENATE(,LOWER(O421),UPPER(LEFT(P421,1)),LOWER(RIGHT(P421,LEN(P421)-IF(LEN(P421)&gt;0,1,LEN(P421)))),UPPER(LEFT(Q421,1)),LOWER(RIGHT(Q421,LEN(Q421)-IF(LEN(Q421)&gt;0,1,LEN(Q421)))),UPPER(LEFT(R421,1)),LOWER(RIGHT(R421,LEN(R421)-IF(LEN(R421)&gt;0,1,LEN(R421)))),UPPER(LEFT(S421,1)),LOWER(RIGHT(S421,LEN(S421)-IF(LEN(S421)&gt;0,1,LEN(S421)))),UPPER(LEFT(T421,1)),LOWER(RIGHT(T421,LEN(T421)-IF(LEN(T421)&gt;0,1,LEN(T421)))),UPPER(LEFT(U421,1)),LOWER(RIGHT(U421,LEN(U421)-IF(LEN(U421)&gt;0,1,LEN(U421)))),UPPER(LEFT(V421,1)),LOWER(RIGHT(V421,LEN(V421)-IF(LEN(V421)&gt;0,1,LEN(V421)))))</f>
        <v>lastUpdatedTime</v>
      </c>
      <c r="X421" s="3" t="str">
        <f>CONCATENATE("""",W421,"""",":","""","""",",")</f>
        <v>"lastUpdatedTime":"",</v>
      </c>
      <c r="Y421" s="22" t="str">
        <f>CONCATENATE("public static String ",,B421,,"=","""",W421,""";")</f>
        <v>public static String LAST_UPDATED_TIME="lastUpdatedTime";</v>
      </c>
      <c r="Z421" s="7" t="str">
        <f>CONCATENATE("private String ",W421,"=","""""",";")</f>
        <v>private String lastUpdatedTime="";</v>
      </c>
    </row>
    <row r="422" spans="2:26" ht="17.5" x14ac:dyDescent="0.45">
      <c r="B422" s="8" t="s">
        <v>477</v>
      </c>
      <c r="C422" s="1" t="s">
        <v>1</v>
      </c>
      <c r="D422" s="12">
        <v>42</v>
      </c>
      <c r="I422" t="str">
        <f>I420</f>
        <v>ALTER TABLE TM_BACKLOG_TASK</v>
      </c>
      <c r="J422" t="str">
        <f>CONCATENATE(LEFT(CONCATENATE(" ADD "," ",N422,";"),LEN(CONCATENATE(" ADD "," ",N422,";"))-2),";")</f>
        <v xml:space="preserve"> ADD  IS_GENERAL VARCHAR(42);</v>
      </c>
      <c r="L422" s="14"/>
      <c r="M422" s="18" t="str">
        <f>CONCATENATE(B422,",")</f>
        <v>IS_GENERAL,</v>
      </c>
      <c r="N422" s="5" t="str">
        <f>CONCATENATE(B422," ",C422,"(",D422,")",",")</f>
        <v>IS_GENERAL VARCHAR(42),</v>
      </c>
      <c r="O422" s="1" t="s">
        <v>112</v>
      </c>
      <c r="P422" t="s">
        <v>478</v>
      </c>
      <c r="W422" s="17" t="str">
        <f>CONCATENATE(,LOWER(O422),UPPER(LEFT(P422,1)),LOWER(RIGHT(P422,LEN(P422)-IF(LEN(P422)&gt;0,1,LEN(P422)))),UPPER(LEFT(Q422,1)),LOWER(RIGHT(Q422,LEN(Q422)-IF(LEN(Q422)&gt;0,1,LEN(Q422)))),UPPER(LEFT(R422,1)),LOWER(RIGHT(R422,LEN(R422)-IF(LEN(R422)&gt;0,1,LEN(R422)))),UPPER(LEFT(S422,1)),LOWER(RIGHT(S422,LEN(S422)-IF(LEN(S422)&gt;0,1,LEN(S422)))),UPPER(LEFT(T422,1)),LOWER(RIGHT(T422,LEN(T422)-IF(LEN(T422)&gt;0,1,LEN(T422)))),UPPER(LEFT(U422,1)),LOWER(RIGHT(U422,LEN(U422)-IF(LEN(U422)&gt;0,1,LEN(U422)))),UPPER(LEFT(V422,1)),LOWER(RIGHT(V422,LEN(V422)-IF(LEN(V422)&gt;0,1,LEN(V422)))))</f>
        <v>isGeneral</v>
      </c>
      <c r="X422" s="3" t="str">
        <f>CONCATENATE("""",W422,"""",":","""","""",",")</f>
        <v>"isGeneral":"",</v>
      </c>
      <c r="Y422" s="22" t="str">
        <f>CONCATENATE("public static String ",,B422,,"=","""",W422,""";")</f>
        <v>public static String IS_GENERAL="isGeneral";</v>
      </c>
      <c r="Z422" s="7" t="str">
        <f>CONCATENATE("private String ",W422,"=","""""",";")</f>
        <v>private String isGeneral="";</v>
      </c>
    </row>
    <row r="423" spans="2:26" ht="17.5" x14ac:dyDescent="0.45">
      <c r="B423" s="8" t="s">
        <v>418</v>
      </c>
      <c r="C423" s="1" t="s">
        <v>1</v>
      </c>
      <c r="D423" s="12">
        <v>42</v>
      </c>
      <c r="I423" t="str">
        <f>I421</f>
        <v>ALTER TABLE TM_BACKLOG_TASK</v>
      </c>
      <c r="J423" t="str">
        <f>CONCATENATE(LEFT(CONCATENATE(" ADD "," ",N423,";"),LEN(CONCATENATE(" ADD "," ",N423,";"))-2),";")</f>
        <v xml:space="preserve"> ADD  TASK_STATUS VARCHAR(42);</v>
      </c>
      <c r="L423" s="14"/>
      <c r="M423" s="18" t="str">
        <f>CONCATENATE(B423,",")</f>
        <v>TASK_STATUS,</v>
      </c>
      <c r="N423" s="5" t="str">
        <f>CONCATENATE(B423," ",C423,"(",D423,")",",")</f>
        <v>TASK_STATUS VARCHAR(42),</v>
      </c>
      <c r="O423" s="1" t="s">
        <v>312</v>
      </c>
      <c r="P423" t="s">
        <v>3</v>
      </c>
      <c r="W423" s="17" t="str">
        <f>CONCATENATE(,LOWER(O423),UPPER(LEFT(P423,1)),LOWER(RIGHT(P423,LEN(P423)-IF(LEN(P423)&gt;0,1,LEN(P423)))),UPPER(LEFT(Q423,1)),LOWER(RIGHT(Q423,LEN(Q423)-IF(LEN(Q423)&gt;0,1,LEN(Q423)))),UPPER(LEFT(R423,1)),LOWER(RIGHT(R423,LEN(R423)-IF(LEN(R423)&gt;0,1,LEN(R423)))),UPPER(LEFT(S423,1)),LOWER(RIGHT(S423,LEN(S423)-IF(LEN(S423)&gt;0,1,LEN(S423)))),UPPER(LEFT(T423,1)),LOWER(RIGHT(T423,LEN(T423)-IF(LEN(T423)&gt;0,1,LEN(T423)))),UPPER(LEFT(U423,1)),LOWER(RIGHT(U423,LEN(U423)-IF(LEN(U423)&gt;0,1,LEN(U423)))),UPPER(LEFT(V423,1)),LOWER(RIGHT(V423,LEN(V423)-IF(LEN(V423)&gt;0,1,LEN(V423)))))</f>
        <v>taskStatus</v>
      </c>
      <c r="X423" s="3" t="str">
        <f>CONCATENATE("""",W423,"""",":","""","""",",")</f>
        <v>"taskStatus":"",</v>
      </c>
      <c r="Y423" s="22" t="str">
        <f>CONCATENATE("public static String ",,B423,,"=","""",W423,""";")</f>
        <v>public static String TASK_STATUS="taskStatus";</v>
      </c>
      <c r="Z423" s="7" t="str">
        <f>CONCATENATE("private String ",W423,"=","""""",";")</f>
        <v>private String taskStatus="";</v>
      </c>
    </row>
    <row r="424" spans="2:26" ht="17.5" x14ac:dyDescent="0.45">
      <c r="B424" s="8" t="s">
        <v>405</v>
      </c>
      <c r="C424" s="1" t="s">
        <v>1</v>
      </c>
      <c r="D424" s="12">
        <v>42</v>
      </c>
      <c r="I424" t="str">
        <f>I423</f>
        <v>ALTER TABLE TM_BACKLOG_TASK</v>
      </c>
      <c r="J424" t="str">
        <f>CONCATENATE(LEFT(CONCATENATE(" ADD "," ",N424,";"),LEN(CONCATENATE(" ADD "," ",N424,";"))-2),";")</f>
        <v xml:space="preserve"> ADD  IS_DETECTED_BUG VARCHAR(42);</v>
      </c>
      <c r="L424" s="14"/>
      <c r="M424" s="18" t="str">
        <f>CONCATENATE(B424,",")</f>
        <v>IS_DETECTED_BUG,</v>
      </c>
      <c r="N424" s="5" t="str">
        <f>CONCATENATE(B424," ",C424,"(",D424,")",",")</f>
        <v>IS_DETECTED_BUG VARCHAR(42),</v>
      </c>
      <c r="O424" s="1" t="s">
        <v>112</v>
      </c>
      <c r="P424" t="s">
        <v>410</v>
      </c>
      <c r="Q424" t="s">
        <v>411</v>
      </c>
      <c r="W424" s="17" t="str">
        <f>CONCATENATE(,LOWER(O424),UPPER(LEFT(P424,1)),LOWER(RIGHT(P424,LEN(P424)-IF(LEN(P424)&gt;0,1,LEN(P424)))),UPPER(LEFT(Q424,1)),LOWER(RIGHT(Q424,LEN(Q424)-IF(LEN(Q424)&gt;0,1,LEN(Q424)))),UPPER(LEFT(R424,1)),LOWER(RIGHT(R424,LEN(R424)-IF(LEN(R424)&gt;0,1,LEN(R424)))),UPPER(LEFT(S424,1)),LOWER(RIGHT(S424,LEN(S424)-IF(LEN(S424)&gt;0,1,LEN(S424)))),UPPER(LEFT(T424,1)),LOWER(RIGHT(T424,LEN(T424)-IF(LEN(T424)&gt;0,1,LEN(T424)))),UPPER(LEFT(U424,1)),LOWER(RIGHT(U424,LEN(U424)-IF(LEN(U424)&gt;0,1,LEN(U424)))),UPPER(LEFT(V424,1)),LOWER(RIGHT(V424,LEN(V424)-IF(LEN(V424)&gt;0,1,LEN(V424)))))</f>
        <v>isDetectedBug</v>
      </c>
      <c r="X424" s="3" t="str">
        <f>CONCATENATE("""",W424,"""",":","""","""",",")</f>
        <v>"isDetectedBug":"",</v>
      </c>
      <c r="Y424" s="22" t="str">
        <f>CONCATENATE("public static String ",,B424,,"=","""",W424,""";")</f>
        <v>public static String IS_DETECTED_BUG="isDetectedBug";</v>
      </c>
      <c r="Z424" s="7" t="str">
        <f>CONCATENATE("private String ",W424,"=","""""",";")</f>
        <v>private String isDetectedBug="";</v>
      </c>
    </row>
    <row r="425" spans="2:26" ht="17.5" x14ac:dyDescent="0.45">
      <c r="B425" s="8" t="s">
        <v>406</v>
      </c>
      <c r="C425" s="1" t="s">
        <v>1</v>
      </c>
      <c r="D425" s="12">
        <v>42</v>
      </c>
      <c r="I425" t="str">
        <f>I424</f>
        <v>ALTER TABLE TM_BACKLOG_TASK</v>
      </c>
      <c r="J425" t="str">
        <f>CONCATENATE(LEFT(CONCATENATE(" ADD "," ",N425,";"),LEN(CONCATENATE(" ADD "," ",N425,";"))-2),";")</f>
        <v xml:space="preserve"> ADD  IS_UPDATE_REQUIRED VARCHAR(42);</v>
      </c>
      <c r="L425" s="14"/>
      <c r="M425" s="18" t="str">
        <f t="shared" si="165"/>
        <v>IS_UPDATE_REQUIRED,</v>
      </c>
      <c r="N425" s="5" t="str">
        <f t="shared" si="161"/>
        <v>IS_UPDATE_REQUIRED VARCHAR(42),</v>
      </c>
      <c r="O425" s="1" t="s">
        <v>112</v>
      </c>
      <c r="P425" t="s">
        <v>412</v>
      </c>
      <c r="Q425" t="s">
        <v>413</v>
      </c>
      <c r="W425" s="17" t="str">
        <f t="shared" si="160"/>
        <v>isUpdateRequired</v>
      </c>
      <c r="X425" s="3" t="str">
        <f t="shared" si="162"/>
        <v>"isUpdateRequired":"",</v>
      </c>
      <c r="Y425" s="22" t="str">
        <f t="shared" si="163"/>
        <v>public static String IS_UPDATE_REQUIRED="isUpdateRequired";</v>
      </c>
      <c r="Z425" s="7" t="str">
        <f t="shared" si="164"/>
        <v>private String isUpdateRequired="";</v>
      </c>
    </row>
    <row r="426" spans="2:26" ht="17.5" x14ac:dyDescent="0.45">
      <c r="B426" s="8"/>
      <c r="C426" s="14"/>
      <c r="D426" s="14"/>
      <c r="L426" s="14"/>
      <c r="M426" s="20"/>
      <c r="O426" s="14"/>
      <c r="W426" s="17"/>
    </row>
    <row r="427" spans="2:26" ht="17.5" x14ac:dyDescent="0.45">
      <c r="B427" s="8"/>
      <c r="C427" s="14"/>
      <c r="D427" s="14"/>
      <c r="L427" s="14"/>
      <c r="M427" s="20"/>
      <c r="O427" s="14"/>
      <c r="W427" s="17"/>
    </row>
    <row r="428" spans="2:26" ht="17.5" x14ac:dyDescent="0.45">
      <c r="B428" s="8"/>
      <c r="C428" s="14"/>
      <c r="D428" s="14"/>
      <c r="L428" s="14"/>
      <c r="M428" s="20"/>
      <c r="O428" s="14"/>
      <c r="W428" s="17"/>
    </row>
    <row r="429" spans="2:26" ht="17.5" x14ac:dyDescent="0.45">
      <c r="B429" s="8"/>
      <c r="C429" s="14"/>
      <c r="D429" s="14"/>
      <c r="L429" s="14"/>
      <c r="M429" s="20"/>
      <c r="O429" s="14"/>
      <c r="W429" s="17"/>
    </row>
    <row r="430" spans="2:26" x14ac:dyDescent="0.35">
      <c r="B430" s="2" t="s">
        <v>419</v>
      </c>
      <c r="J430" t="s">
        <v>294</v>
      </c>
      <c r="K430" s="26" t="str">
        <f>CONCATENATE(J430," VIEW ",B430," AS SELECT")</f>
        <v>create OR REPLACE VIEW TM_BACKLOG_TASK_LIST AS SELECT</v>
      </c>
      <c r="N430" s="5" t="str">
        <f>CONCATENATE("CREATE TABLE ",B430," ","(")</f>
        <v>CREATE TABLE TM_BACKLOG_TASK_LIST (</v>
      </c>
    </row>
    <row r="431" spans="2:26" ht="17.5" x14ac:dyDescent="0.45">
      <c r="B431" s="1" t="s">
        <v>2</v>
      </c>
      <c r="C431" s="1" t="s">
        <v>1</v>
      </c>
      <c r="D431" s="4">
        <v>30</v>
      </c>
      <c r="E431" s="24" t="s">
        <v>113</v>
      </c>
      <c r="K431" s="25" t="str">
        <f>CONCATENATE("T.",B431,",")</f>
        <v>T.ID,</v>
      </c>
      <c r="L431" s="12"/>
      <c r="M431" s="18" t="str">
        <f t="shared" ref="M431:M438" si="166">CONCATENATE(B431,",")</f>
        <v>ID,</v>
      </c>
      <c r="N431" s="5" t="str">
        <f>CONCATENATE(B431," ",C431,"(",D431,") ",E431," ,")</f>
        <v>ID VARCHAR(30) NOT NULL ,</v>
      </c>
      <c r="O431" s="1" t="s">
        <v>2</v>
      </c>
      <c r="P431" s="6"/>
      <c r="Q431" s="6"/>
      <c r="R431" s="6"/>
      <c r="S431" s="6"/>
      <c r="T431" s="6"/>
      <c r="U431" s="6"/>
      <c r="V431" s="6"/>
      <c r="W431" s="17" t="str">
        <f t="shared" ref="W431:W461" si="167"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id</v>
      </c>
      <c r="X431" s="3" t="str">
        <f>CONCATENATE("""",W431,"""",":","""","""",",")</f>
        <v>"id":"",</v>
      </c>
      <c r="Y431" s="22" t="str">
        <f>CONCATENATE("public static String ",,B431,,"=","""",W431,""";")</f>
        <v>public static String ID="id";</v>
      </c>
      <c r="Z431" s="7" t="str">
        <f>CONCATENATE("private String ",W431,"=","""""",";")</f>
        <v>private String id="";</v>
      </c>
    </row>
    <row r="432" spans="2:26" ht="17.5" x14ac:dyDescent="0.45">
      <c r="B432" s="1" t="s">
        <v>3</v>
      </c>
      <c r="C432" s="1" t="s">
        <v>1</v>
      </c>
      <c r="D432" s="4">
        <v>10</v>
      </c>
      <c r="K432" s="25" t="str">
        <f t="shared" ref="K432:K437" si="168">CONCATENATE("T.",B432,",")</f>
        <v>T.STATUS,</v>
      </c>
      <c r="L432" s="12"/>
      <c r="M432" s="18" t="str">
        <f t="shared" si="166"/>
        <v>STATUS,</v>
      </c>
      <c r="N432" s="5" t="str">
        <f t="shared" ref="N432:N461" si="169">CONCATENATE(B432," ",C432,"(",D432,")",",")</f>
        <v>STATUS VARCHAR(10),</v>
      </c>
      <c r="O432" s="1" t="s">
        <v>3</v>
      </c>
      <c r="W432" s="17" t="str">
        <f t="shared" si="167"/>
        <v>status</v>
      </c>
      <c r="X432" s="3" t="str">
        <f>CONCATENATE("""",W432,"""",":","""","""",",")</f>
        <v>"status":"",</v>
      </c>
      <c r="Y432" s="22" t="str">
        <f>CONCATENATE("public static String ",,B432,,"=","""",W432,""";")</f>
        <v>public static String STATUS="status";</v>
      </c>
      <c r="Z432" s="7" t="str">
        <f>CONCATENATE("private String ",W432,"=","""""",";")</f>
        <v>private String status="";</v>
      </c>
    </row>
    <row r="433" spans="2:26" ht="17.5" x14ac:dyDescent="0.45">
      <c r="B433" s="1" t="s">
        <v>4</v>
      </c>
      <c r="C433" s="1" t="s">
        <v>1</v>
      </c>
      <c r="D433" s="4">
        <v>20</v>
      </c>
      <c r="K433" s="25" t="str">
        <f t="shared" si="168"/>
        <v>T.INSERT_DATE,</v>
      </c>
      <c r="L433" s="12"/>
      <c r="M433" s="18" t="str">
        <f t="shared" si="166"/>
        <v>INSERT_DATE,</v>
      </c>
      <c r="N433" s="5" t="str">
        <f t="shared" si="169"/>
        <v>INSERT_DATE VARCHAR(20),</v>
      </c>
      <c r="O433" s="1" t="s">
        <v>7</v>
      </c>
      <c r="P433" t="s">
        <v>8</v>
      </c>
      <c r="W433" s="17" t="str">
        <f t="shared" si="167"/>
        <v>insertDate</v>
      </c>
      <c r="X433" s="3" t="str">
        <f t="shared" ref="X433:X461" si="170">CONCATENATE("""",W433,"""",":","""","""",",")</f>
        <v>"insertDate":"",</v>
      </c>
      <c r="Y433" s="22" t="str">
        <f t="shared" ref="Y433:Y461" si="171">CONCATENATE("public static String ",,B433,,"=","""",W433,""";")</f>
        <v>public static String INSERT_DATE="insertDate";</v>
      </c>
      <c r="Z433" s="7" t="str">
        <f t="shared" ref="Z433:Z461" si="172">CONCATENATE("private String ",W433,"=","""""",";")</f>
        <v>private String insertDate="";</v>
      </c>
    </row>
    <row r="434" spans="2:26" ht="17.5" x14ac:dyDescent="0.45">
      <c r="B434" s="1" t="s">
        <v>5</v>
      </c>
      <c r="C434" s="1" t="s">
        <v>1</v>
      </c>
      <c r="D434" s="4">
        <v>20</v>
      </c>
      <c r="K434" s="25" t="str">
        <f t="shared" si="168"/>
        <v>T.MODIFICATION_DATE,</v>
      </c>
      <c r="L434" s="12"/>
      <c r="M434" s="18" t="str">
        <f t="shared" si="166"/>
        <v>MODIFICATION_DATE,</v>
      </c>
      <c r="N434" s="5" t="str">
        <f t="shared" si="169"/>
        <v>MODIFICATION_DATE VARCHAR(20),</v>
      </c>
      <c r="O434" s="1" t="s">
        <v>9</v>
      </c>
      <c r="P434" t="s">
        <v>8</v>
      </c>
      <c r="W434" s="17" t="str">
        <f t="shared" si="167"/>
        <v>modificationDate</v>
      </c>
      <c r="X434" s="3" t="str">
        <f t="shared" si="170"/>
        <v>"modificationDate":"",</v>
      </c>
      <c r="Y434" s="22" t="str">
        <f t="shared" si="171"/>
        <v>public static String MODIFICATION_DATE="modificationDate";</v>
      </c>
      <c r="Z434" s="7" t="str">
        <f t="shared" si="172"/>
        <v>private String modificationDate="";</v>
      </c>
    </row>
    <row r="435" spans="2:26" ht="17.5" x14ac:dyDescent="0.45">
      <c r="B435" s="1" t="s">
        <v>275</v>
      </c>
      <c r="C435" s="1" t="s">
        <v>1</v>
      </c>
      <c r="D435" s="4">
        <v>43</v>
      </c>
      <c r="K435" s="25" t="str">
        <f>CONCATENATE("B.",B435,",")</f>
        <v>B.FK_PROJECT_ID,</v>
      </c>
      <c r="L435" s="12"/>
      <c r="M435" s="18" t="str">
        <f>CONCATENATE(B435,",")</f>
        <v>FK_PROJECT_ID,</v>
      </c>
      <c r="N435" s="5" t="str">
        <f>CONCATENATE(B435," ",C435,"(",D435,")",",")</f>
        <v>FK_PROJECT_ID VARCHAR(43),</v>
      </c>
      <c r="O435" s="1" t="s">
        <v>10</v>
      </c>
      <c r="P435" t="s">
        <v>356</v>
      </c>
      <c r="Q435" t="s">
        <v>2</v>
      </c>
      <c r="W435" s="17" t="str">
        <f>CONCATENATE(,LOWER(O435),UPPER(LEFT(P435,1)),LOWER(RIGHT(P435,LEN(P435)-IF(LEN(P435)&gt;0,1,LEN(P435)))),UPPER(LEFT(Q435,1)),LOWER(RIGHT(Q435,LEN(Q435)-IF(LEN(Q435)&gt;0,1,LEN(Q435)))),UPPER(LEFT(R435,1)),LOWER(RIGHT(R435,LEN(R435)-IF(LEN(R435)&gt;0,1,LEN(R435)))),UPPER(LEFT(S435,1)),LOWER(RIGHT(S435,LEN(S435)-IF(LEN(S435)&gt;0,1,LEN(S435)))),UPPER(LEFT(T435,1)),LOWER(RIGHT(T435,LEN(T435)-IF(LEN(T435)&gt;0,1,LEN(T435)))),UPPER(LEFT(U435,1)),LOWER(RIGHT(U435,LEN(U435)-IF(LEN(U435)&gt;0,1,LEN(U435)))),UPPER(LEFT(V435,1)),LOWER(RIGHT(V435,LEN(V435)-IF(LEN(V435)&gt;0,1,LEN(V435)))))</f>
        <v>fkBacklogId</v>
      </c>
      <c r="X435" s="3" t="str">
        <f>CONCATENATE("""",W435,"""",":","""","""",",")</f>
        <v>"fkBacklogId":"",</v>
      </c>
      <c r="Y435" s="22" t="str">
        <f>CONCATENATE("public static String ",,B435,,"=","""",W435,""";")</f>
        <v>public static String FK_PROJECT_ID="fkBacklogId";</v>
      </c>
      <c r="Z435" s="7" t="str">
        <f>CONCATENATE("private String ",W435,"=","""""",";")</f>
        <v>private String fkBacklogId="";</v>
      </c>
    </row>
    <row r="436" spans="2:26" ht="17.5" x14ac:dyDescent="0.45">
      <c r="B436" s="1" t="s">
        <v>369</v>
      </c>
      <c r="C436" s="1" t="s">
        <v>1</v>
      </c>
      <c r="D436" s="4">
        <v>43</v>
      </c>
      <c r="K436" s="25" t="str">
        <f t="shared" si="168"/>
        <v>T.FK_BACKLOG_ID,</v>
      </c>
      <c r="L436" s="12"/>
      <c r="M436" s="18" t="str">
        <f t="shared" si="166"/>
        <v>FK_BACKLOG_ID,</v>
      </c>
      <c r="N436" s="5" t="str">
        <f t="shared" si="169"/>
        <v>FK_BACKLOG_ID VARCHAR(43),</v>
      </c>
      <c r="O436" s="1" t="s">
        <v>10</v>
      </c>
      <c r="P436" t="s">
        <v>356</v>
      </c>
      <c r="Q436" t="s">
        <v>2</v>
      </c>
      <c r="W436" s="17" t="str">
        <f t="shared" si="167"/>
        <v>fkBacklogId</v>
      </c>
      <c r="X436" s="3" t="str">
        <f t="shared" si="170"/>
        <v>"fkBacklogId":"",</v>
      </c>
      <c r="Y436" s="22" t="str">
        <f t="shared" si="171"/>
        <v>public static String FK_BACKLOG_ID="fkBacklogId";</v>
      </c>
      <c r="Z436" s="7" t="str">
        <f t="shared" si="172"/>
        <v>private String fkBacklogId="";</v>
      </c>
    </row>
    <row r="437" spans="2:26" ht="17.5" x14ac:dyDescent="0.45">
      <c r="B437" s="1" t="s">
        <v>273</v>
      </c>
      <c r="C437" s="1" t="s">
        <v>1</v>
      </c>
      <c r="D437" s="4">
        <v>43</v>
      </c>
      <c r="J437" s="23"/>
      <c r="K437" s="25" t="str">
        <f t="shared" si="168"/>
        <v>T.FK_TASK_TYPE_ID,</v>
      </c>
      <c r="L437" s="12"/>
      <c r="M437" s="18" t="str">
        <f t="shared" si="166"/>
        <v>FK_TASK_TYPE_ID,</v>
      </c>
      <c r="N437" s="5" t="str">
        <f>CONCATENATE(B437," ",C437,"(",D437,")",",")</f>
        <v>FK_TASK_TYPE_ID VARCHAR(43),</v>
      </c>
      <c r="O437" s="1" t="s">
        <v>10</v>
      </c>
      <c r="P437" t="s">
        <v>312</v>
      </c>
      <c r="Q437" t="s">
        <v>51</v>
      </c>
      <c r="R437" t="s">
        <v>2</v>
      </c>
      <c r="W437" s="17" t="str">
        <f>CONCATENATE(,LOWER(O437),UPPER(LEFT(P437,1)),LOWER(RIGHT(P437,LEN(P437)-IF(LEN(P437)&gt;0,1,LEN(P437)))),UPPER(LEFT(Q437,1)),LOWER(RIGHT(Q437,LEN(Q437)-IF(LEN(Q437)&gt;0,1,LEN(Q437)))),UPPER(LEFT(R437,1)),LOWER(RIGHT(R437,LEN(R437)-IF(LEN(R437)&gt;0,1,LEN(R437)))),UPPER(LEFT(S437,1)),LOWER(RIGHT(S437,LEN(S437)-IF(LEN(S437)&gt;0,1,LEN(S437)))),UPPER(LEFT(T437,1)),LOWER(RIGHT(T437,LEN(T437)-IF(LEN(T437)&gt;0,1,LEN(T437)))),UPPER(LEFT(U437,1)),LOWER(RIGHT(U437,LEN(U437)-IF(LEN(U437)&gt;0,1,LEN(U437)))),UPPER(LEFT(V437,1)),LOWER(RIGHT(V437,LEN(V437)-IF(LEN(V437)&gt;0,1,LEN(V437)))))</f>
        <v>fkTaskTypeId</v>
      </c>
      <c r="X437" s="3" t="str">
        <f>CONCATENATE("""",W437,"""",":","""","""",",")</f>
        <v>"fkTaskTypeId":"",</v>
      </c>
      <c r="Y437" s="22" t="str">
        <f>CONCATENATE("public static String ",,B437,,"=","""",W437,""";")</f>
        <v>public static String FK_TASK_TYPE_ID="fkTaskTypeId";</v>
      </c>
      <c r="Z437" s="7" t="str">
        <f>CONCATENATE("private String ",W437,"=","""""",";")</f>
        <v>private String fkTaskTypeId="";</v>
      </c>
    </row>
    <row r="438" spans="2:26" ht="17.5" x14ac:dyDescent="0.45">
      <c r="B438" s="1" t="s">
        <v>332</v>
      </c>
      <c r="C438" s="1" t="s">
        <v>1</v>
      </c>
      <c r="D438" s="4">
        <v>43</v>
      </c>
      <c r="J438" s="23"/>
      <c r="K438" s="25" t="s">
        <v>479</v>
      </c>
      <c r="L438" s="12"/>
      <c r="M438" s="18" t="str">
        <f t="shared" si="166"/>
        <v>TASK_TYPE_NAME,</v>
      </c>
      <c r="N438" s="5" t="str">
        <f t="shared" si="169"/>
        <v>TASK_TYPE_NAME VARCHAR(43),</v>
      </c>
      <c r="O438" s="1" t="s">
        <v>312</v>
      </c>
      <c r="P438" t="s">
        <v>51</v>
      </c>
      <c r="Q438" t="s">
        <v>0</v>
      </c>
      <c r="W438" s="17" t="str">
        <f t="shared" si="167"/>
        <v>taskTypeName</v>
      </c>
      <c r="X438" s="3" t="str">
        <f t="shared" si="170"/>
        <v>"taskTypeName":"",</v>
      </c>
      <c r="Y438" s="22" t="str">
        <f t="shared" si="171"/>
        <v>public static String TASK_TYPE_NAME="taskTypeName";</v>
      </c>
      <c r="Z438" s="7" t="str">
        <f t="shared" si="172"/>
        <v>private String taskTypeName="";</v>
      </c>
    </row>
    <row r="439" spans="2:26" ht="17.5" x14ac:dyDescent="0.45">
      <c r="B439" s="1" t="s">
        <v>401</v>
      </c>
      <c r="C439" s="1" t="s">
        <v>1</v>
      </c>
      <c r="D439" s="4">
        <v>43</v>
      </c>
      <c r="K439" s="25" t="str">
        <f>CONCATENATE("T.",B439,",")</f>
        <v>T.FK_ASSIGNEE_ID,</v>
      </c>
      <c r="L439" s="12"/>
      <c r="M439" s="18"/>
      <c r="N439" s="5" t="str">
        <f>CONCATENATE(B439," ",C439,"(",D439,")",",")</f>
        <v>FK_ASSIGNEE_ID VARCHAR(43),</v>
      </c>
      <c r="O439" s="1" t="s">
        <v>10</v>
      </c>
      <c r="P439" t="s">
        <v>345</v>
      </c>
      <c r="Q439" t="s">
        <v>2</v>
      </c>
      <c r="W439" s="17" t="str">
        <f>CONCATENATE(,LOWER(O439),UPPER(LEFT(P439,1)),LOWER(RIGHT(P439,LEN(P439)-IF(LEN(P439)&gt;0,1,LEN(P439)))),UPPER(LEFT(Q439,1)),LOWER(RIGHT(Q439,LEN(Q439)-IF(LEN(Q439)&gt;0,1,LEN(Q439)))),UPPER(LEFT(R439,1)),LOWER(RIGHT(R439,LEN(R439)-IF(LEN(R439)&gt;0,1,LEN(R439)))),UPPER(LEFT(S439,1)),LOWER(RIGHT(S439,LEN(S439)-IF(LEN(S439)&gt;0,1,LEN(S439)))),UPPER(LEFT(T439,1)),LOWER(RIGHT(T439,LEN(T439)-IF(LEN(T439)&gt;0,1,LEN(T439)))),UPPER(LEFT(U439,1)),LOWER(RIGHT(U439,LEN(U439)-IF(LEN(U439)&gt;0,1,LEN(U439)))),UPPER(LEFT(V439,1)),LOWER(RIGHT(V439,LEN(V439)-IF(LEN(V439)&gt;0,1,LEN(V439)))))</f>
        <v>fkAssigneeId</v>
      </c>
      <c r="X439" s="3" t="str">
        <f>CONCATENATE("""",W439,"""",":","""","""",",")</f>
        <v>"fkAssigneeId":"",</v>
      </c>
      <c r="Y439" s="22" t="str">
        <f>CONCATENATE("public static String ",,B439,,"=","""",W439,""";")</f>
        <v>public static String FK_ASSIGNEE_ID="fkAssigneeId";</v>
      </c>
      <c r="Z439" s="7" t="str">
        <f>CONCATENATE("private String ",W439,"=","""""",";")</f>
        <v>private String fkAssigneeId="";</v>
      </c>
    </row>
    <row r="440" spans="2:26" ht="17.5" x14ac:dyDescent="0.45">
      <c r="B440" s="1" t="s">
        <v>342</v>
      </c>
      <c r="C440" s="1" t="s">
        <v>1</v>
      </c>
      <c r="D440" s="4">
        <v>43</v>
      </c>
      <c r="K440" s="25" t="s">
        <v>452</v>
      </c>
      <c r="L440" s="12"/>
      <c r="M440" s="18"/>
      <c r="N440" s="5" t="str">
        <f t="shared" si="169"/>
        <v>ASSIGNEE_NAME VARCHAR(43),</v>
      </c>
      <c r="O440" s="1" t="s">
        <v>345</v>
      </c>
      <c r="P440" t="s">
        <v>0</v>
      </c>
      <c r="W440" s="17" t="str">
        <f t="shared" si="167"/>
        <v>assigneeName</v>
      </c>
      <c r="X440" s="3" t="str">
        <f t="shared" si="170"/>
        <v>"assigneeName":"",</v>
      </c>
      <c r="Y440" s="22" t="str">
        <f t="shared" si="171"/>
        <v>public static String ASSIGNEE_NAME="assigneeName";</v>
      </c>
      <c r="Z440" s="7" t="str">
        <f t="shared" si="172"/>
        <v>private String assigneeName="";</v>
      </c>
    </row>
    <row r="441" spans="2:26" ht="25.5" x14ac:dyDescent="0.45">
      <c r="B441" s="10" t="s">
        <v>448</v>
      </c>
      <c r="C441" s="1" t="s">
        <v>1</v>
      </c>
      <c r="D441" s="4">
        <v>43</v>
      </c>
      <c r="K441" s="25" t="s">
        <v>453</v>
      </c>
      <c r="L441" s="12"/>
      <c r="M441" s="18" t="str">
        <f>CONCATENATE(B437,",")</f>
        <v>FK_TASK_TYPE_ID,</v>
      </c>
      <c r="N441" s="5" t="str">
        <f>CONCATENATE(B441," ",C441,"(",D441,")",",")</f>
        <v>BUG_COUNT VARCHAR(43),</v>
      </c>
      <c r="O441" s="1" t="s">
        <v>411</v>
      </c>
      <c r="P441" t="s">
        <v>215</v>
      </c>
      <c r="W441" s="17" t="str">
        <f>CONCATENATE(,LOWER(O441),UPPER(LEFT(P441,1)),LOWER(RIGHT(P441,LEN(P441)-IF(LEN(P441)&gt;0,1,LEN(P441)))),UPPER(LEFT(Q441,1)),LOWER(RIGHT(Q441,LEN(Q441)-IF(LEN(Q441)&gt;0,1,LEN(Q441)))),UPPER(LEFT(R441,1)),LOWER(RIGHT(R441,LEN(R441)-IF(LEN(R441)&gt;0,1,LEN(R441)))),UPPER(LEFT(S441,1)),LOWER(RIGHT(S441,LEN(S441)-IF(LEN(S441)&gt;0,1,LEN(S441)))),UPPER(LEFT(T441,1)),LOWER(RIGHT(T441,LEN(T441)-IF(LEN(T441)&gt;0,1,LEN(T441)))),UPPER(LEFT(U441,1)),LOWER(RIGHT(U441,LEN(U441)-IF(LEN(U441)&gt;0,1,LEN(U441)))),UPPER(LEFT(V441,1)),LOWER(RIGHT(V441,LEN(V441)-IF(LEN(V441)&gt;0,1,LEN(V441)))))</f>
        <v>bugCount</v>
      </c>
      <c r="X441" s="3" t="str">
        <f>CONCATENATE("""",W441,"""",":","""","""",",")</f>
        <v>"bugCount":"",</v>
      </c>
      <c r="Y441" s="22" t="str">
        <f>CONCATENATE("public static String ",,B441,,"=","""",W441,""";")</f>
        <v>public static String BUG_COUNT="bugCount";</v>
      </c>
      <c r="Z441" s="7" t="str">
        <f>CONCATENATE("private String ",W441,"=","""""",";")</f>
        <v>private String bugCount="";</v>
      </c>
    </row>
    <row r="442" spans="2:26" ht="25.5" x14ac:dyDescent="0.45">
      <c r="B442" s="10" t="s">
        <v>449</v>
      </c>
      <c r="C442" s="1" t="s">
        <v>1</v>
      </c>
      <c r="D442" s="4">
        <v>43</v>
      </c>
      <c r="K442" s="25" t="s">
        <v>454</v>
      </c>
      <c r="L442" s="12"/>
      <c r="M442" s="18" t="str">
        <f>CONCATENATE(B438,",")</f>
        <v>TASK_TYPE_NAME,</v>
      </c>
      <c r="N442" s="5" t="str">
        <f t="shared" si="169"/>
        <v>UPDATE_COUNT VARCHAR(43),</v>
      </c>
      <c r="O442" s="1" t="s">
        <v>412</v>
      </c>
      <c r="P442" t="s">
        <v>215</v>
      </c>
      <c r="W442" s="17" t="str">
        <f t="shared" si="167"/>
        <v>updateCount</v>
      </c>
      <c r="X442" s="3" t="str">
        <f t="shared" si="170"/>
        <v>"updateCount":"",</v>
      </c>
      <c r="Y442" s="22" t="str">
        <f t="shared" si="171"/>
        <v>public static String UPDATE_COUNT="updateCount";</v>
      </c>
      <c r="Z442" s="7" t="str">
        <f t="shared" si="172"/>
        <v>private String updateCount="";</v>
      </c>
    </row>
    <row r="443" spans="2:26" ht="17.5" x14ac:dyDescent="0.45">
      <c r="B443" s="10" t="s">
        <v>263</v>
      </c>
      <c r="C443" s="1" t="s">
        <v>1</v>
      </c>
      <c r="D443" s="4">
        <v>43</v>
      </c>
      <c r="K443" s="25" t="str">
        <f>CONCATENATE("T.",B443,",")</f>
        <v>T.CREATED_BY,</v>
      </c>
      <c r="L443" s="12"/>
      <c r="M443" s="18" t="str">
        <f>CONCATENATE(B439,",")</f>
        <v>FK_ASSIGNEE_ID,</v>
      </c>
      <c r="N443" s="5" t="str">
        <f>CONCATENATE(B443," ",C443,"(",D443,")",",")</f>
        <v>CREATED_BY VARCHAR(43),</v>
      </c>
      <c r="O443" s="1" t="s">
        <v>283</v>
      </c>
      <c r="P443" t="s">
        <v>128</v>
      </c>
      <c r="W443" s="17" t="str">
        <f>CONCATENATE(,LOWER(O443),UPPER(LEFT(P443,1)),LOWER(RIGHT(P443,LEN(P443)-IF(LEN(P443)&gt;0,1,LEN(P443)))),UPPER(LEFT(Q443,1)),LOWER(RIGHT(Q443,LEN(Q443)-IF(LEN(Q443)&gt;0,1,LEN(Q443)))),UPPER(LEFT(R443,1)),LOWER(RIGHT(R443,LEN(R443)-IF(LEN(R443)&gt;0,1,LEN(R443)))),UPPER(LEFT(S443,1)),LOWER(RIGHT(S443,LEN(S443)-IF(LEN(S443)&gt;0,1,LEN(S443)))),UPPER(LEFT(T443,1)),LOWER(RIGHT(T443,LEN(T443)-IF(LEN(T443)&gt;0,1,LEN(T443)))),UPPER(LEFT(U443,1)),LOWER(RIGHT(U443,LEN(U443)-IF(LEN(U443)&gt;0,1,LEN(U443)))),UPPER(LEFT(V443,1)),LOWER(RIGHT(V443,LEN(V443)-IF(LEN(V443)&gt;0,1,LEN(V443)))))</f>
        <v>createdBy</v>
      </c>
      <c r="X443" s="3" t="str">
        <f>CONCATENATE("""",W443,"""",":","""","""",",")</f>
        <v>"createdBy":"",</v>
      </c>
      <c r="Y443" s="22" t="str">
        <f>CONCATENATE("public static String ",,B443,,"=","""",W443,""";")</f>
        <v>public static String CREATED_BY="createdBy";</v>
      </c>
      <c r="Z443" s="7" t="str">
        <f>CONCATENATE("private String ",W443,"=","""""",";")</f>
        <v>private String createdBy="";</v>
      </c>
    </row>
    <row r="444" spans="2:26" ht="17.5" x14ac:dyDescent="0.45">
      <c r="B444" s="10" t="s">
        <v>340</v>
      </c>
      <c r="C444" s="1" t="s">
        <v>1</v>
      </c>
      <c r="D444" s="4">
        <v>43</v>
      </c>
      <c r="K444" s="25" t="s">
        <v>455</v>
      </c>
      <c r="L444" s="12"/>
      <c r="M444" s="18" t="str">
        <f>CONCATENATE(B440,",")</f>
        <v>ASSIGNEE_NAME,</v>
      </c>
      <c r="N444" s="5" t="str">
        <f t="shared" si="169"/>
        <v>CREATED_BY_NAME VARCHAR(43),</v>
      </c>
      <c r="O444" s="1" t="s">
        <v>283</v>
      </c>
      <c r="P444" t="s">
        <v>128</v>
      </c>
      <c r="Q444" t="s">
        <v>0</v>
      </c>
      <c r="W444" s="17" t="str">
        <f t="shared" si="167"/>
        <v>createdByName</v>
      </c>
      <c r="X444" s="3" t="str">
        <f t="shared" si="170"/>
        <v>"createdByName":"",</v>
      </c>
      <c r="Y444" s="22" t="str">
        <f t="shared" si="171"/>
        <v>public static String CREATED_BY_NAME="createdByName";</v>
      </c>
      <c r="Z444" s="7" t="str">
        <f t="shared" si="172"/>
        <v>private String createdByName="";</v>
      </c>
    </row>
    <row r="445" spans="2:26" ht="17.5" x14ac:dyDescent="0.45">
      <c r="B445" s="1" t="s">
        <v>264</v>
      </c>
      <c r="C445" s="1" t="s">
        <v>1</v>
      </c>
      <c r="D445" s="4">
        <v>43</v>
      </c>
      <c r="K445" s="25" t="str">
        <f t="shared" ref="K445:K450" si="173">CONCATENATE("T.",B445,",")</f>
        <v>T.CREATED_DATE,</v>
      </c>
      <c r="L445" s="12"/>
      <c r="M445" s="18" t="str">
        <f>CONCATENATE(B445,",")</f>
        <v>CREATED_DATE,</v>
      </c>
      <c r="N445" s="5" t="str">
        <f t="shared" si="169"/>
        <v>CREATED_DATE VARCHAR(43),</v>
      </c>
      <c r="O445" s="1" t="s">
        <v>283</v>
      </c>
      <c r="P445" t="s">
        <v>8</v>
      </c>
      <c r="W445" s="17" t="str">
        <f t="shared" si="167"/>
        <v>createdDate</v>
      </c>
      <c r="X445" s="3" t="str">
        <f t="shared" si="170"/>
        <v>"createdDate":"",</v>
      </c>
      <c r="Y445" s="22" t="str">
        <f t="shared" si="171"/>
        <v>public static String CREATED_DATE="createdDate";</v>
      </c>
      <c r="Z445" s="7" t="str">
        <f t="shared" si="172"/>
        <v>private String createdDate="";</v>
      </c>
    </row>
    <row r="446" spans="2:26" ht="17.5" x14ac:dyDescent="0.45">
      <c r="B446" s="1" t="s">
        <v>265</v>
      </c>
      <c r="C446" s="1" t="s">
        <v>1</v>
      </c>
      <c r="D446" s="4">
        <v>40</v>
      </c>
      <c r="K446" s="25" t="str">
        <f t="shared" si="173"/>
        <v>T.CREATED_TIME,</v>
      </c>
      <c r="L446" s="12"/>
      <c r="M446" s="18"/>
      <c r="N446" s="5" t="str">
        <f t="shared" si="169"/>
        <v>CREATED_TIME VARCHAR(40),</v>
      </c>
      <c r="O446" s="1" t="s">
        <v>283</v>
      </c>
      <c r="P446" t="s">
        <v>133</v>
      </c>
      <c r="W446" s="17" t="str">
        <f t="shared" si="167"/>
        <v>createdTime</v>
      </c>
      <c r="X446" s="3" t="str">
        <f t="shared" si="170"/>
        <v>"createdTime":"",</v>
      </c>
      <c r="Y446" s="22" t="str">
        <f t="shared" si="171"/>
        <v>public static String CREATED_TIME="createdTime";</v>
      </c>
      <c r="Z446" s="7" t="str">
        <f t="shared" si="172"/>
        <v>private String createdTime="";</v>
      </c>
    </row>
    <row r="447" spans="2:26" ht="17.5" x14ac:dyDescent="0.45">
      <c r="B447" s="1" t="s">
        <v>402</v>
      </c>
      <c r="C447" s="1" t="s">
        <v>1</v>
      </c>
      <c r="D447" s="4">
        <v>50</v>
      </c>
      <c r="K447" s="25" t="str">
        <f t="shared" si="173"/>
        <v>T.ESTIMATED_HOURS,</v>
      </c>
      <c r="L447" s="12"/>
      <c r="M447" s="18" t="str">
        <f>CONCATENATE(B447,",")</f>
        <v>ESTIMATED_HOURS,</v>
      </c>
      <c r="N447" s="5" t="str">
        <f t="shared" si="169"/>
        <v>ESTIMATED_HOURS VARCHAR(50),</v>
      </c>
      <c r="O447" s="1" t="s">
        <v>407</v>
      </c>
      <c r="P447" t="s">
        <v>408</v>
      </c>
      <c r="W447" s="17" t="str">
        <f t="shared" si="167"/>
        <v>estimatedHours</v>
      </c>
      <c r="X447" s="3" t="str">
        <f t="shared" si="170"/>
        <v>"estimatedHours":"",</v>
      </c>
      <c r="Y447" s="22" t="str">
        <f t="shared" si="171"/>
        <v>public static String ESTIMATED_HOURS="estimatedHours";</v>
      </c>
      <c r="Z447" s="7" t="str">
        <f t="shared" si="172"/>
        <v>private String estimatedHours="";</v>
      </c>
    </row>
    <row r="448" spans="2:26" ht="17.5" x14ac:dyDescent="0.45">
      <c r="B448" s="1" t="s">
        <v>403</v>
      </c>
      <c r="C448" s="1" t="s">
        <v>1</v>
      </c>
      <c r="D448" s="4">
        <v>50</v>
      </c>
      <c r="K448" s="25" t="str">
        <f t="shared" si="173"/>
        <v>T.SPENT_HOURS,</v>
      </c>
      <c r="L448" s="12"/>
      <c r="M448" s="18" t="str">
        <f>CONCATENATE(B448,",")</f>
        <v>SPENT_HOURS,</v>
      </c>
      <c r="N448" s="5" t="str">
        <f t="shared" si="169"/>
        <v>SPENT_HOURS VARCHAR(50),</v>
      </c>
      <c r="O448" s="1" t="s">
        <v>409</v>
      </c>
      <c r="P448" t="s">
        <v>408</v>
      </c>
      <c r="W448" s="17" t="str">
        <f t="shared" si="167"/>
        <v>spentHours</v>
      </c>
      <c r="X448" s="3" t="str">
        <f t="shared" si="170"/>
        <v>"spentHours":"",</v>
      </c>
      <c r="Y448" s="22" t="str">
        <f t="shared" si="171"/>
        <v>public static String SPENT_HOURS="spentHours";</v>
      </c>
      <c r="Z448" s="7" t="str">
        <f t="shared" si="172"/>
        <v>private String spentHours="";</v>
      </c>
    </row>
    <row r="449" spans="2:26" ht="17.5" x14ac:dyDescent="0.45">
      <c r="B449" s="1" t="s">
        <v>400</v>
      </c>
      <c r="C449" s="1" t="s">
        <v>1</v>
      </c>
      <c r="D449" s="4">
        <v>40</v>
      </c>
      <c r="K449" s="25" t="str">
        <f t="shared" si="173"/>
        <v>T.DEPENDENT_TASK_TYPE_1_ID,</v>
      </c>
      <c r="L449" s="12"/>
      <c r="M449" s="18"/>
      <c r="N449" s="5" t="str">
        <f>CONCATENATE(B449," ",C449,"(",D449,")",",")</f>
        <v>DEPENDENT_TASK_TYPE_1_ID VARCHAR(40),</v>
      </c>
      <c r="O449" s="1" t="s">
        <v>390</v>
      </c>
      <c r="P449" t="s">
        <v>312</v>
      </c>
      <c r="Q449" t="s">
        <v>51</v>
      </c>
      <c r="R449">
        <v>1</v>
      </c>
      <c r="S449" t="s">
        <v>2</v>
      </c>
      <c r="W449" s="17" t="str">
        <f>CONCATENATE(,LOWER(O449),UPPER(LEFT(P449,1)),LOWER(RIGHT(P449,LEN(P449)-IF(LEN(P449)&gt;0,1,LEN(P449)))),UPPER(LEFT(Q449,1)),LOWER(RIGHT(Q449,LEN(Q449)-IF(LEN(Q449)&gt;0,1,LEN(Q449)))),UPPER(LEFT(R449,1)),LOWER(RIGHT(R449,LEN(R449)-IF(LEN(R449)&gt;0,1,LEN(R449)))),UPPER(LEFT(S449,1)),LOWER(RIGHT(S449,LEN(S449)-IF(LEN(S449)&gt;0,1,LEN(S449)))),UPPER(LEFT(T449,1)),LOWER(RIGHT(T449,LEN(T449)-IF(LEN(T449)&gt;0,1,LEN(T449)))),UPPER(LEFT(U449,1)),LOWER(RIGHT(U449,LEN(U449)-IF(LEN(U449)&gt;0,1,LEN(U449)))),UPPER(LEFT(V449,1)),LOWER(RIGHT(V449,LEN(V449)-IF(LEN(V449)&gt;0,1,LEN(V449)))))</f>
        <v>dependentTaskType1Id</v>
      </c>
      <c r="X449" s="3" t="str">
        <f>CONCATENATE("""",W449,"""",":","""","""",",")</f>
        <v>"dependentTaskType1Id":"",</v>
      </c>
      <c r="Y449" s="22" t="str">
        <f>CONCATENATE("public static String ",,B449,,"=","""",W449,""";")</f>
        <v>public static String DEPENDENT_TASK_TYPE_1_ID="dependentTaskType1Id";</v>
      </c>
      <c r="Z449" s="7" t="str">
        <f>CONCATENATE("private String ",W449,"=","""""",";")</f>
        <v>private String dependentTaskType1Id="";</v>
      </c>
    </row>
    <row r="450" spans="2:26" ht="17.5" x14ac:dyDescent="0.45">
      <c r="B450" s="1" t="s">
        <v>399</v>
      </c>
      <c r="C450" s="1" t="s">
        <v>1</v>
      </c>
      <c r="D450" s="4">
        <v>40</v>
      </c>
      <c r="K450" s="25" t="str">
        <f t="shared" si="173"/>
        <v>T.DEPENDENT_TASK_TYPE_2_ID,</v>
      </c>
      <c r="L450" s="12"/>
      <c r="M450" s="18" t="str">
        <f>CONCATENATE(B450,",")</f>
        <v>DEPENDENT_TASK_TYPE_2_ID,</v>
      </c>
      <c r="N450" s="5" t="str">
        <f>CONCATENATE(B450," ",C450,"(",D450,")",",")</f>
        <v>DEPENDENT_TASK_TYPE_2_ID VARCHAR(40),</v>
      </c>
      <c r="O450" s="1" t="s">
        <v>390</v>
      </c>
      <c r="P450" t="s">
        <v>312</v>
      </c>
      <c r="Q450" t="s">
        <v>51</v>
      </c>
      <c r="R450">
        <v>2</v>
      </c>
      <c r="S450" t="s">
        <v>2</v>
      </c>
      <c r="W450" s="17" t="str">
        <f>CONCATENATE(,LOWER(O450),UPPER(LEFT(P450,1)),LOWER(RIGHT(P450,LEN(P450)-IF(LEN(P450)&gt;0,1,LEN(P450)))),UPPER(LEFT(Q450,1)),LOWER(RIGHT(Q450,LEN(Q450)-IF(LEN(Q450)&gt;0,1,LEN(Q450)))),UPPER(LEFT(R450,1)),LOWER(RIGHT(R450,LEN(R450)-IF(LEN(R450)&gt;0,1,LEN(R450)))),UPPER(LEFT(S450,1)),LOWER(RIGHT(S450,LEN(S450)-IF(LEN(S450)&gt;0,1,LEN(S450)))),UPPER(LEFT(T450,1)),LOWER(RIGHT(T450,LEN(T450)-IF(LEN(T450)&gt;0,1,LEN(T450)))),UPPER(LEFT(U450,1)),LOWER(RIGHT(U450,LEN(U450)-IF(LEN(U450)&gt;0,1,LEN(U450)))),UPPER(LEFT(V450,1)),LOWER(RIGHT(V450,LEN(V450)-IF(LEN(V450)&gt;0,1,LEN(V450)))))</f>
        <v>dependentTaskType2Id</v>
      </c>
      <c r="X450" s="3" t="str">
        <f>CONCATENATE("""",W450,"""",":","""","""",",")</f>
        <v>"dependentTaskType2Id":"",</v>
      </c>
      <c r="Y450" s="22" t="str">
        <f>CONCATENATE("public static String ",,B450,,"=","""",W450,""";")</f>
        <v>public static String DEPENDENT_TASK_TYPE_2_ID="dependentTaskType2Id";</v>
      </c>
      <c r="Z450" s="7" t="str">
        <f>CONCATENATE("private String ",W450,"=","""""",";")</f>
        <v>private String dependentTaskType2Id="";</v>
      </c>
    </row>
    <row r="451" spans="2:26" ht="17.5" x14ac:dyDescent="0.45">
      <c r="B451" s="1" t="s">
        <v>420</v>
      </c>
      <c r="C451" s="1" t="s">
        <v>1</v>
      </c>
      <c r="D451" s="4">
        <v>40</v>
      </c>
      <c r="K451" s="25" t="s">
        <v>458</v>
      </c>
      <c r="L451" s="12"/>
      <c r="M451" s="18"/>
      <c r="N451" s="5" t="str">
        <f t="shared" si="169"/>
        <v>DEPENDENT_TASK_TYPE_1_NAME VARCHAR(40),</v>
      </c>
      <c r="O451" s="1" t="s">
        <v>390</v>
      </c>
      <c r="P451" t="s">
        <v>312</v>
      </c>
      <c r="Q451" t="s">
        <v>51</v>
      </c>
      <c r="R451">
        <v>1</v>
      </c>
      <c r="S451" t="s">
        <v>0</v>
      </c>
      <c r="W451" s="17" t="str">
        <f t="shared" si="167"/>
        <v>dependentTaskType1Name</v>
      </c>
      <c r="X451" s="3" t="str">
        <f t="shared" si="170"/>
        <v>"dependentTaskType1Name":"",</v>
      </c>
      <c r="Y451" s="22" t="str">
        <f t="shared" si="171"/>
        <v>public static String DEPENDENT_TASK_TYPE_1_NAME="dependentTaskType1Name";</v>
      </c>
      <c r="Z451" s="7" t="str">
        <f t="shared" si="172"/>
        <v>private String dependentTaskType1Name="";</v>
      </c>
    </row>
    <row r="452" spans="2:26" ht="17.5" x14ac:dyDescent="0.45">
      <c r="B452" s="1" t="s">
        <v>421</v>
      </c>
      <c r="C452" s="1" t="s">
        <v>1</v>
      </c>
      <c r="D452" s="4">
        <v>40</v>
      </c>
      <c r="K452" s="25" t="s">
        <v>459</v>
      </c>
      <c r="L452" s="12"/>
      <c r="M452" s="18" t="str">
        <f>CONCATENATE(B452,",")</f>
        <v>DEPENDENT_TASK_TYPE_2_NAME,</v>
      </c>
      <c r="N452" s="5" t="str">
        <f t="shared" si="169"/>
        <v>DEPENDENT_TASK_TYPE_2_NAME VARCHAR(40),</v>
      </c>
      <c r="O452" s="1" t="s">
        <v>390</v>
      </c>
      <c r="P452" t="s">
        <v>312</v>
      </c>
      <c r="Q452" t="s">
        <v>51</v>
      </c>
      <c r="R452">
        <v>2</v>
      </c>
      <c r="S452" t="s">
        <v>0</v>
      </c>
      <c r="W452" s="17" t="str">
        <f t="shared" si="167"/>
        <v>dependentTaskType2Name</v>
      </c>
      <c r="X452" s="3" t="str">
        <f t="shared" si="170"/>
        <v>"dependentTaskType2Name":"",</v>
      </c>
      <c r="Y452" s="22" t="str">
        <f t="shared" si="171"/>
        <v>public static String DEPENDENT_TASK_TYPE_2_NAME="dependentTaskType2Name";</v>
      </c>
      <c r="Z452" s="7" t="str">
        <f t="shared" si="172"/>
        <v>private String dependentTaskType2Name="";</v>
      </c>
    </row>
    <row r="453" spans="2:26" ht="17.5" x14ac:dyDescent="0.45">
      <c r="B453" s="1" t="s">
        <v>272</v>
      </c>
      <c r="C453" s="1" t="s">
        <v>1</v>
      </c>
      <c r="D453" s="4">
        <v>30</v>
      </c>
      <c r="K453" s="25" t="str">
        <f>CONCATENATE("T.",B453,",")</f>
        <v>T.COMPLETED_DURATION,</v>
      </c>
      <c r="L453" s="12"/>
      <c r="M453" s="18" t="str">
        <f>CONCATENATE(B453,",")</f>
        <v>COMPLETED_DURATION,</v>
      </c>
      <c r="N453" s="5" t="str">
        <f t="shared" si="169"/>
        <v>COMPLETED_DURATION VARCHAR(30),</v>
      </c>
      <c r="O453" s="1" t="s">
        <v>314</v>
      </c>
      <c r="P453" t="s">
        <v>315</v>
      </c>
      <c r="W453" s="17" t="str">
        <f t="shared" si="167"/>
        <v>completedDuration</v>
      </c>
      <c r="X453" s="3" t="str">
        <f t="shared" si="170"/>
        <v>"completedDuration":"",</v>
      </c>
      <c r="Y453" s="22" t="str">
        <f t="shared" si="171"/>
        <v>public static String COMPLETED_DURATION="completedDuration";</v>
      </c>
      <c r="Z453" s="7" t="str">
        <f t="shared" si="172"/>
        <v>private String completedDuration="";</v>
      </c>
    </row>
    <row r="454" spans="2:26" ht="17.5" x14ac:dyDescent="0.45">
      <c r="B454" s="8" t="s">
        <v>276</v>
      </c>
      <c r="C454" s="1" t="s">
        <v>1</v>
      </c>
      <c r="D454" s="12">
        <v>40</v>
      </c>
      <c r="K454" s="25" t="str">
        <f>CONCATENATE("T.",B454,",")</f>
        <v>T.UPDATED_BY,</v>
      </c>
      <c r="L454" s="14"/>
      <c r="M454" s="18" t="str">
        <f>CONCATENATE(B454,",")</f>
        <v>UPDATED_BY,</v>
      </c>
      <c r="N454" s="5" t="str">
        <f>CONCATENATE(B454," ",C454,"(",D454,")",",")</f>
        <v>UPDATED_BY VARCHAR(40),</v>
      </c>
      <c r="O454" s="1" t="s">
        <v>316</v>
      </c>
      <c r="P454" t="s">
        <v>128</v>
      </c>
      <c r="W454" s="17" t="str">
        <f>CONCATENATE(,LOWER(O454),UPPER(LEFT(P454,1)),LOWER(RIGHT(P454,LEN(P454)-IF(LEN(P454)&gt;0,1,LEN(P454)))),UPPER(LEFT(Q454,1)),LOWER(RIGHT(Q454,LEN(Q454)-IF(LEN(Q454)&gt;0,1,LEN(Q454)))),UPPER(LEFT(R454,1)),LOWER(RIGHT(R454,LEN(R454)-IF(LEN(R454)&gt;0,1,LEN(R454)))),UPPER(LEFT(S454,1)),LOWER(RIGHT(S454,LEN(S454)-IF(LEN(S454)&gt;0,1,LEN(S454)))),UPPER(LEFT(T454,1)),LOWER(RIGHT(T454,LEN(T454)-IF(LEN(T454)&gt;0,1,LEN(T454)))),UPPER(LEFT(U454,1)),LOWER(RIGHT(U454,LEN(U454)-IF(LEN(U454)&gt;0,1,LEN(U454)))),UPPER(LEFT(V454,1)),LOWER(RIGHT(V454,LEN(V454)-IF(LEN(V454)&gt;0,1,LEN(V454)))))</f>
        <v>updatedBy</v>
      </c>
      <c r="X454" s="3" t="str">
        <f>CONCATENATE("""",W454,"""",":","""","""",",")</f>
        <v>"updatedBy":"",</v>
      </c>
      <c r="Y454" s="22" t="str">
        <f>CONCATENATE("public static String ",,B454,,"=","""",W454,""";")</f>
        <v>public static String UPDATED_BY="updatedBy";</v>
      </c>
      <c r="Z454" s="7" t="str">
        <f>CONCATENATE("private String ",W454,"=","""""",";")</f>
        <v>private String updatedBy="";</v>
      </c>
    </row>
    <row r="455" spans="2:26" ht="17.5" x14ac:dyDescent="0.45">
      <c r="B455" s="8" t="s">
        <v>422</v>
      </c>
      <c r="C455" s="1" t="s">
        <v>1</v>
      </c>
      <c r="D455" s="12">
        <v>40</v>
      </c>
      <c r="K455" s="25" t="s">
        <v>456</v>
      </c>
      <c r="L455" s="14"/>
      <c r="M455" s="18" t="str">
        <f t="shared" ref="M455:M461" si="174">CONCATENATE(B455,",")</f>
        <v>UPDATED_BY_NAME,</v>
      </c>
      <c r="N455" s="5" t="str">
        <f t="shared" si="169"/>
        <v>UPDATED_BY_NAME VARCHAR(40),</v>
      </c>
      <c r="O455" s="1" t="s">
        <v>316</v>
      </c>
      <c r="P455" t="s">
        <v>128</v>
      </c>
      <c r="Q455" t="s">
        <v>0</v>
      </c>
      <c r="W455" s="17" t="str">
        <f t="shared" si="167"/>
        <v>updatedByName</v>
      </c>
      <c r="X455" s="3" t="str">
        <f t="shared" si="170"/>
        <v>"updatedByName":"",</v>
      </c>
      <c r="Y455" s="22" t="str">
        <f t="shared" si="171"/>
        <v>public static String UPDATED_BY_NAME="updatedByName";</v>
      </c>
      <c r="Z455" s="7" t="str">
        <f t="shared" si="172"/>
        <v>private String updatedByName="";</v>
      </c>
    </row>
    <row r="456" spans="2:26" ht="17.5" x14ac:dyDescent="0.45">
      <c r="B456" s="8" t="s">
        <v>277</v>
      </c>
      <c r="C456" s="1" t="s">
        <v>1</v>
      </c>
      <c r="D456" s="12">
        <v>42</v>
      </c>
      <c r="K456" s="25" t="str">
        <f>CONCATENATE("T.",B456,",")</f>
        <v>T.LAST_UPDATED_DATE,</v>
      </c>
      <c r="L456" s="14"/>
      <c r="M456" s="18" t="str">
        <f t="shared" si="174"/>
        <v>LAST_UPDATED_DATE,</v>
      </c>
      <c r="N456" s="5" t="str">
        <f t="shared" si="169"/>
        <v>LAST_UPDATED_DATE VARCHAR(42),</v>
      </c>
      <c r="O456" s="1" t="s">
        <v>317</v>
      </c>
      <c r="P456" t="s">
        <v>316</v>
      </c>
      <c r="Q456" t="s">
        <v>8</v>
      </c>
      <c r="W456" s="17" t="str">
        <f t="shared" si="167"/>
        <v>lastUpdatedDate</v>
      </c>
      <c r="X456" s="3" t="str">
        <f t="shared" si="170"/>
        <v>"lastUpdatedDate":"",</v>
      </c>
      <c r="Y456" s="22" t="str">
        <f t="shared" si="171"/>
        <v>public static String LAST_UPDATED_DATE="lastUpdatedDate";</v>
      </c>
      <c r="Z456" s="7" t="str">
        <f t="shared" si="172"/>
        <v>private String lastUpdatedDate="";</v>
      </c>
    </row>
    <row r="457" spans="2:26" ht="17.5" x14ac:dyDescent="0.45">
      <c r="B457" s="8" t="s">
        <v>278</v>
      </c>
      <c r="C457" s="1" t="s">
        <v>1</v>
      </c>
      <c r="D457" s="12">
        <v>42</v>
      </c>
      <c r="K457" s="25" t="str">
        <f>CONCATENATE("T.",B457,",")</f>
        <v>T.LAST_UPDATED_TIME,</v>
      </c>
      <c r="L457" s="14"/>
      <c r="M457" s="18" t="str">
        <f t="shared" si="174"/>
        <v>LAST_UPDATED_TIME,</v>
      </c>
      <c r="N457" s="5" t="str">
        <f t="shared" si="169"/>
        <v>LAST_UPDATED_TIME VARCHAR(42),</v>
      </c>
      <c r="O457" s="1" t="s">
        <v>317</v>
      </c>
      <c r="P457" t="s">
        <v>316</v>
      </c>
      <c r="Q457" t="s">
        <v>133</v>
      </c>
      <c r="W457" s="17" t="str">
        <f t="shared" si="167"/>
        <v>lastUpdatedTime</v>
      </c>
      <c r="X457" s="3" t="str">
        <f t="shared" si="170"/>
        <v>"lastUpdatedTime":"",</v>
      </c>
      <c r="Y457" s="22" t="str">
        <f t="shared" si="171"/>
        <v>public static String LAST_UPDATED_TIME="lastUpdatedTime";</v>
      </c>
      <c r="Z457" s="7" t="str">
        <f t="shared" si="172"/>
        <v>private String lastUpdatedTime="";</v>
      </c>
    </row>
    <row r="458" spans="2:26" ht="17.5" x14ac:dyDescent="0.45">
      <c r="B458" s="8" t="s">
        <v>418</v>
      </c>
      <c r="C458" s="1" t="s">
        <v>1</v>
      </c>
      <c r="D458" s="12">
        <v>42</v>
      </c>
      <c r="K458" s="25" t="str">
        <f>CONCATENATE("T.",B458,",")</f>
        <v>T.TASK_STATUS,</v>
      </c>
      <c r="L458" s="14"/>
      <c r="M458" s="18" t="str">
        <f t="shared" si="174"/>
        <v>TASK_STATUS,</v>
      </c>
      <c r="N458" s="5" t="str">
        <f t="shared" si="169"/>
        <v>TASK_STATUS VARCHAR(42),</v>
      </c>
      <c r="O458" s="1" t="s">
        <v>312</v>
      </c>
      <c r="P458" t="s">
        <v>3</v>
      </c>
      <c r="W458" s="17" t="str">
        <f t="shared" si="167"/>
        <v>taskStatus</v>
      </c>
      <c r="X458" s="3" t="str">
        <f t="shared" si="170"/>
        <v>"taskStatus":"",</v>
      </c>
      <c r="Y458" s="22" t="str">
        <f t="shared" si="171"/>
        <v>public static String TASK_STATUS="taskStatus";</v>
      </c>
      <c r="Z458" s="7" t="str">
        <f t="shared" si="172"/>
        <v>private String taskStatus="";</v>
      </c>
    </row>
    <row r="459" spans="2:26" ht="17.5" x14ac:dyDescent="0.45">
      <c r="B459" s="8" t="s">
        <v>405</v>
      </c>
      <c r="C459" s="1" t="s">
        <v>1</v>
      </c>
      <c r="D459" s="12">
        <v>42</v>
      </c>
      <c r="K459" s="25" t="str">
        <f>CONCATENATE("T.",B459,",")</f>
        <v>T.IS_DETECTED_BUG,</v>
      </c>
      <c r="L459" s="14"/>
      <c r="M459" s="18" t="str">
        <f t="shared" si="174"/>
        <v>IS_DETECTED_BUG,</v>
      </c>
      <c r="N459" s="5" t="str">
        <f t="shared" si="169"/>
        <v>IS_DETECTED_BUG VARCHAR(42),</v>
      </c>
      <c r="O459" s="1" t="s">
        <v>112</v>
      </c>
      <c r="P459" t="s">
        <v>410</v>
      </c>
      <c r="Q459" t="s">
        <v>411</v>
      </c>
      <c r="W459" s="17" t="str">
        <f t="shared" si="167"/>
        <v>isDetectedBug</v>
      </c>
      <c r="X459" s="3" t="str">
        <f t="shared" si="170"/>
        <v>"isDetectedBug":"",</v>
      </c>
      <c r="Y459" s="22" t="str">
        <f t="shared" si="171"/>
        <v>public static String IS_DETECTED_BUG="isDetectedBug";</v>
      </c>
      <c r="Z459" s="7" t="str">
        <f t="shared" si="172"/>
        <v>private String isDetectedBug="";</v>
      </c>
    </row>
    <row r="460" spans="2:26" ht="17.5" x14ac:dyDescent="0.45">
      <c r="B460" s="8" t="s">
        <v>477</v>
      </c>
      <c r="C460" s="1" t="s">
        <v>1</v>
      </c>
      <c r="D460" s="12">
        <v>42</v>
      </c>
      <c r="I460">
        <f>I458</f>
        <v>0</v>
      </c>
      <c r="J460" t="str">
        <f>CONCATENATE(LEFT(CONCATENATE(" ADD "," ",N460,";"),LEN(CONCATENATE(" ADD "," ",N460,";"))-2),";")</f>
        <v xml:space="preserve"> ADD  IS_GENERAL VARCHAR(42);</v>
      </c>
      <c r="K460" s="25" t="str">
        <f>CONCATENATE("T.",B460,",")</f>
        <v>T.IS_GENERAL,</v>
      </c>
      <c r="L460" s="14"/>
      <c r="M460" s="18" t="str">
        <f t="shared" si="174"/>
        <v>IS_GENERAL,</v>
      </c>
      <c r="N460" s="5" t="str">
        <f t="shared" si="169"/>
        <v>IS_GENERAL VARCHAR(42),</v>
      </c>
      <c r="O460" s="1" t="s">
        <v>112</v>
      </c>
      <c r="P460" t="s">
        <v>478</v>
      </c>
      <c r="W460" s="17" t="str">
        <f t="shared" si="167"/>
        <v>isGeneral</v>
      </c>
      <c r="X460" s="3" t="str">
        <f t="shared" si="170"/>
        <v>"isGeneral":"",</v>
      </c>
      <c r="Y460" s="22" t="str">
        <f t="shared" si="171"/>
        <v>public static String IS_GENERAL="isGeneral";</v>
      </c>
      <c r="Z460" s="7" t="str">
        <f t="shared" si="172"/>
        <v>private String isGeneral="";</v>
      </c>
    </row>
    <row r="461" spans="2:26" ht="17.5" x14ac:dyDescent="0.45">
      <c r="B461" s="8" t="s">
        <v>406</v>
      </c>
      <c r="C461" s="1" t="s">
        <v>1</v>
      </c>
      <c r="D461" s="12">
        <v>42</v>
      </c>
      <c r="K461" s="25" t="str">
        <f>CONCATENATE("T.",B461,"")</f>
        <v>T.IS_UPDATE_REQUIRED</v>
      </c>
      <c r="L461" s="14"/>
      <c r="M461" s="18" t="str">
        <f t="shared" si="174"/>
        <v>IS_UPDATE_REQUIRED,</v>
      </c>
      <c r="N461" s="5" t="str">
        <f t="shared" si="169"/>
        <v>IS_UPDATE_REQUIRED VARCHAR(42),</v>
      </c>
      <c r="O461" s="1" t="s">
        <v>112</v>
      </c>
      <c r="P461" t="s">
        <v>412</v>
      </c>
      <c r="Q461" t="s">
        <v>413</v>
      </c>
      <c r="W461" s="17" t="str">
        <f t="shared" si="167"/>
        <v>isUpdateRequired</v>
      </c>
      <c r="X461" s="3" t="str">
        <f t="shared" si="170"/>
        <v>"isUpdateRequired":"",</v>
      </c>
      <c r="Y461" s="22" t="str">
        <f t="shared" si="171"/>
        <v>public static String IS_UPDATE_REQUIRED="isUpdateRequired";</v>
      </c>
      <c r="Z461" s="7" t="str">
        <f t="shared" si="172"/>
        <v>private String isUpdateRequired="";</v>
      </c>
    </row>
    <row r="462" spans="2:26" ht="17.5" x14ac:dyDescent="0.45">
      <c r="C462" s="1"/>
      <c r="D462" s="8"/>
      <c r="K462" s="29" t="s">
        <v>474</v>
      </c>
      <c r="M462" s="18"/>
      <c r="N462" s="33" t="s">
        <v>130</v>
      </c>
      <c r="O462" s="1"/>
      <c r="W462" s="17"/>
    </row>
    <row r="463" spans="2:26" ht="17.5" x14ac:dyDescent="0.45">
      <c r="C463" s="14"/>
      <c r="D463" s="9"/>
      <c r="K463" s="29" t="s">
        <v>475</v>
      </c>
      <c r="M463" s="20"/>
      <c r="N463" s="33"/>
      <c r="O463" s="14"/>
      <c r="W463" s="17"/>
    </row>
    <row r="464" spans="2:26" ht="17.5" x14ac:dyDescent="0.45">
      <c r="C464" s="14"/>
      <c r="D464" s="9"/>
      <c r="K464" s="21" t="s">
        <v>476</v>
      </c>
      <c r="M464" s="20"/>
      <c r="N464" s="33"/>
      <c r="O464" s="14"/>
      <c r="W464" s="17"/>
    </row>
    <row r="465" spans="2:26" ht="17.5" x14ac:dyDescent="0.45">
      <c r="C465" s="14"/>
      <c r="D465" s="9"/>
      <c r="M465" s="20"/>
      <c r="N465" s="33"/>
      <c r="O465" s="14"/>
      <c r="W465" s="17"/>
    </row>
    <row r="466" spans="2:26" x14ac:dyDescent="0.35">
      <c r="B466" s="2" t="s">
        <v>414</v>
      </c>
      <c r="I466" t="str">
        <f>CONCATENATE("ALTER TABLE"," ",B466)</f>
        <v>ALTER TABLE TM_BACKLOG_TASK_NOTIFIER</v>
      </c>
      <c r="N466" s="5" t="str">
        <f>CONCATENATE("CREATE TABLE ",B466," ","(")</f>
        <v>CREATE TABLE TM_BACKLOG_TASK_NOTIFIER (</v>
      </c>
    </row>
    <row r="467" spans="2:26" ht="17.5" x14ac:dyDescent="0.45">
      <c r="B467" s="1" t="s">
        <v>2</v>
      </c>
      <c r="C467" s="1" t="s">
        <v>1</v>
      </c>
      <c r="D467" s="4">
        <v>30</v>
      </c>
      <c r="E467" s="24" t="s">
        <v>113</v>
      </c>
      <c r="I467" t="str">
        <f>I466</f>
        <v>ALTER TABLE TM_BACKLOG_TASK_NOTIFIER</v>
      </c>
      <c r="J467" t="str">
        <f t="shared" ref="J467:J472" si="175">CONCATENATE(LEFT(CONCATENATE(" ADD "," ",N467,";"),LEN(CONCATENATE(" ADD "," ",N467,";"))-2),";")</f>
        <v xml:space="preserve"> ADD  ID VARCHAR(30) NOT NULL ;</v>
      </c>
      <c r="K467" s="21" t="str">
        <f t="shared" ref="K467:K472" si="176">CONCATENATE(LEFT(CONCATENATE("  ALTER COLUMN  "," ",N467,";"),LEN(CONCATENATE("  ALTER COLUMN  "," ",N467,";"))-2),";")</f>
        <v xml:space="preserve">  ALTER COLUMN   ID VARCHAR(30) NOT NULL ;</v>
      </c>
      <c r="L467" s="12"/>
      <c r="M467" s="18" t="str">
        <f t="shared" ref="M467:M472" si="177">CONCATENATE(B467,",")</f>
        <v>ID,</v>
      </c>
      <c r="N467" s="5" t="str">
        <f>CONCATENATE(B467," ",C467,"(",D467,") ",E467," ,")</f>
        <v>ID VARCHAR(30) NOT NULL ,</v>
      </c>
      <c r="O467" s="1" t="s">
        <v>2</v>
      </c>
      <c r="P467" s="6"/>
      <c r="Q467" s="6"/>
      <c r="R467" s="6"/>
      <c r="S467" s="6"/>
      <c r="T467" s="6"/>
      <c r="U467" s="6"/>
      <c r="V467" s="6"/>
      <c r="W467" s="17" t="str">
        <f t="shared" ref="W467:W472" si="178">CONCATENATE(,LOWER(O467),UPPER(LEFT(P467,1)),LOWER(RIGHT(P467,LEN(P467)-IF(LEN(P467)&gt;0,1,LEN(P467)))),UPPER(LEFT(Q467,1)),LOWER(RIGHT(Q467,LEN(Q467)-IF(LEN(Q467)&gt;0,1,LEN(Q467)))),UPPER(LEFT(R467,1)),LOWER(RIGHT(R467,LEN(R467)-IF(LEN(R467)&gt;0,1,LEN(R467)))),UPPER(LEFT(S467,1)),LOWER(RIGHT(S467,LEN(S467)-IF(LEN(S467)&gt;0,1,LEN(S467)))),UPPER(LEFT(T467,1)),LOWER(RIGHT(T467,LEN(T467)-IF(LEN(T467)&gt;0,1,LEN(T467)))),UPPER(LEFT(U467,1)),LOWER(RIGHT(U467,LEN(U467)-IF(LEN(U467)&gt;0,1,LEN(U467)))),UPPER(LEFT(V467,1)),LOWER(RIGHT(V467,LEN(V467)-IF(LEN(V467)&gt;0,1,LEN(V467)))))</f>
        <v>id</v>
      </c>
      <c r="X467" s="3" t="str">
        <f t="shared" ref="X467:X472" si="179">CONCATENATE("""",W467,"""",":","""","""",",")</f>
        <v>"id":"",</v>
      </c>
      <c r="Y467" s="22" t="str">
        <f t="shared" ref="Y467:Y472" si="180">CONCATENATE("public static String ",,B467,,"=","""",W467,""";")</f>
        <v>public static String ID="id";</v>
      </c>
      <c r="Z467" s="7" t="str">
        <f t="shared" ref="Z467:Z472" si="181">CONCATENATE("private String ",W467,"=","""""",";")</f>
        <v>private String id="";</v>
      </c>
    </row>
    <row r="468" spans="2:26" ht="17.5" x14ac:dyDescent="0.45">
      <c r="B468" s="1" t="s">
        <v>3</v>
      </c>
      <c r="C468" s="1" t="s">
        <v>1</v>
      </c>
      <c r="D468" s="4">
        <v>10</v>
      </c>
      <c r="I468" t="str">
        <f>I467</f>
        <v>ALTER TABLE TM_BACKLOG_TASK_NOTIFIER</v>
      </c>
      <c r="J468" t="str">
        <f t="shared" si="175"/>
        <v xml:space="preserve"> ADD  STATUS VARCHAR(10);</v>
      </c>
      <c r="K468" s="21" t="str">
        <f t="shared" si="176"/>
        <v xml:space="preserve">  ALTER COLUMN   STATUS VARCHAR(10);</v>
      </c>
      <c r="L468" s="12"/>
      <c r="M468" s="18" t="str">
        <f t="shared" si="177"/>
        <v>STATUS,</v>
      </c>
      <c r="N468" s="5" t="str">
        <f>CONCATENATE(B468," ",C468,"(",D468,")",",")</f>
        <v>STATUS VARCHAR(10),</v>
      </c>
      <c r="O468" s="1" t="s">
        <v>3</v>
      </c>
      <c r="W468" s="17" t="str">
        <f t="shared" si="178"/>
        <v>status</v>
      </c>
      <c r="X468" s="3" t="str">
        <f t="shared" si="179"/>
        <v>"status":"",</v>
      </c>
      <c r="Y468" s="22" t="str">
        <f t="shared" si="180"/>
        <v>public static String STATUS="status";</v>
      </c>
      <c r="Z468" s="7" t="str">
        <f t="shared" si="181"/>
        <v>private String status="";</v>
      </c>
    </row>
    <row r="469" spans="2:26" ht="17.5" x14ac:dyDescent="0.45">
      <c r="B469" s="1" t="s">
        <v>4</v>
      </c>
      <c r="C469" s="1" t="s">
        <v>1</v>
      </c>
      <c r="D469" s="4">
        <v>20</v>
      </c>
      <c r="I469" t="str">
        <f>I468</f>
        <v>ALTER TABLE TM_BACKLOG_TASK_NOTIFIER</v>
      </c>
      <c r="J469" t="str">
        <f t="shared" si="175"/>
        <v xml:space="preserve"> ADD  INSERT_DATE VARCHAR(20);</v>
      </c>
      <c r="K469" s="21" t="str">
        <f t="shared" si="176"/>
        <v xml:space="preserve">  ALTER COLUMN   INSERT_DATE VARCHAR(20);</v>
      </c>
      <c r="L469" s="12"/>
      <c r="M469" s="18" t="str">
        <f t="shared" si="177"/>
        <v>INSERT_DATE,</v>
      </c>
      <c r="N469" s="5" t="str">
        <f>CONCATENATE(B469," ",C469,"(",D469,")",",")</f>
        <v>INSERT_DATE VARCHAR(20),</v>
      </c>
      <c r="O469" s="1" t="s">
        <v>7</v>
      </c>
      <c r="P469" t="s">
        <v>8</v>
      </c>
      <c r="W469" s="17" t="str">
        <f t="shared" si="178"/>
        <v>insertDate</v>
      </c>
      <c r="X469" s="3" t="str">
        <f t="shared" si="179"/>
        <v>"insertDate":"",</v>
      </c>
      <c r="Y469" s="22" t="str">
        <f t="shared" si="180"/>
        <v>public static String INSERT_DATE="insertDate";</v>
      </c>
      <c r="Z469" s="7" t="str">
        <f t="shared" si="181"/>
        <v>private String insertDate="";</v>
      </c>
    </row>
    <row r="470" spans="2:26" ht="17.5" x14ac:dyDescent="0.45">
      <c r="B470" s="1" t="s">
        <v>5</v>
      </c>
      <c r="C470" s="1" t="s">
        <v>1</v>
      </c>
      <c r="D470" s="4">
        <v>20</v>
      </c>
      <c r="I470" t="str">
        <f>I467</f>
        <v>ALTER TABLE TM_BACKLOG_TASK_NOTIFIER</v>
      </c>
      <c r="J470" t="str">
        <f t="shared" si="175"/>
        <v xml:space="preserve"> ADD  MODIFICATION_DATE VARCHAR(20);</v>
      </c>
      <c r="K470" s="21" t="str">
        <f t="shared" si="176"/>
        <v xml:space="preserve">  ALTER COLUMN   MODIFICATION_DATE VARCHAR(20);</v>
      </c>
      <c r="L470" s="12"/>
      <c r="M470" s="18" t="str">
        <f t="shared" si="177"/>
        <v>MODIFICATION_DATE,</v>
      </c>
      <c r="N470" s="5" t="str">
        <f>CONCATENATE(B470," ",C470,"(",D470,")",",")</f>
        <v>MODIFICATION_DATE VARCHAR(20),</v>
      </c>
      <c r="O470" s="1" t="s">
        <v>9</v>
      </c>
      <c r="P470" t="s">
        <v>8</v>
      </c>
      <c r="W470" s="17" t="str">
        <f>CONCATENATE(,LOWER(O470),UPPER(LEFT(P470,1)),LOWER(RIGHT(P470,LEN(P470)-IF(LEN(P470)&gt;0,1,LEN(P470)))),UPPER(LEFT(Q470,1)),LOWER(RIGHT(Q470,LEN(Q470)-IF(LEN(Q470)&gt;0,1,LEN(Q470)))),UPPER(LEFT(R470,1)),LOWER(RIGHT(R470,LEN(R470)-IF(LEN(R470)&gt;0,1,LEN(R470)))),UPPER(LEFT(S470,1)),LOWER(RIGHT(S470,LEN(S470)-IF(LEN(S470)&gt;0,1,LEN(S470)))),UPPER(LEFT(T470,1)),LOWER(RIGHT(T470,LEN(T470)-IF(LEN(T470)&gt;0,1,LEN(T470)))),UPPER(LEFT(U470,1)),LOWER(RIGHT(U470,LEN(U470)-IF(LEN(U470)&gt;0,1,LEN(U470)))),UPPER(LEFT(V470,1)),LOWER(RIGHT(V470,LEN(V470)-IF(LEN(V470)&gt;0,1,LEN(V470)))))</f>
        <v>modificationDate</v>
      </c>
      <c r="X470" s="3" t="str">
        <f t="shared" si="179"/>
        <v>"modificationDate":"",</v>
      </c>
      <c r="Y470" s="22" t="str">
        <f t="shared" si="180"/>
        <v>public static String MODIFICATION_DATE="modificationDate";</v>
      </c>
      <c r="Z470" s="7" t="str">
        <f t="shared" si="181"/>
        <v>private String modificationDate="";</v>
      </c>
    </row>
    <row r="471" spans="2:26" ht="17.5" x14ac:dyDescent="0.45">
      <c r="B471" s="1" t="s">
        <v>415</v>
      </c>
      <c r="C471" s="1" t="s">
        <v>1</v>
      </c>
      <c r="D471" s="4">
        <v>43</v>
      </c>
      <c r="I471" t="e">
        <f>#REF!</f>
        <v>#REF!</v>
      </c>
      <c r="J471" t="str">
        <f t="shared" si="175"/>
        <v xml:space="preserve"> ADD  FK_BACKLOG_TASK_ID VARCHAR(43);</v>
      </c>
      <c r="K471" s="21" t="str">
        <f t="shared" si="176"/>
        <v xml:space="preserve">  ALTER COLUMN   FK_BACKLOG_TASK_ID VARCHAR(43);</v>
      </c>
      <c r="L471" s="12"/>
      <c r="M471" s="18" t="str">
        <f t="shared" si="177"/>
        <v>FK_BACKLOG_TASK_ID,</v>
      </c>
      <c r="N471" s="5" t="str">
        <f>CONCATENATE(B471," ",C471,"(",D471,")",",")</f>
        <v>FK_BACKLOG_TASK_ID VARCHAR(43),</v>
      </c>
      <c r="O471" s="1" t="s">
        <v>10</v>
      </c>
      <c r="P471" t="s">
        <v>356</v>
      </c>
      <c r="Q471" t="s">
        <v>312</v>
      </c>
      <c r="R471" t="s">
        <v>2</v>
      </c>
      <c r="W471" s="17" t="str">
        <f>CONCATENATE(,LOWER(O471),UPPER(LEFT(P471,1)),LOWER(RIGHT(P471,LEN(P471)-IF(LEN(P471)&gt;0,1,LEN(P471)))),UPPER(LEFT(Q471,1)),LOWER(RIGHT(Q471,LEN(Q471)-IF(LEN(Q471)&gt;0,1,LEN(Q471)))),UPPER(LEFT(R471,1)),LOWER(RIGHT(R471,LEN(R471)-IF(LEN(R471)&gt;0,1,LEN(R471)))),UPPER(LEFT(S471,1)),LOWER(RIGHT(S471,LEN(S471)-IF(LEN(S471)&gt;0,1,LEN(S471)))),UPPER(LEFT(T471,1)),LOWER(RIGHT(T471,LEN(T471)-IF(LEN(T471)&gt;0,1,LEN(T471)))),UPPER(LEFT(U471,1)),LOWER(RIGHT(U471,LEN(U471)-IF(LEN(U471)&gt;0,1,LEN(U471)))),UPPER(LEFT(V471,1)),LOWER(RIGHT(V471,LEN(V471)-IF(LEN(V471)&gt;0,1,LEN(V471)))))</f>
        <v>fkBacklogTaskId</v>
      </c>
      <c r="X471" s="3" t="str">
        <f t="shared" si="179"/>
        <v>"fkBacklogTaskId":"",</v>
      </c>
      <c r="Y471" s="22" t="str">
        <f t="shared" si="180"/>
        <v>public static String FK_BACKLOG_TASK_ID="fkBacklogTaskId";</v>
      </c>
      <c r="Z471" s="7" t="str">
        <f t="shared" si="181"/>
        <v>private String fkBacklogTaskId="";</v>
      </c>
    </row>
    <row r="472" spans="2:26" ht="17.5" x14ac:dyDescent="0.45">
      <c r="B472" s="1" t="s">
        <v>416</v>
      </c>
      <c r="C472" s="1" t="s">
        <v>1</v>
      </c>
      <c r="D472" s="4">
        <v>20</v>
      </c>
      <c r="I472" t="str">
        <f>I469</f>
        <v>ALTER TABLE TM_BACKLOG_TASK_NOTIFIER</v>
      </c>
      <c r="J472" t="str">
        <f t="shared" si="175"/>
        <v xml:space="preserve"> ADD  FK_NOTIFIER_ID VARCHAR(20);</v>
      </c>
      <c r="K472" s="21" t="str">
        <f t="shared" si="176"/>
        <v xml:space="preserve">  ALTER COLUMN   FK_NOTIFIER_ID VARCHAR(20);</v>
      </c>
      <c r="L472" s="12"/>
      <c r="M472" s="18" t="str">
        <f t="shared" si="177"/>
        <v>FK_NOTIFIER_ID,</v>
      </c>
      <c r="N472" s="5" t="str">
        <f>CONCATENATE(B472," ",C472,"(",D472,")",",")</f>
        <v>FK_NOTIFIER_ID VARCHAR(20),</v>
      </c>
      <c r="O472" s="1" t="s">
        <v>10</v>
      </c>
      <c r="P472" t="s">
        <v>417</v>
      </c>
      <c r="Q472" t="s">
        <v>2</v>
      </c>
      <c r="W472" s="17" t="str">
        <f t="shared" si="178"/>
        <v>fkNotifierId</v>
      </c>
      <c r="X472" s="3" t="str">
        <f t="shared" si="179"/>
        <v>"fkNotifierId":"",</v>
      </c>
      <c r="Y472" s="22" t="str">
        <f t="shared" si="180"/>
        <v>public static String FK_NOTIFIER_ID="fkNotifierId";</v>
      </c>
      <c r="Z472" s="7" t="str">
        <f t="shared" si="181"/>
        <v>private String fkNotifierId="";</v>
      </c>
    </row>
    <row r="473" spans="2:26" ht="17.5" x14ac:dyDescent="0.45">
      <c r="C473" s="1"/>
      <c r="D473" s="8"/>
      <c r="M473" s="18"/>
      <c r="N473" s="31" t="s">
        <v>126</v>
      </c>
      <c r="O473" s="1"/>
      <c r="W473" s="17"/>
    </row>
    <row r="474" spans="2:26" ht="17.5" x14ac:dyDescent="0.45">
      <c r="C474" s="14"/>
      <c r="D474" s="9"/>
      <c r="K474" s="29"/>
      <c r="M474" s="20"/>
      <c r="N474" s="33"/>
      <c r="O474" s="14"/>
      <c r="W474" s="17"/>
    </row>
    <row r="475" spans="2:26" x14ac:dyDescent="0.35">
      <c r="B475" s="2" t="s">
        <v>375</v>
      </c>
      <c r="I475" t="str">
        <f>CONCATENATE("ALTER TABLE"," ",B475)</f>
        <v>ALTER TABLE TM_COMMENT_FILE</v>
      </c>
      <c r="N475" s="5" t="str">
        <f>CONCATENATE("CREATE TABLE ",B475," ","(")</f>
        <v>CREATE TABLE TM_COMMENT_FILE (</v>
      </c>
    </row>
    <row r="476" spans="2:26" ht="17.5" x14ac:dyDescent="0.45">
      <c r="B476" s="1" t="s">
        <v>2</v>
      </c>
      <c r="C476" s="1" t="s">
        <v>1</v>
      </c>
      <c r="D476" s="4">
        <v>30</v>
      </c>
      <c r="E476" s="24" t="s">
        <v>113</v>
      </c>
      <c r="I476" t="str">
        <f>I475</f>
        <v>ALTER TABLE TM_COMMENT_FILE</v>
      </c>
      <c r="J476" t="str">
        <f>CONCATENATE(LEFT(CONCATENATE(" ADD "," ",N476,";"),LEN(CONCATENATE(" ADD "," ",N476,";"))-2),";")</f>
        <v xml:space="preserve"> ADD  ID VARCHAR(30) NOT NULL ;</v>
      </c>
      <c r="K476" s="21" t="str">
        <f>CONCATENATE(LEFT(CONCATENATE("  ALTER COLUMN  "," ",N476,";"),LEN(CONCATENATE("  ALTER COLUMN  "," ",N476,";"))-2),";")</f>
        <v xml:space="preserve">  ALTER COLUMN   ID VARCHAR(30) NOT NULL ;</v>
      </c>
      <c r="L476" s="12"/>
      <c r="M476" s="18" t="str">
        <f>CONCATENATE(B476,",")</f>
        <v>ID,</v>
      </c>
      <c r="N476" s="5" t="str">
        <f>CONCATENATE(B476," ",C476,"(",D476,") ",E476," ,")</f>
        <v>ID VARCHAR(30) NOT NULL ,</v>
      </c>
      <c r="O476" s="1" t="s">
        <v>2</v>
      </c>
      <c r="P476" s="6"/>
      <c r="Q476" s="6"/>
      <c r="R476" s="6"/>
      <c r="S476" s="6"/>
      <c r="T476" s="6"/>
      <c r="U476" s="6"/>
      <c r="V476" s="6"/>
      <c r="W476" s="17" t="str">
        <f t="shared" ref="W476:W482" si="182"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id</v>
      </c>
      <c r="X476" s="3" t="str">
        <f t="shared" ref="X476:X482" si="183">CONCATENATE("""",W476,"""",":","""","""",",")</f>
        <v>"id":"",</v>
      </c>
      <c r="Y476" s="22" t="str">
        <f t="shared" ref="Y476:Y482" si="184">CONCATENATE("public static String ",,B476,,"=","""",W476,""";")</f>
        <v>public static String ID="id";</v>
      </c>
      <c r="Z476" s="7" t="str">
        <f t="shared" ref="Z476:Z482" si="185">CONCATENATE("private String ",W476,"=","""""",";")</f>
        <v>private String id="";</v>
      </c>
    </row>
    <row r="477" spans="2:26" ht="17.5" x14ac:dyDescent="0.45">
      <c r="B477" s="1" t="s">
        <v>3</v>
      </c>
      <c r="C477" s="1" t="s">
        <v>1</v>
      </c>
      <c r="D477" s="4">
        <v>10</v>
      </c>
      <c r="I477" t="str">
        <f>I476</f>
        <v>ALTER TABLE TM_COMMENT_FILE</v>
      </c>
      <c r="J477" t="str">
        <f>CONCATENATE(LEFT(CONCATENATE(" ADD "," ",N477,";"),LEN(CONCATENATE(" ADD "," ",N477,";"))-2),";")</f>
        <v xml:space="preserve"> ADD  STATUS VARCHAR(10);</v>
      </c>
      <c r="K477" s="21" t="str">
        <f>CONCATENATE(LEFT(CONCATENATE("  ALTER COLUMN  "," ",N477,";"),LEN(CONCATENATE("  ALTER COLUMN  "," ",N477,";"))-2),";")</f>
        <v xml:space="preserve">  ALTER COLUMN   STATUS VARCHAR(10);</v>
      </c>
      <c r="L477" s="12"/>
      <c r="M477" s="18" t="str">
        <f>CONCATENATE(B477,",")</f>
        <v>STATUS,</v>
      </c>
      <c r="N477" s="5" t="str">
        <f t="shared" ref="N477:N482" si="186">CONCATENATE(B477," ",C477,"(",D477,")",",")</f>
        <v>STATUS VARCHAR(10),</v>
      </c>
      <c r="O477" s="1" t="s">
        <v>3</v>
      </c>
      <c r="W477" s="17" t="str">
        <f t="shared" si="182"/>
        <v>status</v>
      </c>
      <c r="X477" s="3" t="str">
        <f t="shared" si="183"/>
        <v>"status":"",</v>
      </c>
      <c r="Y477" s="22" t="str">
        <f t="shared" si="184"/>
        <v>public static String STATUS="status";</v>
      </c>
      <c r="Z477" s="7" t="str">
        <f t="shared" si="185"/>
        <v>private String status="";</v>
      </c>
    </row>
    <row r="478" spans="2:26" ht="17.5" x14ac:dyDescent="0.45">
      <c r="B478" s="1" t="s">
        <v>4</v>
      </c>
      <c r="C478" s="1" t="s">
        <v>1</v>
      </c>
      <c r="D478" s="4">
        <v>30</v>
      </c>
      <c r="I478" t="str">
        <f>I477</f>
        <v>ALTER TABLE TM_COMMENT_FILE</v>
      </c>
      <c r="J478" t="str">
        <f>CONCATENATE(LEFT(CONCATENATE(" ADD "," ",N478,";"),LEN(CONCATENATE(" ADD "," ",N478,";"))-2),";")</f>
        <v xml:space="preserve"> ADD  INSERT_DATE VARCHAR(30);</v>
      </c>
      <c r="K478" s="21" t="str">
        <f>CONCATENATE(LEFT(CONCATENATE("  ALTER COLUMN  "," ",N478,";"),LEN(CONCATENATE("  ALTER COLUMN  "," ",N478,";"))-2),";")</f>
        <v xml:space="preserve">  ALTER COLUMN   INSERT_DATE VARCHAR(30);</v>
      </c>
      <c r="L478" s="12"/>
      <c r="M478" s="18" t="str">
        <f>CONCATENATE(B478,",")</f>
        <v>INSERT_DATE,</v>
      </c>
      <c r="N478" s="5" t="str">
        <f t="shared" si="186"/>
        <v>INSERT_DATE VARCHAR(30),</v>
      </c>
      <c r="O478" s="1" t="s">
        <v>7</v>
      </c>
      <c r="P478" t="s">
        <v>8</v>
      </c>
      <c r="W478" s="17" t="str">
        <f t="shared" si="182"/>
        <v>insertDate</v>
      </c>
      <c r="X478" s="3" t="str">
        <f t="shared" si="183"/>
        <v>"insertDate":"",</v>
      </c>
      <c r="Y478" s="22" t="str">
        <f t="shared" si="184"/>
        <v>public static String INSERT_DATE="insertDate";</v>
      </c>
      <c r="Z478" s="7" t="str">
        <f t="shared" si="185"/>
        <v>private String insertDate="";</v>
      </c>
    </row>
    <row r="479" spans="2:26" ht="17.5" x14ac:dyDescent="0.45">
      <c r="B479" s="1" t="s">
        <v>5</v>
      </c>
      <c r="C479" s="1" t="s">
        <v>1</v>
      </c>
      <c r="D479" s="4">
        <v>30</v>
      </c>
      <c r="I479" t="str">
        <f>I478</f>
        <v>ALTER TABLE TM_COMMENT_FILE</v>
      </c>
      <c r="J479" t="str">
        <f>CONCATENATE(LEFT(CONCATENATE(" ADD "," ",N479,";"),LEN(CONCATENATE(" ADD "," ",N479,";"))-2),";")</f>
        <v xml:space="preserve"> ADD  MODIFICATION_DATE VARCHAR(30);</v>
      </c>
      <c r="K479" s="21" t="str">
        <f>CONCATENATE(LEFT(CONCATENATE("  ALTER COLUMN  "," ",N479,";"),LEN(CONCATENATE("  ALTER COLUMN  "," ",N479,";"))-2),";")</f>
        <v xml:space="preserve">  ALTER COLUMN   MODIFICATION_DATE VARCHAR(30);</v>
      </c>
      <c r="L479" s="12"/>
      <c r="M479" s="18" t="str">
        <f>CONCATENATE(B479,",")</f>
        <v>MODIFICATION_DATE,</v>
      </c>
      <c r="N479" s="5" t="str">
        <f t="shared" si="186"/>
        <v>MODIFICATION_DATE VARCHAR(30),</v>
      </c>
      <c r="O479" s="1" t="s">
        <v>9</v>
      </c>
      <c r="P479" t="s">
        <v>8</v>
      </c>
      <c r="W479" s="17" t="str">
        <f t="shared" si="182"/>
        <v>modificationDate</v>
      </c>
      <c r="X479" s="3" t="str">
        <f t="shared" si="183"/>
        <v>"modificationDate":"",</v>
      </c>
      <c r="Y479" s="22" t="str">
        <f t="shared" si="184"/>
        <v>public static String MODIFICATION_DATE="modificationDate";</v>
      </c>
      <c r="Z479" s="7" t="str">
        <f t="shared" si="185"/>
        <v>private String modificationDate="";</v>
      </c>
    </row>
    <row r="480" spans="2:26" ht="17.5" x14ac:dyDescent="0.45">
      <c r="B480" s="1" t="s">
        <v>323</v>
      </c>
      <c r="C480" s="1" t="s">
        <v>1</v>
      </c>
      <c r="D480" s="4">
        <v>43</v>
      </c>
      <c r="I480" t="e">
        <f>I338</f>
        <v>#REF!</v>
      </c>
      <c r="J480" t="str">
        <f>CONCATENATE(LEFT(CONCATENATE(" ADD "," ",N480,";"),LEN(CONCATENATE(" ADD "," ",N480,";"))-2),";")</f>
        <v xml:space="preserve"> ADD  FK_COMMENT_ID VARCHAR(43);</v>
      </c>
      <c r="K480" s="21" t="str">
        <f>CONCATENATE(LEFT(CONCATENATE("  ALTER COLUMN  "," ",N480,";"),LEN(CONCATENATE("  ALTER COLUMN  "," ",N480,";"))-2),";")</f>
        <v xml:space="preserve">  ALTER COLUMN   FK_COMMENT_ID VARCHAR(43);</v>
      </c>
      <c r="L480" s="12"/>
      <c r="M480" s="18" t="str">
        <f>CONCATENATE(B480,",")</f>
        <v>FK_COMMENT_ID,</v>
      </c>
      <c r="N480" s="5" t="str">
        <f t="shared" si="186"/>
        <v>FK_COMMENT_ID VARCHAR(43),</v>
      </c>
      <c r="O480" s="1" t="s">
        <v>10</v>
      </c>
      <c r="P480" t="s">
        <v>324</v>
      </c>
      <c r="Q480" t="s">
        <v>2</v>
      </c>
      <c r="W480" s="17" t="str">
        <f t="shared" si="182"/>
        <v>fkCommentId</v>
      </c>
      <c r="X480" s="3" t="str">
        <f t="shared" si="183"/>
        <v>"fkCommentId":"",</v>
      </c>
      <c r="Y480" s="22" t="str">
        <f t="shared" si="184"/>
        <v>public static String FK_COMMENT_ID="fkCommentId";</v>
      </c>
      <c r="Z480" s="7" t="str">
        <f t="shared" si="185"/>
        <v>private String fkCommentId="";</v>
      </c>
    </row>
    <row r="481" spans="2:26" ht="17.5" x14ac:dyDescent="0.45">
      <c r="B481" s="1" t="s">
        <v>376</v>
      </c>
      <c r="C481" s="1" t="s">
        <v>1</v>
      </c>
      <c r="D481" s="4">
        <v>444</v>
      </c>
      <c r="L481" s="12"/>
      <c r="M481" s="18"/>
      <c r="N481" s="5" t="str">
        <f t="shared" si="186"/>
        <v>FILE_NAME VARCHAR(444),</v>
      </c>
      <c r="O481" s="1" t="s">
        <v>325</v>
      </c>
      <c r="P481" t="s">
        <v>0</v>
      </c>
      <c r="W481" s="17" t="str">
        <f t="shared" si="182"/>
        <v>fileName</v>
      </c>
      <c r="X481" s="3" t="str">
        <f t="shared" si="183"/>
        <v>"fileName":"",</v>
      </c>
      <c r="Y481" s="22" t="str">
        <f t="shared" si="184"/>
        <v>public static String FILE_NAME="fileName";</v>
      </c>
      <c r="Z481" s="7" t="str">
        <f t="shared" si="185"/>
        <v>private String fileName="";</v>
      </c>
    </row>
    <row r="482" spans="2:26" ht="17.5" x14ac:dyDescent="0.45">
      <c r="B482" s="1" t="s">
        <v>377</v>
      </c>
      <c r="C482" s="1" t="s">
        <v>1</v>
      </c>
      <c r="D482" s="4">
        <v>33</v>
      </c>
      <c r="L482" s="12"/>
      <c r="M482" s="18"/>
      <c r="N482" s="5" t="str">
        <f t="shared" si="186"/>
        <v>UPLOAD_DATE VARCHAR(33),</v>
      </c>
      <c r="O482" s="1" t="s">
        <v>381</v>
      </c>
      <c r="P482" t="s">
        <v>8</v>
      </c>
      <c r="W482" s="17" t="str">
        <f t="shared" si="182"/>
        <v>uploadDate</v>
      </c>
      <c r="X482" s="3" t="str">
        <f t="shared" si="183"/>
        <v>"uploadDate":"",</v>
      </c>
      <c r="Y482" s="22" t="str">
        <f t="shared" si="184"/>
        <v>public static String UPLOAD_DATE="uploadDate";</v>
      </c>
      <c r="Z482" s="7" t="str">
        <f t="shared" si="185"/>
        <v>private String uploadDate="";</v>
      </c>
    </row>
    <row r="483" spans="2:26" ht="17.5" x14ac:dyDescent="0.45">
      <c r="B483" s="1" t="s">
        <v>378</v>
      </c>
      <c r="C483" s="1" t="s">
        <v>1</v>
      </c>
      <c r="D483" s="4">
        <v>43</v>
      </c>
      <c r="I483">
        <f>I345</f>
        <v>0</v>
      </c>
      <c r="J483" t="str">
        <f>CONCATENATE(LEFT(CONCATENATE(" ADD "," ",N483,";"),LEN(CONCATENATE(" ADD "," ",N483,";"))-2),";")</f>
        <v xml:space="preserve"> ADD  UPLOAD_TIME VARCHAR(43);</v>
      </c>
      <c r="K483" s="21" t="str">
        <f>CONCATENATE(LEFT(CONCATENATE("  ALTER COLUMN  "," ",N483,";"),LEN(CONCATENATE("  ALTER COLUMN  "," ",N483,";"))-2),";")</f>
        <v xml:space="preserve">  ALTER COLUMN   UPLOAD_TIME VARCHAR(43);</v>
      </c>
      <c r="L483" s="12"/>
      <c r="M483" s="18" t="str">
        <f>CONCATENATE(B483,",")</f>
        <v>UPLOAD_TIME,</v>
      </c>
      <c r="N483" s="5" t="str">
        <f>CONCATENATE(B483," ",C483,"(",D483,")",",")</f>
        <v>UPLOAD_TIME VARCHAR(43),</v>
      </c>
      <c r="O483" s="1" t="s">
        <v>381</v>
      </c>
      <c r="P483" t="s">
        <v>133</v>
      </c>
      <c r="W483" s="17" t="str">
        <f>CONCATENATE(,LOWER(O483),UPPER(LEFT(P483,1)),LOWER(RIGHT(P483,LEN(P483)-IF(LEN(P483)&gt;0,1,LEN(P483)))),UPPER(LEFT(Q483,1)),LOWER(RIGHT(Q483,LEN(Q483)-IF(LEN(Q483)&gt;0,1,LEN(Q483)))),UPPER(LEFT(R483,1)),LOWER(RIGHT(R483,LEN(R483)-IF(LEN(R483)&gt;0,1,LEN(R483)))),UPPER(LEFT(S483,1)),LOWER(RIGHT(S483,LEN(S483)-IF(LEN(S483)&gt;0,1,LEN(S483)))),UPPER(LEFT(T483,1)),LOWER(RIGHT(T483,LEN(T483)-IF(LEN(T483)&gt;0,1,LEN(T483)))),UPPER(LEFT(U483,1)),LOWER(RIGHT(U483,LEN(U483)-IF(LEN(U483)&gt;0,1,LEN(U483)))),UPPER(LEFT(V483,1)),LOWER(RIGHT(V483,LEN(V483)-IF(LEN(V483)&gt;0,1,LEN(V483)))))</f>
        <v>uploadTime</v>
      </c>
      <c r="X483" s="3" t="str">
        <f>CONCATENATE("""",W483,"""",":","""","""",",")</f>
        <v>"uploadTime":"",</v>
      </c>
      <c r="Y483" s="22" t="str">
        <f>CONCATENATE("public static String ",,B483,,"=","""",W483,""";")</f>
        <v>public static String UPLOAD_TIME="uploadTime";</v>
      </c>
      <c r="Z483" s="7" t="str">
        <f>CONCATENATE("private String ",W483,"=","""""",";")</f>
        <v>private String uploadTime="";</v>
      </c>
    </row>
    <row r="484" spans="2:26" ht="17.5" x14ac:dyDescent="0.45">
      <c r="B484" s="1" t="s">
        <v>379</v>
      </c>
      <c r="C484" s="1" t="s">
        <v>1</v>
      </c>
      <c r="D484" s="4">
        <v>333</v>
      </c>
      <c r="I484">
        <f>I346</f>
        <v>0</v>
      </c>
      <c r="J484" t="str">
        <f>CONCATENATE(LEFT(CONCATENATE(" ADD "," ",N484,";"),LEN(CONCATENATE(" ADD "," ",N484,";"))-2),";")</f>
        <v xml:space="preserve"> ADD  FILE_TITLE VARCHAR(333);</v>
      </c>
      <c r="K484" s="21" t="str">
        <f>CONCATENATE(LEFT(CONCATENATE("  ALTER COLUMN  "," ",N484,";"),LEN(CONCATENATE("  ALTER COLUMN  "," ",N484,";"))-2),";")</f>
        <v xml:space="preserve">  ALTER COLUMN   FILE_TITLE VARCHAR(333);</v>
      </c>
      <c r="L484" s="12"/>
      <c r="M484" s="18" t="str">
        <f>CONCATENATE(B484,",")</f>
        <v>FILE_TITLE,</v>
      </c>
      <c r="N484" s="5" t="str">
        <f>CONCATENATE(B484," ",C484,"(",D484,")",",")</f>
        <v>FILE_TITLE VARCHAR(333),</v>
      </c>
      <c r="O484" s="1" t="s">
        <v>325</v>
      </c>
      <c r="P484" t="s">
        <v>382</v>
      </c>
      <c r="W484" s="17" t="str">
        <f>CONCATENATE(,LOWER(O484),UPPER(LEFT(P484,1)),LOWER(RIGHT(P484,LEN(P484)-IF(LEN(P484)&gt;0,1,LEN(P484)))),UPPER(LEFT(Q484,1)),LOWER(RIGHT(Q484,LEN(Q484)-IF(LEN(Q484)&gt;0,1,LEN(Q484)))),UPPER(LEFT(R484,1)),LOWER(RIGHT(R484,LEN(R484)-IF(LEN(R484)&gt;0,1,LEN(R484)))),UPPER(LEFT(S484,1)),LOWER(RIGHT(S484,LEN(S484)-IF(LEN(S484)&gt;0,1,LEN(S484)))),UPPER(LEFT(T484,1)),LOWER(RIGHT(T484,LEN(T484)-IF(LEN(T484)&gt;0,1,LEN(T484)))),UPPER(LEFT(U484,1)),LOWER(RIGHT(U484,LEN(U484)-IF(LEN(U484)&gt;0,1,LEN(U484)))),UPPER(LEFT(V484,1)),LOWER(RIGHT(V484,LEN(V484)-IF(LEN(V484)&gt;0,1,LEN(V484)))))</f>
        <v>fileTitle</v>
      </c>
      <c r="X484" s="3" t="str">
        <f>CONCATENATE("""",W484,"""",":","""","""",",")</f>
        <v>"fileTitle":"",</v>
      </c>
      <c r="Y484" s="22" t="str">
        <f>CONCATENATE("public static String ",,B484,,"=","""",W484,""";")</f>
        <v>public static String FILE_TITLE="fileTitle";</v>
      </c>
      <c r="Z484" s="7" t="str">
        <f>CONCATENATE("private String ",W484,"=","""""",";")</f>
        <v>private String fileTitle="";</v>
      </c>
    </row>
    <row r="485" spans="2:26" ht="17.5" x14ac:dyDescent="0.45">
      <c r="B485" s="1" t="s">
        <v>380</v>
      </c>
      <c r="C485" s="1" t="s">
        <v>1</v>
      </c>
      <c r="D485" s="4">
        <v>444</v>
      </c>
      <c r="L485" s="12"/>
      <c r="M485" s="18"/>
      <c r="N485" s="5" t="str">
        <f>CONCATENATE(B485," ",C485,"(",D485,")",",")</f>
        <v>FILE_DESCRIPTION VARCHAR(444),</v>
      </c>
      <c r="O485" s="1" t="s">
        <v>325</v>
      </c>
      <c r="P485" t="s">
        <v>14</v>
      </c>
      <c r="W485" s="17" t="str">
        <f>CONCATENATE(,LOWER(O485),UPPER(LEFT(P485,1)),LOWER(RIGHT(P485,LEN(P485)-IF(LEN(P485)&gt;0,1,LEN(P485)))),UPPER(LEFT(Q485,1)),LOWER(RIGHT(Q485,LEN(Q485)-IF(LEN(Q485)&gt;0,1,LEN(Q485)))),UPPER(LEFT(R485,1)),LOWER(RIGHT(R485,LEN(R485)-IF(LEN(R485)&gt;0,1,LEN(R485)))),UPPER(LEFT(S485,1)),LOWER(RIGHT(S485,LEN(S485)-IF(LEN(S485)&gt;0,1,LEN(S485)))),UPPER(LEFT(T485,1)),LOWER(RIGHT(T485,LEN(T485)-IF(LEN(T485)&gt;0,1,LEN(T485)))),UPPER(LEFT(U485,1)),LOWER(RIGHT(U485,LEN(U485)-IF(LEN(U485)&gt;0,1,LEN(U485)))),UPPER(LEFT(V485,1)),LOWER(RIGHT(V485,LEN(V485)-IF(LEN(V485)&gt;0,1,LEN(V485)))))</f>
        <v>fileDescription</v>
      </c>
      <c r="X485" s="3" t="str">
        <f>CONCATENATE("""",W485,"""",":","""","""",",")</f>
        <v>"fileDescription":"",</v>
      </c>
      <c r="Y485" s="22" t="str">
        <f>CONCATENATE("public static String ",,B485,,"=","""",W485,""";")</f>
        <v>public static String FILE_DESCRIPTION="fileDescription";</v>
      </c>
      <c r="Z485" s="7" t="str">
        <f>CONCATENATE("private String ",W485,"=","""""",";")</f>
        <v>private String fileDescription="";</v>
      </c>
    </row>
    <row r="486" spans="2:26" ht="17.5" x14ac:dyDescent="0.45">
      <c r="C486" s="1"/>
      <c r="D486" s="8"/>
      <c r="M486" s="18"/>
      <c r="N486" s="33" t="s">
        <v>130</v>
      </c>
      <c r="O486" s="1"/>
      <c r="W486" s="17"/>
    </row>
    <row r="487" spans="2:26" ht="17.5" x14ac:dyDescent="0.45">
      <c r="C487" s="1"/>
      <c r="D487" s="8"/>
      <c r="M487" s="18"/>
      <c r="N487" s="31" t="s">
        <v>126</v>
      </c>
      <c r="O487" s="1"/>
      <c r="W487" s="17"/>
    </row>
    <row r="488" spans="2:26" ht="17.5" x14ac:dyDescent="0.45">
      <c r="C488" s="1"/>
      <c r="D488" s="8"/>
      <c r="M488" s="18"/>
      <c r="N488" s="31"/>
      <c r="O488" s="1"/>
      <c r="W488" s="17"/>
    </row>
    <row r="489" spans="2:26" x14ac:dyDescent="0.35">
      <c r="B489" s="2" t="s">
        <v>385</v>
      </c>
      <c r="I489" t="str">
        <f>CONCATENATE("ALTER TABLE"," ",B489)</f>
        <v>ALTER TABLE TM_INPUT</v>
      </c>
      <c r="N489" s="5" t="str">
        <f>CONCATENATE("CREATE TABLE ",B489," ","(")</f>
        <v>CREATE TABLE TM_INPUT (</v>
      </c>
    </row>
    <row r="490" spans="2:26" ht="17.5" x14ac:dyDescent="0.45">
      <c r="B490" s="1" t="s">
        <v>2</v>
      </c>
      <c r="C490" s="1" t="s">
        <v>1</v>
      </c>
      <c r="D490" s="4">
        <v>30</v>
      </c>
      <c r="E490" s="24" t="s">
        <v>113</v>
      </c>
      <c r="I490" t="str">
        <f>I489</f>
        <v>ALTER TABLE TM_INPUT</v>
      </c>
      <c r="J490" t="str">
        <f t="shared" ref="J490:J495" si="187">CONCATENATE(LEFT(CONCATENATE(" ADD "," ",N490,";"),LEN(CONCATENATE(" ADD "," ",N490,";"))-2),";")</f>
        <v xml:space="preserve"> ADD  ID VARCHAR(30) NOT NULL ;</v>
      </c>
      <c r="K490" s="21" t="str">
        <f t="shared" ref="K490:K495" si="188">CONCATENATE(LEFT(CONCATENATE("  ALTER COLUMN  "," ",N490,";"),LEN(CONCATENATE("  ALTER COLUMN  "," ",N490,";"))-2),";")</f>
        <v xml:space="preserve">  ALTER COLUMN   ID VARCHAR(30) NOT NULL ;</v>
      </c>
      <c r="L490" s="12"/>
      <c r="M490" s="18" t="str">
        <f t="shared" ref="M490:M495" si="189">CONCATENATE(B490,",")</f>
        <v>ID,</v>
      </c>
      <c r="N490" s="5" t="str">
        <f>CONCATENATE(B490," ",C490,"(",D490,") ",E490," ,")</f>
        <v>ID VARCHAR(30) NOT NULL ,</v>
      </c>
      <c r="O490" s="1" t="s">
        <v>2</v>
      </c>
      <c r="P490" s="6"/>
      <c r="Q490" s="6"/>
      <c r="R490" s="6"/>
      <c r="S490" s="6"/>
      <c r="T490" s="6"/>
      <c r="U490" s="6"/>
      <c r="V490" s="6"/>
      <c r="W490" s="17" t="str">
        <f t="shared" ref="W490:W498" si="190">CONCATENATE(,LOWER(O490),UPPER(LEFT(P490,1)),LOWER(RIGHT(P490,LEN(P490)-IF(LEN(P490)&gt;0,1,LEN(P490)))),UPPER(LEFT(Q490,1)),LOWER(RIGHT(Q490,LEN(Q490)-IF(LEN(Q490)&gt;0,1,LEN(Q490)))),UPPER(LEFT(R490,1)),LOWER(RIGHT(R490,LEN(R490)-IF(LEN(R490)&gt;0,1,LEN(R490)))),UPPER(LEFT(S490,1)),LOWER(RIGHT(S490,LEN(S490)-IF(LEN(S490)&gt;0,1,LEN(S490)))),UPPER(LEFT(T490,1)),LOWER(RIGHT(T490,LEN(T490)-IF(LEN(T490)&gt;0,1,LEN(T490)))),UPPER(LEFT(U490,1)),LOWER(RIGHT(U490,LEN(U490)-IF(LEN(U490)&gt;0,1,LEN(U490)))),UPPER(LEFT(V490,1)),LOWER(RIGHT(V490,LEN(V490)-IF(LEN(V490)&gt;0,1,LEN(V490)))))</f>
        <v>id</v>
      </c>
      <c r="X490" s="3" t="str">
        <f t="shared" ref="X490:X498" si="191">CONCATENATE("""",W490,"""",":","""","""",",")</f>
        <v>"id":"",</v>
      </c>
      <c r="Y490" s="22" t="str">
        <f t="shared" ref="Y490:Y498" si="192">CONCATENATE("public static String ",,B490,,"=","""",W490,""";")</f>
        <v>public static String ID="id";</v>
      </c>
      <c r="Z490" s="7" t="str">
        <f t="shared" ref="Z490:Z498" si="193">CONCATENATE("private String ",W490,"=","""""",";")</f>
        <v>private String id="";</v>
      </c>
    </row>
    <row r="491" spans="2:26" ht="17.5" x14ac:dyDescent="0.45">
      <c r="B491" s="1" t="s">
        <v>3</v>
      </c>
      <c r="C491" s="1" t="s">
        <v>1</v>
      </c>
      <c r="D491" s="4">
        <v>10</v>
      </c>
      <c r="I491" t="str">
        <f>I490</f>
        <v>ALTER TABLE TM_INPUT</v>
      </c>
      <c r="J491" t="str">
        <f t="shared" si="187"/>
        <v xml:space="preserve"> ADD  STATUS VARCHAR(10);</v>
      </c>
      <c r="K491" s="21" t="str">
        <f t="shared" si="188"/>
        <v xml:space="preserve">  ALTER COLUMN   STATUS VARCHAR(10);</v>
      </c>
      <c r="L491" s="12"/>
      <c r="M491" s="18" t="str">
        <f t="shared" si="189"/>
        <v>STATUS,</v>
      </c>
      <c r="N491" s="5" t="str">
        <f t="shared" ref="N491:N498" si="194">CONCATENATE(B491," ",C491,"(",D491,")",",")</f>
        <v>STATUS VARCHAR(10),</v>
      </c>
      <c r="O491" s="1" t="s">
        <v>3</v>
      </c>
      <c r="W491" s="17" t="str">
        <f t="shared" si="190"/>
        <v>status</v>
      </c>
      <c r="X491" s="3" t="str">
        <f t="shared" si="191"/>
        <v>"status":"",</v>
      </c>
      <c r="Y491" s="22" t="str">
        <f t="shared" si="192"/>
        <v>public static String STATUS="status";</v>
      </c>
      <c r="Z491" s="7" t="str">
        <f t="shared" si="193"/>
        <v>private String status="";</v>
      </c>
    </row>
    <row r="492" spans="2:26" ht="17.5" x14ac:dyDescent="0.45">
      <c r="B492" s="1" t="s">
        <v>4</v>
      </c>
      <c r="C492" s="1" t="s">
        <v>1</v>
      </c>
      <c r="D492" s="4">
        <v>30</v>
      </c>
      <c r="I492" t="str">
        <f>I491</f>
        <v>ALTER TABLE TM_INPUT</v>
      </c>
      <c r="J492" t="str">
        <f t="shared" si="187"/>
        <v xml:space="preserve"> ADD  INSERT_DATE VARCHAR(30);</v>
      </c>
      <c r="K492" s="21" t="str">
        <f t="shared" si="188"/>
        <v xml:space="preserve">  ALTER COLUMN   INSERT_DATE VARCHAR(30);</v>
      </c>
      <c r="L492" s="12"/>
      <c r="M492" s="18" t="str">
        <f t="shared" si="189"/>
        <v>INSERT_DATE,</v>
      </c>
      <c r="N492" s="5" t="str">
        <f t="shared" si="194"/>
        <v>INSERT_DATE VARCHAR(30),</v>
      </c>
      <c r="O492" s="1" t="s">
        <v>7</v>
      </c>
      <c r="P492" t="s">
        <v>8</v>
      </c>
      <c r="W492" s="17" t="str">
        <f t="shared" si="190"/>
        <v>insertDate</v>
      </c>
      <c r="X492" s="3" t="str">
        <f t="shared" si="191"/>
        <v>"insertDate":"",</v>
      </c>
      <c r="Y492" s="22" t="str">
        <f t="shared" si="192"/>
        <v>public static String INSERT_DATE="insertDate";</v>
      </c>
      <c r="Z492" s="7" t="str">
        <f t="shared" si="193"/>
        <v>private String insertDate="";</v>
      </c>
    </row>
    <row r="493" spans="2:26" ht="17.5" x14ac:dyDescent="0.45">
      <c r="B493" s="1" t="s">
        <v>5</v>
      </c>
      <c r="C493" s="1" t="s">
        <v>1</v>
      </c>
      <c r="D493" s="4">
        <v>30</v>
      </c>
      <c r="I493" t="str">
        <f>I492</f>
        <v>ALTER TABLE TM_INPUT</v>
      </c>
      <c r="J493" t="str">
        <f t="shared" si="187"/>
        <v xml:space="preserve"> ADD  MODIFICATION_DATE VARCHAR(30);</v>
      </c>
      <c r="K493" s="21" t="str">
        <f t="shared" si="188"/>
        <v xml:space="preserve">  ALTER COLUMN   MODIFICATION_DATE VARCHAR(30);</v>
      </c>
      <c r="L493" s="12"/>
      <c r="M493" s="18" t="str">
        <f t="shared" si="189"/>
        <v>MODIFICATION_DATE,</v>
      </c>
      <c r="N493" s="5" t="str">
        <f t="shared" si="194"/>
        <v>MODIFICATION_DATE VARCHAR(30),</v>
      </c>
      <c r="O493" s="1" t="s">
        <v>9</v>
      </c>
      <c r="P493" t="s">
        <v>8</v>
      </c>
      <c r="W493" s="17" t="str">
        <f t="shared" si="190"/>
        <v>modificationDate</v>
      </c>
      <c r="X493" s="3" t="str">
        <f t="shared" si="191"/>
        <v>"modificationDate":"",</v>
      </c>
      <c r="Y493" s="22" t="str">
        <f t="shared" si="192"/>
        <v>public static String MODIFICATION_DATE="modificationDate";</v>
      </c>
      <c r="Z493" s="7" t="str">
        <f t="shared" si="193"/>
        <v>private String modificationDate="";</v>
      </c>
    </row>
    <row r="494" spans="2:26" ht="17.5" x14ac:dyDescent="0.45">
      <c r="B494" s="1" t="s">
        <v>386</v>
      </c>
      <c r="C494" s="1" t="s">
        <v>1</v>
      </c>
      <c r="D494" s="4">
        <v>444</v>
      </c>
      <c r="I494" t="str">
        <f>I492</f>
        <v>ALTER TABLE TM_INPUT</v>
      </c>
      <c r="J494" t="str">
        <f t="shared" si="187"/>
        <v xml:space="preserve"> ADD  INPUT_NAME VARCHAR(444);</v>
      </c>
      <c r="K494" s="21" t="str">
        <f t="shared" si="188"/>
        <v xml:space="preserve">  ALTER COLUMN   INPUT_NAME VARCHAR(444);</v>
      </c>
      <c r="L494" s="12"/>
      <c r="M494" s="18" t="str">
        <f t="shared" si="189"/>
        <v>INPUT_NAME,</v>
      </c>
      <c r="N494" s="5" t="str">
        <f t="shared" si="194"/>
        <v>INPUT_NAME VARCHAR(444),</v>
      </c>
      <c r="O494" s="1" t="s">
        <v>389</v>
      </c>
      <c r="P494" t="s">
        <v>0</v>
      </c>
      <c r="W494" s="17" t="str">
        <f t="shared" si="190"/>
        <v>inputName</v>
      </c>
      <c r="X494" s="3" t="str">
        <f t="shared" si="191"/>
        <v>"inputName":"",</v>
      </c>
      <c r="Y494" s="22" t="str">
        <f t="shared" si="192"/>
        <v>public static String INPUT_NAME="inputName";</v>
      </c>
      <c r="Z494" s="7" t="str">
        <f t="shared" si="193"/>
        <v>private String inputName="";</v>
      </c>
    </row>
    <row r="495" spans="2:26" ht="17.5" x14ac:dyDescent="0.45">
      <c r="B495" s="1" t="s">
        <v>369</v>
      </c>
      <c r="C495" s="1" t="s">
        <v>1</v>
      </c>
      <c r="D495" s="4">
        <v>43</v>
      </c>
      <c r="I495">
        <f>I352</f>
        <v>0</v>
      </c>
      <c r="J495" t="str">
        <f t="shared" si="187"/>
        <v xml:space="preserve"> ADD  FK_BACKLOG_ID VARCHAR(43);</v>
      </c>
      <c r="K495" s="21" t="str">
        <f t="shared" si="188"/>
        <v xml:space="preserve">  ALTER COLUMN   FK_BACKLOG_ID VARCHAR(43);</v>
      </c>
      <c r="L495" s="12"/>
      <c r="M495" s="18" t="str">
        <f t="shared" si="189"/>
        <v>FK_BACKLOG_ID,</v>
      </c>
      <c r="N495" s="5" t="str">
        <f t="shared" si="194"/>
        <v>FK_BACKLOG_ID VARCHAR(43),</v>
      </c>
      <c r="O495" s="1" t="s">
        <v>10</v>
      </c>
      <c r="P495" t="s">
        <v>356</v>
      </c>
      <c r="Q495" t="s">
        <v>2</v>
      </c>
      <c r="W495" s="17" t="str">
        <f t="shared" si="190"/>
        <v>fkBacklogId</v>
      </c>
      <c r="X495" s="3" t="str">
        <f t="shared" si="191"/>
        <v>"fkBacklogId":"",</v>
      </c>
      <c r="Y495" s="22" t="str">
        <f t="shared" si="192"/>
        <v>public static String FK_BACKLOG_ID="fkBacklogId";</v>
      </c>
      <c r="Z495" s="7" t="str">
        <f t="shared" si="193"/>
        <v>private String fkBacklogId="";</v>
      </c>
    </row>
    <row r="496" spans="2:26" ht="17.5" x14ac:dyDescent="0.45">
      <c r="B496" s="1" t="s">
        <v>387</v>
      </c>
      <c r="C496" s="1" t="s">
        <v>1</v>
      </c>
      <c r="D496" s="4">
        <v>44</v>
      </c>
      <c r="L496" s="12"/>
      <c r="M496" s="18"/>
      <c r="N496" s="5" t="str">
        <f>CONCATENATE(B496," ",C496,"(",D496,")",",")</f>
        <v>FK_DEPENDENT_BACKLOG_ID VARCHAR(44),</v>
      </c>
      <c r="O496" s="1" t="s">
        <v>10</v>
      </c>
      <c r="P496" t="s">
        <v>390</v>
      </c>
      <c r="Q496" t="s">
        <v>356</v>
      </c>
      <c r="R496" t="s">
        <v>2</v>
      </c>
      <c r="W496" s="17" t="str">
        <f>CONCATENATE(,LOWER(O496),UPPER(LEFT(P496,1)),LOWER(RIGHT(P496,LEN(P496)-IF(LEN(P496)&gt;0,1,LEN(P496)))),UPPER(LEFT(Q496,1)),LOWER(RIGHT(Q496,LEN(Q496)-IF(LEN(Q496)&gt;0,1,LEN(Q496)))),UPPER(LEFT(R496,1)),LOWER(RIGHT(R496,LEN(R496)-IF(LEN(R496)&gt;0,1,LEN(R496)))),UPPER(LEFT(S496,1)),LOWER(RIGHT(S496,LEN(S496)-IF(LEN(S496)&gt;0,1,LEN(S496)))),UPPER(LEFT(T496,1)),LOWER(RIGHT(T496,LEN(T496)-IF(LEN(T496)&gt;0,1,LEN(T496)))),UPPER(LEFT(U496,1)),LOWER(RIGHT(U496,LEN(U496)-IF(LEN(U496)&gt;0,1,LEN(U496)))),UPPER(LEFT(V496,1)),LOWER(RIGHT(V496,LEN(V496)-IF(LEN(V496)&gt;0,1,LEN(V496)))))</f>
        <v>fkDependentBacklogId</v>
      </c>
      <c r="X496" s="3" t="str">
        <f>CONCATENATE("""",W496,"""",":","""","""",",")</f>
        <v>"fkDependentBacklogId":"",</v>
      </c>
      <c r="Y496" s="22" t="str">
        <f>CONCATENATE("public static String ",,B496,,"=","""",W496,""";")</f>
        <v>public static String FK_DEPENDENT_BACKLOG_ID="fkDependentBacklogId";</v>
      </c>
      <c r="Z496" s="7" t="str">
        <f>CONCATENATE("private String ",W496,"=","""""",";")</f>
        <v>private String fkDependentBacklogId="";</v>
      </c>
    </row>
    <row r="497" spans="2:26" ht="17.5" x14ac:dyDescent="0.45">
      <c r="B497" s="1" t="s">
        <v>388</v>
      </c>
      <c r="C497" s="1" t="s">
        <v>1</v>
      </c>
      <c r="D497" s="4">
        <v>44</v>
      </c>
      <c r="L497" s="12"/>
      <c r="M497" s="18"/>
      <c r="N497" s="5" t="str">
        <f t="shared" si="194"/>
        <v>FK_DEPENDENT_OUTPUT_ID VARCHAR(44),</v>
      </c>
      <c r="O497" s="1" t="s">
        <v>10</v>
      </c>
      <c r="P497" t="s">
        <v>390</v>
      </c>
      <c r="Q497" t="s">
        <v>391</v>
      </c>
      <c r="R497" t="s">
        <v>2</v>
      </c>
      <c r="W497" s="17" t="str">
        <f t="shared" si="190"/>
        <v>fkDependentOutputId</v>
      </c>
      <c r="X497" s="3" t="str">
        <f t="shared" si="191"/>
        <v>"fkDependentOutputId":"",</v>
      </c>
      <c r="Y497" s="22" t="str">
        <f t="shared" si="192"/>
        <v>public static String FK_DEPENDENT_OUTPUT_ID="fkDependentOutputId";</v>
      </c>
      <c r="Z497" s="7" t="str">
        <f t="shared" si="193"/>
        <v>private String fkDependentOutputId="";</v>
      </c>
    </row>
    <row r="498" spans="2:26" ht="17.5" x14ac:dyDescent="0.45">
      <c r="B498" s="1" t="s">
        <v>216</v>
      </c>
      <c r="C498" s="1" t="s">
        <v>1</v>
      </c>
      <c r="D498" s="4">
        <v>444</v>
      </c>
      <c r="L498" s="12"/>
      <c r="M498" s="18"/>
      <c r="N498" s="5" t="str">
        <f t="shared" si="194"/>
        <v>TABLE_NAME VARCHAR(444),</v>
      </c>
      <c r="O498" s="1" t="s">
        <v>221</v>
      </c>
      <c r="P498" t="s">
        <v>0</v>
      </c>
      <c r="W498" s="17" t="str">
        <f t="shared" si="190"/>
        <v>tableName</v>
      </c>
      <c r="X498" s="3" t="str">
        <f t="shared" si="191"/>
        <v>"tableName":"",</v>
      </c>
      <c r="Y498" s="22" t="str">
        <f t="shared" si="192"/>
        <v>public static String TABLE_NAME="tableName";</v>
      </c>
      <c r="Z498" s="7" t="str">
        <f t="shared" si="193"/>
        <v>private String tableName="";</v>
      </c>
    </row>
    <row r="499" spans="2:26" ht="17.5" x14ac:dyDescent="0.45">
      <c r="B499" s="1" t="s">
        <v>392</v>
      </c>
      <c r="C499" s="1" t="s">
        <v>1</v>
      </c>
      <c r="D499" s="4">
        <v>44</v>
      </c>
      <c r="I499">
        <f>I358</f>
        <v>0</v>
      </c>
      <c r="J499" t="str">
        <f>CONCATENATE(LEFT(CONCATENATE(" ADD "," ",N499,";"),LEN(CONCATENATE(" ADD "," ",N499,";"))-2),";")</f>
        <v xml:space="preserve"> ADD  INPUT_TYPE VARCHAR(44);</v>
      </c>
      <c r="K499" s="21" t="str">
        <f>CONCATENATE(LEFT(CONCATENATE("  ALTER COLUMN  "," ",N499,";"),LEN(CONCATENATE("  ALTER COLUMN  "," ",N499,";"))-2),";")</f>
        <v xml:space="preserve">  ALTER COLUMN   INPUT_TYPE VARCHAR(44);</v>
      </c>
      <c r="L499" s="12"/>
      <c r="M499" s="18" t="str">
        <f>CONCATENATE(B499,",")</f>
        <v>INPUT_TYPE,</v>
      </c>
      <c r="N499" s="5" t="str">
        <f>CONCATENATE(B499," ",C499,"(",D499,")",",")</f>
        <v>INPUT_TYPE VARCHAR(44),</v>
      </c>
      <c r="O499" s="1" t="s">
        <v>13</v>
      </c>
      <c r="P499" t="s">
        <v>51</v>
      </c>
      <c r="W499" s="17" t="str">
        <f>CONCATENATE(,LOWER(O499),UPPER(LEFT(P499,1)),LOWER(RIGHT(P499,LEN(P499)-IF(LEN(P499)&gt;0,1,LEN(P499)))),UPPER(LEFT(Q499,1)),LOWER(RIGHT(Q499,LEN(Q499)-IF(LEN(Q499)&gt;0,1,LEN(Q499)))),UPPER(LEFT(R499,1)),LOWER(RIGHT(R499,LEN(R499)-IF(LEN(R499)&gt;0,1,LEN(R499)))),UPPER(LEFT(S499,1)),LOWER(RIGHT(S499,LEN(S499)-IF(LEN(S499)&gt;0,1,LEN(S499)))),UPPER(LEFT(T499,1)),LOWER(RIGHT(T499,LEN(T499)-IF(LEN(T499)&gt;0,1,LEN(T499)))),UPPER(LEFT(U499,1)),LOWER(RIGHT(U499,LEN(U499)-IF(LEN(U499)&gt;0,1,LEN(U499)))),UPPER(LEFT(V499,1)),LOWER(RIGHT(V499,LEN(V499)-IF(LEN(V499)&gt;0,1,LEN(V499)))))</f>
        <v>inputType</v>
      </c>
      <c r="X499" s="3" t="str">
        <f>CONCATENATE("""",W499,"""",":","""","""",",")</f>
        <v>"inputType":"",</v>
      </c>
      <c r="Y499" s="22" t="str">
        <f>CONCATENATE("public static String ",,B499,,"=","""",W499,""";")</f>
        <v>public static String INPUT_TYPE="inputType";</v>
      </c>
      <c r="Z499" s="7" t="str">
        <f>CONCATENATE("private String ",W499,"=","""""",";")</f>
        <v>private String inputType="";</v>
      </c>
    </row>
    <row r="500" spans="2:26" ht="17.5" x14ac:dyDescent="0.45">
      <c r="B500" s="1" t="s">
        <v>46</v>
      </c>
      <c r="C500" s="1" t="s">
        <v>1</v>
      </c>
      <c r="D500" s="4">
        <v>44</v>
      </c>
      <c r="I500">
        <f>I359</f>
        <v>0</v>
      </c>
      <c r="J500" t="str">
        <f>CONCATENATE(LEFT(CONCATENATE(" ADD "," ",N500,";"),LEN(CONCATENATE(" ADD "," ",N500,";"))-2),";")</f>
        <v xml:space="preserve"> ADD  COMPONENT_TYPE VARCHAR(44);</v>
      </c>
      <c r="K500" s="21" t="str">
        <f>CONCATENATE(LEFT(CONCATENATE("  ALTER COLUMN  "," ",N500,";"),LEN(CONCATENATE("  ALTER COLUMN  "," ",N500,";"))-2),";")</f>
        <v xml:space="preserve">  ALTER COLUMN   COMPONENT_TYPE VARCHAR(44);</v>
      </c>
      <c r="L500" s="12"/>
      <c r="M500" s="18" t="str">
        <f>CONCATENATE(B500,",")</f>
        <v>COMPONENT_TYPE,</v>
      </c>
      <c r="N500" s="5" t="str">
        <f>CONCATENATE(B500," ",C500,"(",D500,")",",")</f>
        <v>COMPONENT_TYPE VARCHAR(44),</v>
      </c>
      <c r="O500" s="1" t="s">
        <v>49</v>
      </c>
      <c r="P500" t="s">
        <v>51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componentType</v>
      </c>
      <c r="X500" s="3" t="str">
        <f>CONCATENATE("""",W500,"""",":","""","""",",")</f>
        <v>"componentType":"",</v>
      </c>
      <c r="Y500" s="22" t="str">
        <f>CONCATENATE("public static String ",,B500,,"=","""",W500,""";")</f>
        <v>public static String COMPONENT_TYPE="componentType";</v>
      </c>
      <c r="Z500" s="7" t="str">
        <f>CONCATENATE("private String ",W500,"=","""""",";")</f>
        <v>private String componentType="";</v>
      </c>
    </row>
    <row r="501" spans="2:26" ht="17.5" x14ac:dyDescent="0.45">
      <c r="C501" s="1"/>
      <c r="D501" s="8"/>
      <c r="M501" s="18"/>
      <c r="N501" s="33" t="s">
        <v>130</v>
      </c>
      <c r="O501" s="1"/>
      <c r="W501" s="17"/>
    </row>
    <row r="502" spans="2:26" ht="17.5" x14ac:dyDescent="0.45">
      <c r="C502" s="1"/>
      <c r="D502" s="8"/>
      <c r="M502" s="18"/>
      <c r="N502" s="31" t="s">
        <v>126</v>
      </c>
      <c r="O502" s="1"/>
      <c r="W502" s="17"/>
    </row>
    <row r="503" spans="2:26" ht="17.5" x14ac:dyDescent="0.45">
      <c r="C503" s="1"/>
      <c r="D503" s="8"/>
      <c r="M503" s="18"/>
      <c r="N503" s="31"/>
      <c r="O503" s="1"/>
      <c r="W503" s="17"/>
    </row>
    <row r="507" spans="2:26" x14ac:dyDescent="0.35">
      <c r="B507" s="2" t="s">
        <v>393</v>
      </c>
      <c r="I507" t="str">
        <f>CONCATENATE("ALTER TABLE"," ",B507)</f>
        <v>ALTER TABLE TM_INPUT_DESCRIPTION</v>
      </c>
      <c r="N507" s="5" t="str">
        <f>CONCATENATE("CREATE TABLE ",B507," ","(")</f>
        <v>CREATE TABLE TM_INPUT_DESCRIPTION (</v>
      </c>
    </row>
    <row r="508" spans="2:26" ht="17.5" x14ac:dyDescent="0.45">
      <c r="B508" s="1" t="s">
        <v>2</v>
      </c>
      <c r="C508" s="1" t="s">
        <v>1</v>
      </c>
      <c r="D508" s="4">
        <v>30</v>
      </c>
      <c r="E508" s="24" t="s">
        <v>113</v>
      </c>
      <c r="I508" t="str">
        <f>I507</f>
        <v>ALTER TABLE TM_INPUT_DESCRIPTION</v>
      </c>
      <c r="J508" t="str">
        <f t="shared" ref="J508:J513" si="195">CONCATENATE(LEFT(CONCATENATE(" ADD "," ",N508,";"),LEN(CONCATENATE(" ADD "," ",N508,";"))-2),";")</f>
        <v xml:space="preserve"> ADD  ID VARCHAR(30) NOT NULL ;</v>
      </c>
      <c r="K508" s="21" t="str">
        <f t="shared" ref="K508:K513" si="196">CONCATENATE(LEFT(CONCATENATE("  ALTER COLUMN  "," ",N508,";"),LEN(CONCATENATE("  ALTER COLUMN  "," ",N508,";"))-2),";")</f>
        <v xml:space="preserve">  ALTER COLUMN   ID VARCHAR(30) NOT NULL ;</v>
      </c>
      <c r="L508" s="12"/>
      <c r="M508" s="18" t="str">
        <f t="shared" ref="M508:M513" si="197">CONCATENATE(B508,",")</f>
        <v>ID,</v>
      </c>
      <c r="N508" s="5" t="str">
        <f>CONCATENATE(B508," ",C508,"(",D508,") ",E508," ,")</f>
        <v>ID VARCHAR(30) NOT NULL ,</v>
      </c>
      <c r="O508" s="1" t="s">
        <v>2</v>
      </c>
      <c r="P508" s="6"/>
      <c r="Q508" s="6"/>
      <c r="R508" s="6"/>
      <c r="S508" s="6"/>
      <c r="T508" s="6"/>
      <c r="U508" s="6"/>
      <c r="V508" s="6"/>
      <c r="W508" s="17" t="str">
        <f t="shared" ref="W508:W513" si="198">CONCATENATE(,LOWER(O508),UPPER(LEFT(P508,1)),LOWER(RIGHT(P508,LEN(P508)-IF(LEN(P508)&gt;0,1,LEN(P508)))),UPPER(LEFT(Q508,1)),LOWER(RIGHT(Q508,LEN(Q508)-IF(LEN(Q508)&gt;0,1,LEN(Q508)))),UPPER(LEFT(R508,1)),LOWER(RIGHT(R508,LEN(R508)-IF(LEN(R508)&gt;0,1,LEN(R508)))),UPPER(LEFT(S508,1)),LOWER(RIGHT(S508,LEN(S508)-IF(LEN(S508)&gt;0,1,LEN(S508)))),UPPER(LEFT(T508,1)),LOWER(RIGHT(T508,LEN(T508)-IF(LEN(T508)&gt;0,1,LEN(T508)))),UPPER(LEFT(U508,1)),LOWER(RIGHT(U508,LEN(U508)-IF(LEN(U508)&gt;0,1,LEN(U508)))),UPPER(LEFT(V508,1)),LOWER(RIGHT(V508,LEN(V508)-IF(LEN(V508)&gt;0,1,LEN(V508)))))</f>
        <v>id</v>
      </c>
      <c r="X508" s="3" t="str">
        <f t="shared" ref="X508:X513" si="199">CONCATENATE("""",W508,"""",":","""","""",",")</f>
        <v>"id":"",</v>
      </c>
      <c r="Y508" s="22" t="str">
        <f t="shared" ref="Y508:Y513" si="200">CONCATENATE("public static String ",,B508,,"=","""",W508,""";")</f>
        <v>public static String ID="id";</v>
      </c>
      <c r="Z508" s="7" t="str">
        <f t="shared" ref="Z508:Z513" si="201">CONCATENATE("private String ",W508,"=","""""",";")</f>
        <v>private String id="";</v>
      </c>
    </row>
    <row r="509" spans="2:26" ht="17.5" x14ac:dyDescent="0.45">
      <c r="B509" s="1" t="s">
        <v>3</v>
      </c>
      <c r="C509" s="1" t="s">
        <v>1</v>
      </c>
      <c r="D509" s="4">
        <v>10</v>
      </c>
      <c r="I509" t="str">
        <f>I508</f>
        <v>ALTER TABLE TM_INPUT_DESCRIPTION</v>
      </c>
      <c r="J509" t="str">
        <f t="shared" si="195"/>
        <v xml:space="preserve"> ADD  STATUS VARCHAR(10);</v>
      </c>
      <c r="K509" s="21" t="str">
        <f t="shared" si="196"/>
        <v xml:space="preserve">  ALTER COLUMN   STATUS VARCHAR(10);</v>
      </c>
      <c r="L509" s="12"/>
      <c r="M509" s="18" t="str">
        <f t="shared" si="197"/>
        <v>STATUS,</v>
      </c>
      <c r="N509" s="5" t="str">
        <f>CONCATENATE(B509," ",C509,"(",D509,")",",")</f>
        <v>STATUS VARCHAR(10),</v>
      </c>
      <c r="O509" s="1" t="s">
        <v>3</v>
      </c>
      <c r="W509" s="17" t="str">
        <f t="shared" si="198"/>
        <v>status</v>
      </c>
      <c r="X509" s="3" t="str">
        <f t="shared" si="199"/>
        <v>"status":"",</v>
      </c>
      <c r="Y509" s="22" t="str">
        <f t="shared" si="200"/>
        <v>public static String STATUS="status";</v>
      </c>
      <c r="Z509" s="7" t="str">
        <f t="shared" si="201"/>
        <v>private String status="";</v>
      </c>
    </row>
    <row r="510" spans="2:26" ht="17.5" x14ac:dyDescent="0.45">
      <c r="B510" s="1" t="s">
        <v>4</v>
      </c>
      <c r="C510" s="1" t="s">
        <v>1</v>
      </c>
      <c r="D510" s="4">
        <v>30</v>
      </c>
      <c r="I510" t="str">
        <f>I509</f>
        <v>ALTER TABLE TM_INPUT_DESCRIPTION</v>
      </c>
      <c r="J510" t="str">
        <f t="shared" si="195"/>
        <v xml:space="preserve"> ADD  INSERT_DATE VARCHAR(30);</v>
      </c>
      <c r="K510" s="21" t="str">
        <f t="shared" si="196"/>
        <v xml:space="preserve">  ALTER COLUMN   INSERT_DATE VARCHAR(30);</v>
      </c>
      <c r="L510" s="12"/>
      <c r="M510" s="18" t="str">
        <f t="shared" si="197"/>
        <v>INSERT_DATE,</v>
      </c>
      <c r="N510" s="5" t="str">
        <f>CONCATENATE(B510," ",C510,"(",D510,")",",")</f>
        <v>INSERT_DATE VARCHAR(30),</v>
      </c>
      <c r="O510" s="1" t="s">
        <v>7</v>
      </c>
      <c r="P510" t="s">
        <v>8</v>
      </c>
      <c r="W510" s="17" t="str">
        <f t="shared" si="198"/>
        <v>insertDate</v>
      </c>
      <c r="X510" s="3" t="str">
        <f t="shared" si="199"/>
        <v>"insertDate":"",</v>
      </c>
      <c r="Y510" s="22" t="str">
        <f t="shared" si="200"/>
        <v>public static String INSERT_DATE="insertDate";</v>
      </c>
      <c r="Z510" s="7" t="str">
        <f t="shared" si="201"/>
        <v>private String insertDate="";</v>
      </c>
    </row>
    <row r="511" spans="2:26" ht="17.5" x14ac:dyDescent="0.45">
      <c r="B511" s="1" t="s">
        <v>5</v>
      </c>
      <c r="C511" s="1" t="s">
        <v>1</v>
      </c>
      <c r="D511" s="4">
        <v>30</v>
      </c>
      <c r="I511" t="str">
        <f>I510</f>
        <v>ALTER TABLE TM_INPUT_DESCRIPTION</v>
      </c>
      <c r="J511" t="str">
        <f t="shared" si="195"/>
        <v xml:space="preserve"> ADD  MODIFICATION_DATE VARCHAR(30);</v>
      </c>
      <c r="K511" s="21" t="str">
        <f t="shared" si="196"/>
        <v xml:space="preserve">  ALTER COLUMN   MODIFICATION_DATE VARCHAR(30);</v>
      </c>
      <c r="L511" s="12"/>
      <c r="M511" s="18" t="str">
        <f t="shared" si="197"/>
        <v>MODIFICATION_DATE,</v>
      </c>
      <c r="N511" s="5" t="str">
        <f>CONCATENATE(B511," ",C511,"(",D511,")",",")</f>
        <v>MODIFICATION_DATE VARCHAR(30),</v>
      </c>
      <c r="O511" s="1" t="s">
        <v>9</v>
      </c>
      <c r="P511" t="s">
        <v>8</v>
      </c>
      <c r="W511" s="17" t="str">
        <f t="shared" si="198"/>
        <v>modificationDate</v>
      </c>
      <c r="X511" s="3" t="str">
        <f t="shared" si="199"/>
        <v>"modificationDate":"",</v>
      </c>
      <c r="Y511" s="22" t="str">
        <f t="shared" si="200"/>
        <v>public static String MODIFICATION_DATE="modificationDate";</v>
      </c>
      <c r="Z511" s="7" t="str">
        <f t="shared" si="201"/>
        <v>private String modificationDate="";</v>
      </c>
    </row>
    <row r="512" spans="2:26" ht="17.5" x14ac:dyDescent="0.45">
      <c r="B512" s="1" t="s">
        <v>394</v>
      </c>
      <c r="C512" s="1" t="s">
        <v>1</v>
      </c>
      <c r="D512" s="4">
        <v>45</v>
      </c>
      <c r="I512" t="str">
        <f>I510</f>
        <v>ALTER TABLE TM_INPUT_DESCRIPTION</v>
      </c>
      <c r="J512" t="str">
        <f t="shared" si="195"/>
        <v xml:space="preserve"> ADD  FK_INPUT_ID VARCHAR(45);</v>
      </c>
      <c r="K512" s="21" t="str">
        <f t="shared" si="196"/>
        <v xml:space="preserve">  ALTER COLUMN   FK_INPUT_ID VARCHAR(45);</v>
      </c>
      <c r="L512" s="12"/>
      <c r="M512" s="18" t="str">
        <f t="shared" si="197"/>
        <v>FK_INPUT_ID,</v>
      </c>
      <c r="N512" s="5" t="str">
        <f>CONCATENATE(B512," ",C512,"(",D512,")",",")</f>
        <v>FK_INPUT_ID VARCHAR(45),</v>
      </c>
      <c r="O512" s="1" t="s">
        <v>10</v>
      </c>
      <c r="P512" t="s">
        <v>13</v>
      </c>
      <c r="Q512" t="s">
        <v>2</v>
      </c>
      <c r="W512" s="17" t="str">
        <f t="shared" si="198"/>
        <v>fkInputId</v>
      </c>
      <c r="X512" s="3" t="str">
        <f t="shared" si="199"/>
        <v>"fkInputId":"",</v>
      </c>
      <c r="Y512" s="22" t="str">
        <f t="shared" si="200"/>
        <v>public static String FK_INPUT_ID="fkInputId";</v>
      </c>
      <c r="Z512" s="7" t="str">
        <f t="shared" si="201"/>
        <v>private String fkInputId="";</v>
      </c>
    </row>
    <row r="513" spans="2:26" ht="17.5" x14ac:dyDescent="0.45">
      <c r="B513" s="1" t="s">
        <v>14</v>
      </c>
      <c r="C513" s="1" t="s">
        <v>1</v>
      </c>
      <c r="D513" s="4">
        <v>4444</v>
      </c>
      <c r="I513">
        <f>I370</f>
        <v>0</v>
      </c>
      <c r="J513" t="str">
        <f t="shared" si="195"/>
        <v xml:space="preserve"> ADD  DESCRIPTION VARCHAR(4444);</v>
      </c>
      <c r="K513" s="21" t="str">
        <f t="shared" si="196"/>
        <v xml:space="preserve">  ALTER COLUMN   DESCRIPTION VARCHAR(4444);</v>
      </c>
      <c r="L513" s="12"/>
      <c r="M513" s="18" t="str">
        <f t="shared" si="197"/>
        <v>DESCRIPTION,</v>
      </c>
      <c r="N513" s="5" t="str">
        <f>CONCATENATE(B513," ",C513,"(",D513,")",",")</f>
        <v>DESCRIPTION VARCHAR(4444),</v>
      </c>
      <c r="O513" s="1" t="s">
        <v>14</v>
      </c>
      <c r="W513" s="17" t="str">
        <f t="shared" si="198"/>
        <v>description</v>
      </c>
      <c r="X513" s="3" t="str">
        <f t="shared" si="199"/>
        <v>"description":"",</v>
      </c>
      <c r="Y513" s="22" t="str">
        <f t="shared" si="200"/>
        <v>public static String DESCRIPTION="description";</v>
      </c>
      <c r="Z513" s="7" t="str">
        <f t="shared" si="201"/>
        <v>private String description="";</v>
      </c>
    </row>
    <row r="514" spans="2:26" ht="17.5" x14ac:dyDescent="0.45">
      <c r="C514" s="1"/>
      <c r="D514" s="8"/>
      <c r="M514" s="18"/>
      <c r="N514" s="33" t="s">
        <v>130</v>
      </c>
      <c r="O514" s="1"/>
      <c r="W514" s="17"/>
    </row>
    <row r="515" spans="2:26" ht="17.5" x14ac:dyDescent="0.45">
      <c r="C515" s="1"/>
      <c r="D515" s="8"/>
      <c r="M515" s="18"/>
      <c r="N515" s="31" t="s">
        <v>126</v>
      </c>
      <c r="O515" s="1"/>
      <c r="W515" s="17"/>
    </row>
    <row r="516" spans="2:26" ht="17.5" x14ac:dyDescent="0.45">
      <c r="C516" s="14"/>
      <c r="D516" s="9"/>
      <c r="M516" s="20"/>
      <c r="N516" s="31"/>
      <c r="O516" s="14"/>
      <c r="W516" s="17"/>
    </row>
    <row r="517" spans="2:26" x14ac:dyDescent="0.35">
      <c r="B517" s="2" t="s">
        <v>426</v>
      </c>
      <c r="I517" t="str">
        <f>CONCATENATE("ALTER TABLE"," ",B517)</f>
        <v>ALTER TABLE TM_BACKLOG_HISTORY</v>
      </c>
      <c r="N517" s="5" t="str">
        <f>CONCATENATE("CREATE TABLE ",B517," ","(")</f>
        <v>CREATE TABLE TM_BACKLOG_HISTORY (</v>
      </c>
    </row>
    <row r="518" spans="2:26" ht="17.5" x14ac:dyDescent="0.45">
      <c r="B518" s="1" t="s">
        <v>2</v>
      </c>
      <c r="C518" s="1" t="s">
        <v>1</v>
      </c>
      <c r="D518" s="4">
        <v>30</v>
      </c>
      <c r="E518" s="24" t="s">
        <v>113</v>
      </c>
      <c r="I518" t="str">
        <f>I517</f>
        <v>ALTER TABLE TM_BACKLOG_HISTORY</v>
      </c>
      <c r="J518" t="str">
        <f t="shared" ref="J518:J524" si="202">CONCATENATE(LEFT(CONCATENATE(" ADD "," ",N518,";"),LEN(CONCATENATE(" ADD "," ",N518,";"))-2),";")</f>
        <v xml:space="preserve"> ADD  ID VARCHAR(30) NOT NULL ;</v>
      </c>
      <c r="K518" s="21" t="str">
        <f t="shared" ref="K518:K524" si="203">CONCATENATE(LEFT(CONCATENATE("  ALTER COLUMN  "," ",N518,";"),LEN(CONCATENATE("  ALTER COLUMN  "," ",N518,";"))-2),";")</f>
        <v xml:space="preserve">  ALTER COLUMN   ID VARCHAR(30) NOT NULL ;</v>
      </c>
      <c r="L518" s="12"/>
      <c r="M518" s="18" t="str">
        <f t="shared" ref="M518:M524" si="204">CONCATENATE(B518,",")</f>
        <v>ID,</v>
      </c>
      <c r="N518" s="5" t="str">
        <f>CONCATENATE(B518," ",C518,"(",D518,") ",E518," ,")</f>
        <v>ID VARCHAR(30) NOT NULL ,</v>
      </c>
      <c r="O518" s="1" t="s">
        <v>2</v>
      </c>
      <c r="P518" s="6"/>
      <c r="Q518" s="6"/>
      <c r="R518" s="6"/>
      <c r="S518" s="6"/>
      <c r="T518" s="6"/>
      <c r="U518" s="6"/>
      <c r="V518" s="6"/>
      <c r="W518" s="17" t="str">
        <f t="shared" ref="W518:W524" si="205">CONCATENATE(,LOWER(O518),UPPER(LEFT(P518,1)),LOWER(RIGHT(P518,LEN(P518)-IF(LEN(P518)&gt;0,1,LEN(P518)))),UPPER(LEFT(Q518,1)),LOWER(RIGHT(Q518,LEN(Q518)-IF(LEN(Q518)&gt;0,1,LEN(Q518)))),UPPER(LEFT(R518,1)),LOWER(RIGHT(R518,LEN(R518)-IF(LEN(R518)&gt;0,1,LEN(R518)))),UPPER(LEFT(S518,1)),LOWER(RIGHT(S518,LEN(S518)-IF(LEN(S518)&gt;0,1,LEN(S518)))),UPPER(LEFT(T518,1)),LOWER(RIGHT(T518,LEN(T518)-IF(LEN(T518)&gt;0,1,LEN(T518)))),UPPER(LEFT(U518,1)),LOWER(RIGHT(U518,LEN(U518)-IF(LEN(U518)&gt;0,1,LEN(U518)))),UPPER(LEFT(V518,1)),LOWER(RIGHT(V518,LEN(V518)-IF(LEN(V518)&gt;0,1,LEN(V518)))))</f>
        <v>id</v>
      </c>
      <c r="X518" s="3" t="str">
        <f t="shared" ref="X518:X524" si="206">CONCATENATE("""",W518,"""",":","""","""",",")</f>
        <v>"id":"",</v>
      </c>
      <c r="Y518" s="22" t="str">
        <f t="shared" ref="Y518:Y524" si="207">CONCATENATE("public static String ",,B518,,"=","""",W518,""";")</f>
        <v>public static String ID="id";</v>
      </c>
      <c r="Z518" s="7" t="str">
        <f t="shared" ref="Z518:Z524" si="208">CONCATENATE("private String ",W518,"=","""""",";")</f>
        <v>private String id="";</v>
      </c>
    </row>
    <row r="519" spans="2:26" ht="17.5" x14ac:dyDescent="0.45">
      <c r="B519" s="1" t="s">
        <v>3</v>
      </c>
      <c r="C519" s="1" t="s">
        <v>1</v>
      </c>
      <c r="D519" s="4">
        <v>10</v>
      </c>
      <c r="I519" t="str">
        <f>I518</f>
        <v>ALTER TABLE TM_BACKLOG_HISTORY</v>
      </c>
      <c r="J519" t="str">
        <f t="shared" si="202"/>
        <v xml:space="preserve"> ADD  STATUS VARCHAR(10);</v>
      </c>
      <c r="K519" s="21" t="str">
        <f t="shared" si="203"/>
        <v xml:space="preserve">  ALTER COLUMN   STATUS VARCHAR(10);</v>
      </c>
      <c r="L519" s="12"/>
      <c r="M519" s="18" t="str">
        <f t="shared" si="204"/>
        <v>STATUS,</v>
      </c>
      <c r="N519" s="5" t="str">
        <f t="shared" ref="N519:N532" si="209">CONCATENATE(B519," ",C519,"(",D519,")",",")</f>
        <v>STATUS VARCHAR(10),</v>
      </c>
      <c r="O519" s="1" t="s">
        <v>3</v>
      </c>
      <c r="W519" s="17" t="str">
        <f t="shared" si="205"/>
        <v>status</v>
      </c>
      <c r="X519" s="3" t="str">
        <f t="shared" si="206"/>
        <v>"status":"",</v>
      </c>
      <c r="Y519" s="22" t="str">
        <f t="shared" si="207"/>
        <v>public static String STATUS="status";</v>
      </c>
      <c r="Z519" s="7" t="str">
        <f t="shared" si="208"/>
        <v>private String status="";</v>
      </c>
    </row>
    <row r="520" spans="2:26" ht="17.5" x14ac:dyDescent="0.45">
      <c r="B520" s="1" t="s">
        <v>4</v>
      </c>
      <c r="C520" s="1" t="s">
        <v>1</v>
      </c>
      <c r="D520" s="4">
        <v>30</v>
      </c>
      <c r="I520" t="str">
        <f>I519</f>
        <v>ALTER TABLE TM_BACKLOG_HISTORY</v>
      </c>
      <c r="J520" t="str">
        <f t="shared" si="202"/>
        <v xml:space="preserve"> ADD  INSERT_DATE VARCHAR(30);</v>
      </c>
      <c r="K520" s="21" t="str">
        <f t="shared" si="203"/>
        <v xml:space="preserve">  ALTER COLUMN   INSERT_DATE VARCHAR(30);</v>
      </c>
      <c r="L520" s="12"/>
      <c r="M520" s="18" t="str">
        <f t="shared" si="204"/>
        <v>INSERT_DATE,</v>
      </c>
      <c r="N520" s="5" t="str">
        <f t="shared" si="209"/>
        <v>INSERT_DATE VARCHAR(30),</v>
      </c>
      <c r="O520" s="1" t="s">
        <v>7</v>
      </c>
      <c r="P520" t="s">
        <v>8</v>
      </c>
      <c r="W520" s="17" t="str">
        <f t="shared" si="205"/>
        <v>insertDate</v>
      </c>
      <c r="X520" s="3" t="str">
        <f t="shared" si="206"/>
        <v>"insertDate":"",</v>
      </c>
      <c r="Y520" s="22" t="str">
        <f t="shared" si="207"/>
        <v>public static String INSERT_DATE="insertDate";</v>
      </c>
      <c r="Z520" s="7" t="str">
        <f t="shared" si="208"/>
        <v>private String insertDate="";</v>
      </c>
    </row>
    <row r="521" spans="2:26" ht="17.5" x14ac:dyDescent="0.45">
      <c r="B521" s="1" t="s">
        <v>5</v>
      </c>
      <c r="C521" s="1" t="s">
        <v>1</v>
      </c>
      <c r="D521" s="4">
        <v>30</v>
      </c>
      <c r="I521" t="str">
        <f>I520</f>
        <v>ALTER TABLE TM_BACKLOG_HISTORY</v>
      </c>
      <c r="J521" t="str">
        <f t="shared" si="202"/>
        <v xml:space="preserve"> ADD  MODIFICATION_DATE VARCHAR(30);</v>
      </c>
      <c r="K521" s="21" t="str">
        <f t="shared" si="203"/>
        <v xml:space="preserve">  ALTER COLUMN   MODIFICATION_DATE VARCHAR(30);</v>
      </c>
      <c r="L521" s="12"/>
      <c r="M521" s="18" t="str">
        <f t="shared" si="204"/>
        <v>MODIFICATION_DATE,</v>
      </c>
      <c r="N521" s="5" t="str">
        <f t="shared" si="209"/>
        <v>MODIFICATION_DATE VARCHAR(30),</v>
      </c>
      <c r="O521" s="1" t="s">
        <v>9</v>
      </c>
      <c r="P521" t="s">
        <v>8</v>
      </c>
      <c r="W521" s="17" t="str">
        <f t="shared" si="205"/>
        <v>modificationDate</v>
      </c>
      <c r="X521" s="3" t="str">
        <f t="shared" si="206"/>
        <v>"modificationDate":"",</v>
      </c>
      <c r="Y521" s="22" t="str">
        <f t="shared" si="207"/>
        <v>public static String MODIFICATION_DATE="modificationDate";</v>
      </c>
      <c r="Z521" s="7" t="str">
        <f t="shared" si="208"/>
        <v>private String modificationDate="";</v>
      </c>
    </row>
    <row r="522" spans="2:26" ht="17.5" x14ac:dyDescent="0.45">
      <c r="B522" s="1" t="s">
        <v>275</v>
      </c>
      <c r="C522" s="1" t="s">
        <v>1</v>
      </c>
      <c r="D522" s="4">
        <v>45</v>
      </c>
      <c r="I522" t="str">
        <f>I521</f>
        <v>ALTER TABLE TM_BACKLOG_HISTORY</v>
      </c>
      <c r="J522" t="str">
        <f>CONCATENATE(LEFT(CONCATENATE(" ADD "," ",N522,";"),LEN(CONCATENATE(" ADD "," ",N522,";"))-2),";")</f>
        <v xml:space="preserve"> ADD  FK_PROJECT_ID VARCHAR(45);</v>
      </c>
      <c r="K522" s="21" t="str">
        <f>CONCATENATE(LEFT(CONCATENATE("  ALTER COLUMN  "," ",N522,";"),LEN(CONCATENATE("  ALTER COLUMN  "," ",N522,";"))-2),";")</f>
        <v xml:space="preserve">  ALTER COLUMN   FK_PROJECT_ID VARCHAR(45);</v>
      </c>
      <c r="L522" s="12"/>
      <c r="M522" s="18" t="str">
        <f>CONCATENATE(B522,",")</f>
        <v>FK_PROJECT_ID,</v>
      </c>
      <c r="N522" s="5" t="str">
        <f>CONCATENATE(B522," ",C522,"(",D522,")",",")</f>
        <v>FK_PROJECT_ID VARCHAR(45),</v>
      </c>
      <c r="O522" s="1" t="s">
        <v>10</v>
      </c>
      <c r="P522" t="s">
        <v>289</v>
      </c>
      <c r="Q522" t="s">
        <v>2</v>
      </c>
      <c r="W522" s="17" t="str">
        <f>CONCATENATE(,LOWER(O522),UPPER(LEFT(P522,1)),LOWER(RIGHT(P522,LEN(P522)-IF(LEN(P522)&gt;0,1,LEN(P522)))),UPPER(LEFT(Q522,1)),LOWER(RIGHT(Q522,LEN(Q522)-IF(LEN(Q522)&gt;0,1,LEN(Q522)))),UPPER(LEFT(R522,1)),LOWER(RIGHT(R522,LEN(R522)-IF(LEN(R522)&gt;0,1,LEN(R522)))),UPPER(LEFT(S522,1)),LOWER(RIGHT(S522,LEN(S522)-IF(LEN(S522)&gt;0,1,LEN(S522)))),UPPER(LEFT(T522,1)),LOWER(RIGHT(T522,LEN(T522)-IF(LEN(T522)&gt;0,1,LEN(T522)))),UPPER(LEFT(U522,1)),LOWER(RIGHT(U522,LEN(U522)-IF(LEN(U522)&gt;0,1,LEN(U522)))),UPPER(LEFT(V522,1)),LOWER(RIGHT(V522,LEN(V522)-IF(LEN(V522)&gt;0,1,LEN(V522)))))</f>
        <v>fkProjectId</v>
      </c>
      <c r="X522" s="3" t="str">
        <f>CONCATENATE("""",W522,"""",":","""","""",",")</f>
        <v>"fkProjectId":"",</v>
      </c>
      <c r="Y522" s="22" t="str">
        <f>CONCATENATE("public static String ",,B522,,"=","""",W522,""";")</f>
        <v>public static String FK_PROJECT_ID="fkProjectId";</v>
      </c>
      <c r="Z522" s="7" t="str">
        <f>CONCATENATE("private String ",W522,"=","""""",";")</f>
        <v>private String fkProjectId="";</v>
      </c>
    </row>
    <row r="523" spans="2:26" ht="17.5" x14ac:dyDescent="0.45">
      <c r="B523" s="1" t="s">
        <v>369</v>
      </c>
      <c r="C523" s="1" t="s">
        <v>1</v>
      </c>
      <c r="D523" s="4">
        <v>45</v>
      </c>
      <c r="I523">
        <f>I513</f>
        <v>0</v>
      </c>
      <c r="J523" t="str">
        <f t="shared" si="202"/>
        <v xml:space="preserve"> ADD  FK_BACKLOG_ID VARCHAR(45);</v>
      </c>
      <c r="K523" s="21" t="str">
        <f t="shared" si="203"/>
        <v xml:space="preserve">  ALTER COLUMN   FK_BACKLOG_ID VARCHAR(45);</v>
      </c>
      <c r="L523" s="12"/>
      <c r="M523" s="18" t="str">
        <f t="shared" si="204"/>
        <v>FK_BACKLOG_ID,</v>
      </c>
      <c r="N523" s="5" t="str">
        <f t="shared" si="209"/>
        <v>FK_BACKLOG_ID VARCHAR(45),</v>
      </c>
      <c r="O523" s="1" t="s">
        <v>10</v>
      </c>
      <c r="P523" t="s">
        <v>356</v>
      </c>
      <c r="Q523" t="s">
        <v>2</v>
      </c>
      <c r="W523" s="17" t="str">
        <f t="shared" si="205"/>
        <v>fkBacklogId</v>
      </c>
      <c r="X523" s="3" t="str">
        <f t="shared" si="206"/>
        <v>"fkBacklogId":"",</v>
      </c>
      <c r="Y523" s="22" t="str">
        <f t="shared" si="207"/>
        <v>public static String FK_BACKLOG_ID="fkBacklogId";</v>
      </c>
      <c r="Z523" s="7" t="str">
        <f t="shared" si="208"/>
        <v>private String fkBacklogId="";</v>
      </c>
    </row>
    <row r="524" spans="2:26" ht="17.5" x14ac:dyDescent="0.45">
      <c r="B524" s="1" t="s">
        <v>427</v>
      </c>
      <c r="C524" s="1" t="s">
        <v>1</v>
      </c>
      <c r="D524" s="4">
        <v>222</v>
      </c>
      <c r="I524">
        <f>I373</f>
        <v>0</v>
      </c>
      <c r="J524" t="str">
        <f t="shared" si="202"/>
        <v xml:space="preserve"> ADD  HISTORY_TYPE VARCHAR(222);</v>
      </c>
      <c r="K524" s="21" t="str">
        <f t="shared" si="203"/>
        <v xml:space="preserve">  ALTER COLUMN   HISTORY_TYPE VARCHAR(222);</v>
      </c>
      <c r="L524" s="12"/>
      <c r="M524" s="18" t="str">
        <f t="shared" si="204"/>
        <v>HISTORY_TYPE,</v>
      </c>
      <c r="N524" s="5" t="str">
        <f t="shared" si="209"/>
        <v>HISTORY_TYPE VARCHAR(222),</v>
      </c>
      <c r="O524" s="1" t="s">
        <v>433</v>
      </c>
      <c r="P524" t="s">
        <v>51</v>
      </c>
      <c r="W524" s="17" t="str">
        <f t="shared" si="205"/>
        <v>historyType</v>
      </c>
      <c r="X524" s="3" t="str">
        <f t="shared" si="206"/>
        <v>"historyType":"",</v>
      </c>
      <c r="Y524" s="22" t="str">
        <f t="shared" si="207"/>
        <v>public static String HISTORY_TYPE="historyType";</v>
      </c>
      <c r="Z524" s="7" t="str">
        <f t="shared" si="208"/>
        <v>private String historyType="";</v>
      </c>
    </row>
    <row r="525" spans="2:26" ht="17.5" x14ac:dyDescent="0.45">
      <c r="B525" s="1" t="s">
        <v>428</v>
      </c>
      <c r="C525" s="1" t="s">
        <v>1</v>
      </c>
      <c r="D525" s="4">
        <v>45</v>
      </c>
      <c r="I525">
        <f>I515</f>
        <v>0</v>
      </c>
      <c r="J525" t="str">
        <f>CONCATENATE(LEFT(CONCATENATE(" ADD "," ",N525,";"),LEN(CONCATENATE(" ADD "," ",N525,";"))-2),";")</f>
        <v xml:space="preserve"> ADD  HISTORY_DATE VARCHAR(45);</v>
      </c>
      <c r="K525" s="21" t="str">
        <f>CONCATENATE(LEFT(CONCATENATE("  ALTER COLUMN  "," ",N525,";"),LEN(CONCATENATE("  ALTER COLUMN  "," ",N525,";"))-2),";")</f>
        <v xml:space="preserve">  ALTER COLUMN   HISTORY_DATE VARCHAR(45);</v>
      </c>
      <c r="L525" s="12"/>
      <c r="M525" s="18" t="str">
        <f>CONCATENATE(B525,",")</f>
        <v>HISTORY_DATE,</v>
      </c>
      <c r="N525" s="5" t="str">
        <f t="shared" si="209"/>
        <v>HISTORY_DATE VARCHAR(45),</v>
      </c>
      <c r="O525" s="1" t="s">
        <v>433</v>
      </c>
      <c r="P525" t="s">
        <v>8</v>
      </c>
      <c r="W525" s="17" t="str">
        <f>CONCATENATE(,LOWER(O525),UPPER(LEFT(P525,1)),LOWER(RIGHT(P525,LEN(P525)-IF(LEN(P525)&gt;0,1,LEN(P525)))),UPPER(LEFT(Q525,1)),LOWER(RIGHT(Q525,LEN(Q525)-IF(LEN(Q525)&gt;0,1,LEN(Q525)))),UPPER(LEFT(R525,1)),LOWER(RIGHT(R525,LEN(R525)-IF(LEN(R525)&gt;0,1,LEN(R525)))),UPPER(LEFT(S525,1)),LOWER(RIGHT(S525,LEN(S525)-IF(LEN(S525)&gt;0,1,LEN(S525)))),UPPER(LEFT(T525,1)),LOWER(RIGHT(T525,LEN(T525)-IF(LEN(T525)&gt;0,1,LEN(T525)))),UPPER(LEFT(U525,1)),LOWER(RIGHT(U525,LEN(U525)-IF(LEN(U525)&gt;0,1,LEN(U525)))),UPPER(LEFT(V525,1)),LOWER(RIGHT(V525,LEN(V525)-IF(LEN(V525)&gt;0,1,LEN(V525)))))</f>
        <v>historyDate</v>
      </c>
      <c r="X525" s="3" t="str">
        <f>CONCATENATE("""",W525,"""",":","""","""",",")</f>
        <v>"historyDate":"",</v>
      </c>
      <c r="Y525" s="22" t="str">
        <f>CONCATENATE("public static String ",,B525,,"=","""",W525,""";")</f>
        <v>public static String HISTORY_DATE="historyDate";</v>
      </c>
      <c r="Z525" s="7" t="str">
        <f>CONCATENATE("private String ",W525,"=","""""",";")</f>
        <v>private String historyDate="";</v>
      </c>
    </row>
    <row r="526" spans="2:26" ht="17.5" x14ac:dyDescent="0.45">
      <c r="B526" s="1" t="s">
        <v>429</v>
      </c>
      <c r="C526" s="1" t="s">
        <v>1</v>
      </c>
      <c r="D526" s="4">
        <v>45</v>
      </c>
      <c r="I526">
        <f>I375</f>
        <v>0</v>
      </c>
      <c r="J526" t="str">
        <f>CONCATENATE(LEFT(CONCATENATE(" ADD "," ",N526,";"),LEN(CONCATENATE(" ADD "," ",N526,";"))-2),";")</f>
        <v xml:space="preserve"> ADD  HISTORY_TIME VARCHAR(45);</v>
      </c>
      <c r="K526" s="21" t="str">
        <f>CONCATENATE(LEFT(CONCATENATE("  ALTER COLUMN  "," ",N526,";"),LEN(CONCATENATE("  ALTER COLUMN  "," ",N526,";"))-2),";")</f>
        <v xml:space="preserve">  ALTER COLUMN   HISTORY_TIME VARCHAR(45);</v>
      </c>
      <c r="L526" s="12"/>
      <c r="M526" s="18" t="str">
        <f>CONCATENATE(B526,",")</f>
        <v>HISTORY_TIME,</v>
      </c>
      <c r="N526" s="5" t="str">
        <f t="shared" si="209"/>
        <v>HISTORY_TIME VARCHAR(45),</v>
      </c>
      <c r="O526" s="1" t="s">
        <v>433</v>
      </c>
      <c r="P526" t="s">
        <v>133</v>
      </c>
      <c r="W526" s="17" t="str">
        <f>CONCATENATE(,LOWER(O526),UPPER(LEFT(P526,1)),LOWER(RIGHT(P526,LEN(P526)-IF(LEN(P526)&gt;0,1,LEN(P526)))),UPPER(LEFT(Q526,1)),LOWER(RIGHT(Q526,LEN(Q526)-IF(LEN(Q526)&gt;0,1,LEN(Q526)))),UPPER(LEFT(R526,1)),LOWER(RIGHT(R526,LEN(R526)-IF(LEN(R526)&gt;0,1,LEN(R526)))),UPPER(LEFT(S526,1)),LOWER(RIGHT(S526,LEN(S526)-IF(LEN(S526)&gt;0,1,LEN(S526)))),UPPER(LEFT(T526,1)),LOWER(RIGHT(T526,LEN(T526)-IF(LEN(T526)&gt;0,1,LEN(T526)))),UPPER(LEFT(U526,1)),LOWER(RIGHT(U526,LEN(U526)-IF(LEN(U526)&gt;0,1,LEN(U526)))),UPPER(LEFT(V526,1)),LOWER(RIGHT(V526,LEN(V526)-IF(LEN(V526)&gt;0,1,LEN(V526)))))</f>
        <v>historyTime</v>
      </c>
      <c r="X526" s="3" t="str">
        <f>CONCATENATE("""",W526,"""",":","""","""",",")</f>
        <v>"historyTime":"",</v>
      </c>
      <c r="Y526" s="22" t="str">
        <f>CONCATENATE("public static String ",,B526,,"=","""",W526,""";")</f>
        <v>public static String HISTORY_TIME="historyTime";</v>
      </c>
      <c r="Z526" s="7" t="str">
        <f>CONCATENATE("private String ",W526,"=","""""",";")</f>
        <v>private String historyTime="";</v>
      </c>
    </row>
    <row r="527" spans="2:26" ht="17.5" x14ac:dyDescent="0.45">
      <c r="B527" s="1" t="s">
        <v>430</v>
      </c>
      <c r="C527" s="1" t="s">
        <v>1</v>
      </c>
      <c r="D527" s="4">
        <v>45</v>
      </c>
      <c r="I527" t="str">
        <f>I518</f>
        <v>ALTER TABLE TM_BACKLOG_HISTORY</v>
      </c>
      <c r="J527" t="str">
        <f t="shared" ref="J527:J532" si="210">CONCATENATE(LEFT(CONCATENATE(" ADD "," ",N527,";"),LEN(CONCATENATE(" ADD "," ",N527,";"))-2),";")</f>
        <v xml:space="preserve"> ADD  HISTORY_TELLER_ID VARCHAR(45);</v>
      </c>
      <c r="K527" s="21" t="str">
        <f t="shared" ref="K527:K532" si="211">CONCATENATE(LEFT(CONCATENATE("  ALTER COLUMN  "," ",N527,";"),LEN(CONCATENATE("  ALTER COLUMN  "," ",N527,";"))-2),";")</f>
        <v xml:space="preserve">  ALTER COLUMN   HISTORY_TELLER_ID VARCHAR(45);</v>
      </c>
      <c r="L527" s="12"/>
      <c r="M527" s="18" t="str">
        <f t="shared" ref="M527:M532" si="212">CONCATENATE(B527,",")</f>
        <v>HISTORY_TELLER_ID,</v>
      </c>
      <c r="N527" s="5" t="str">
        <f t="shared" si="209"/>
        <v>HISTORY_TELLER_ID VARCHAR(45),</v>
      </c>
      <c r="O527" s="1" t="s">
        <v>433</v>
      </c>
      <c r="P527" t="s">
        <v>434</v>
      </c>
      <c r="Q527" t="s">
        <v>2</v>
      </c>
      <c r="W527" s="17" t="str">
        <f t="shared" ref="W527:W532" si="213">CONCATENATE(,LOWER(O527),UPPER(LEFT(P527,1)),LOWER(RIGHT(P527,LEN(P527)-IF(LEN(P527)&gt;0,1,LEN(P527)))),UPPER(LEFT(Q527,1)),LOWER(RIGHT(Q527,LEN(Q527)-IF(LEN(Q527)&gt;0,1,LEN(Q527)))),UPPER(LEFT(R527,1)),LOWER(RIGHT(R527,LEN(R527)-IF(LEN(R527)&gt;0,1,LEN(R527)))),UPPER(LEFT(S527,1)),LOWER(RIGHT(S527,LEN(S527)-IF(LEN(S527)&gt;0,1,LEN(S527)))),UPPER(LEFT(T527,1)),LOWER(RIGHT(T527,LEN(T527)-IF(LEN(T527)&gt;0,1,LEN(T527)))),UPPER(LEFT(U527,1)),LOWER(RIGHT(U527,LEN(U527)-IF(LEN(U527)&gt;0,1,LEN(U527)))),UPPER(LEFT(V527,1)),LOWER(RIGHT(V527,LEN(V527)-IF(LEN(V527)&gt;0,1,LEN(V527)))))</f>
        <v>historyTellerId</v>
      </c>
      <c r="X527" s="3" t="str">
        <f t="shared" ref="X527:X532" si="214">CONCATENATE("""",W527,"""",":","""","""",",")</f>
        <v>"historyTellerId":"",</v>
      </c>
      <c r="Y527" s="22" t="str">
        <f t="shared" ref="Y527:Y532" si="215">CONCATENATE("public static String ",,B527,,"=","""",W527,""";")</f>
        <v>public static String HISTORY_TELLER_ID="historyTellerId";</v>
      </c>
      <c r="Z527" s="7" t="str">
        <f t="shared" ref="Z527:Z532" si="216">CONCATENATE("private String ",W527,"=","""""",";")</f>
        <v>private String historyTellerId="";</v>
      </c>
    </row>
    <row r="528" spans="2:26" ht="17.5" x14ac:dyDescent="0.45">
      <c r="B528" s="1" t="s">
        <v>97</v>
      </c>
      <c r="C528" s="1" t="s">
        <v>1</v>
      </c>
      <c r="D528" s="4">
        <v>1000</v>
      </c>
      <c r="I528" t="str">
        <f>I519</f>
        <v>ALTER TABLE TM_BACKLOG_HISTORY</v>
      </c>
      <c r="J528" t="str">
        <f t="shared" si="210"/>
        <v xml:space="preserve"> ADD  PARAM_1 VARCHAR(1000);</v>
      </c>
      <c r="K528" s="21" t="str">
        <f t="shared" si="211"/>
        <v xml:space="preserve">  ALTER COLUMN   PARAM_1 VARCHAR(1000);</v>
      </c>
      <c r="L528" s="12"/>
      <c r="M528" s="18" t="str">
        <f t="shared" si="212"/>
        <v>PARAM_1,</v>
      </c>
      <c r="N528" s="5" t="str">
        <f t="shared" si="209"/>
        <v>PARAM_1 VARCHAR(1000),</v>
      </c>
      <c r="O528" s="1" t="s">
        <v>102</v>
      </c>
      <c r="P528">
        <v>1</v>
      </c>
      <c r="W528" s="17" t="str">
        <f t="shared" si="213"/>
        <v>param1</v>
      </c>
      <c r="X528" s="3" t="str">
        <f t="shared" si="214"/>
        <v>"param1":"",</v>
      </c>
      <c r="Y528" s="22" t="str">
        <f t="shared" si="215"/>
        <v>public static String PARAM_1="param1";</v>
      </c>
      <c r="Z528" s="7" t="str">
        <f t="shared" si="216"/>
        <v>private String param1="";</v>
      </c>
    </row>
    <row r="529" spans="2:26" ht="17.5" x14ac:dyDescent="0.45">
      <c r="B529" s="1" t="s">
        <v>98</v>
      </c>
      <c r="C529" s="1" t="s">
        <v>1</v>
      </c>
      <c r="D529" s="4">
        <v>1000</v>
      </c>
      <c r="I529" t="str">
        <f>I517</f>
        <v>ALTER TABLE TM_BACKLOG_HISTORY</v>
      </c>
      <c r="J529" t="str">
        <f>CONCATENATE(LEFT(CONCATENATE(" ADD "," ",N529,";"),LEN(CONCATENATE(" ADD "," ",N529,";"))-2),";")</f>
        <v xml:space="preserve"> ADD  PARAM_2 VARCHAR(1000);</v>
      </c>
      <c r="K529" s="21" t="str">
        <f>CONCATENATE(LEFT(CONCATENATE("  ALTER COLUMN  "," ",N529,";"),LEN(CONCATENATE("  ALTER COLUMN  "," ",N529,";"))-2),";")</f>
        <v xml:space="preserve">  ALTER COLUMN   PARAM_2 VARCHAR(1000);</v>
      </c>
      <c r="L529" s="12"/>
      <c r="M529" s="18" t="str">
        <f>CONCATENATE(B529,",")</f>
        <v>PARAM_2,</v>
      </c>
      <c r="N529" s="5" t="str">
        <f>CONCATENATE(B529," ",C529,"(",D529,")",",")</f>
        <v>PARAM_2 VARCHAR(1000),</v>
      </c>
      <c r="O529" s="1" t="s">
        <v>102</v>
      </c>
      <c r="P529">
        <v>2</v>
      </c>
      <c r="W529" s="17" t="str">
        <f>CONCATENATE(,LOWER(O529),UPPER(LEFT(P529,1)),LOWER(RIGHT(P529,LEN(P529)-IF(LEN(P529)&gt;0,1,LEN(P529)))),UPPER(LEFT(Q529,1)),LOWER(RIGHT(Q529,LEN(Q529)-IF(LEN(Q529)&gt;0,1,LEN(Q529)))),UPPER(LEFT(R529,1)),LOWER(RIGHT(R529,LEN(R529)-IF(LEN(R529)&gt;0,1,LEN(R529)))),UPPER(LEFT(S529,1)),LOWER(RIGHT(S529,LEN(S529)-IF(LEN(S529)&gt;0,1,LEN(S529)))),UPPER(LEFT(T529,1)),LOWER(RIGHT(T529,LEN(T529)-IF(LEN(T529)&gt;0,1,LEN(T529)))),UPPER(LEFT(U529,1)),LOWER(RIGHT(U529,LEN(U529)-IF(LEN(U529)&gt;0,1,LEN(U529)))),UPPER(LEFT(V529,1)),LOWER(RIGHT(V529,LEN(V529)-IF(LEN(V529)&gt;0,1,LEN(V529)))))</f>
        <v>param2</v>
      </c>
      <c r="X529" s="3" t="str">
        <f>CONCATENATE("""",W529,"""",":","""","""",",")</f>
        <v>"param2":"",</v>
      </c>
      <c r="Y529" s="22" t="str">
        <f>CONCATENATE("public static String ",,B529,,"=","""",W529,""";")</f>
        <v>public static String PARAM_2="param2";</v>
      </c>
      <c r="Z529" s="7" t="str">
        <f>CONCATENATE("private String ",W529,"=","""""",";")</f>
        <v>private String param2="";</v>
      </c>
    </row>
    <row r="530" spans="2:26" ht="17.5" x14ac:dyDescent="0.45">
      <c r="B530" s="1" t="s">
        <v>99</v>
      </c>
      <c r="C530" s="1" t="s">
        <v>1</v>
      </c>
      <c r="D530" s="4">
        <v>1000</v>
      </c>
      <c r="I530" t="str">
        <f>I518</f>
        <v>ALTER TABLE TM_BACKLOG_HISTORY</v>
      </c>
      <c r="J530" t="str">
        <f t="shared" si="210"/>
        <v xml:space="preserve"> ADD  PARAM_3 VARCHAR(1000);</v>
      </c>
      <c r="K530" s="21" t="str">
        <f t="shared" si="211"/>
        <v xml:space="preserve">  ALTER COLUMN   PARAM_3 VARCHAR(1000);</v>
      </c>
      <c r="L530" s="12"/>
      <c r="M530" s="18" t="str">
        <f t="shared" si="212"/>
        <v>PARAM_3,</v>
      </c>
      <c r="N530" s="5" t="str">
        <f t="shared" si="209"/>
        <v>PARAM_3 VARCHAR(1000),</v>
      </c>
      <c r="O530" s="1" t="s">
        <v>102</v>
      </c>
      <c r="P530">
        <v>3</v>
      </c>
      <c r="W530" s="17" t="str">
        <f t="shared" si="213"/>
        <v>param3</v>
      </c>
      <c r="X530" s="3" t="str">
        <f t="shared" si="214"/>
        <v>"param3":"",</v>
      </c>
      <c r="Y530" s="22" t="str">
        <f t="shared" si="215"/>
        <v>public static String PARAM_3="param3";</v>
      </c>
      <c r="Z530" s="7" t="str">
        <f t="shared" si="216"/>
        <v>private String param3="";</v>
      </c>
    </row>
    <row r="531" spans="2:26" ht="17.5" x14ac:dyDescent="0.45">
      <c r="B531" s="1" t="s">
        <v>450</v>
      </c>
      <c r="C531" s="1" t="s">
        <v>1</v>
      </c>
      <c r="D531" s="4">
        <v>50</v>
      </c>
      <c r="I531" t="str">
        <f>I519</f>
        <v>ALTER TABLE TM_BACKLOG_HISTORY</v>
      </c>
      <c r="J531" t="str">
        <f>CONCATENATE(LEFT(CONCATENATE(" ADD "," ",N531,";"),LEN(CONCATENATE(" ADD "," ",N531,";"))-2),";")</f>
        <v xml:space="preserve"> ADD  RELATION_ID VARCHAR(50);</v>
      </c>
      <c r="K531" s="21" t="str">
        <f>CONCATENATE(LEFT(CONCATENATE("  ALTER COLUMN  "," ",N531,";"),LEN(CONCATENATE("  ALTER COLUMN  "," ",N531,";"))-2),";")</f>
        <v xml:space="preserve">  ALTER COLUMN   RELATION_ID VARCHAR(50);</v>
      </c>
      <c r="L531" s="12"/>
      <c r="M531" s="18" t="str">
        <f>CONCATENATE(B531,",")</f>
        <v>RELATION_ID,</v>
      </c>
      <c r="N531" s="5" t="str">
        <f>CONCATENATE(B531," ",C531,"(",D531,")",",")</f>
        <v>RELATION_ID VARCHAR(50),</v>
      </c>
      <c r="O531" s="1" t="s">
        <v>451</v>
      </c>
      <c r="P531" t="s">
        <v>2</v>
      </c>
      <c r="W531" s="17" t="str">
        <f>CONCATENATE(,LOWER(O531),UPPER(LEFT(P531,1)),LOWER(RIGHT(P531,LEN(P531)-IF(LEN(P531)&gt;0,1,LEN(P531)))),UPPER(LEFT(Q531,1)),LOWER(RIGHT(Q531,LEN(Q531)-IF(LEN(Q531)&gt;0,1,LEN(Q531)))),UPPER(LEFT(R531,1)),LOWER(RIGHT(R531,LEN(R531)-IF(LEN(R531)&gt;0,1,LEN(R531)))),UPPER(LEFT(S531,1)),LOWER(RIGHT(S531,LEN(S531)-IF(LEN(S531)&gt;0,1,LEN(S531)))),UPPER(LEFT(T531,1)),LOWER(RIGHT(T531,LEN(T531)-IF(LEN(T531)&gt;0,1,LEN(T531)))),UPPER(LEFT(U531,1)),LOWER(RIGHT(U531,LEN(U531)-IF(LEN(U531)&gt;0,1,LEN(U531)))),UPPER(LEFT(V531,1)),LOWER(RIGHT(V531,LEN(V531)-IF(LEN(V531)&gt;0,1,LEN(V531)))))</f>
        <v>relationId</v>
      </c>
      <c r="X531" s="3" t="str">
        <f>CONCATENATE("""",W531,"""",":","""","""",",")</f>
        <v>"relationId":"",</v>
      </c>
      <c r="Y531" s="22" t="str">
        <f>CONCATENATE("public static String ",,B531,,"=","""",W531,""";")</f>
        <v>public static String RELATION_ID="relationId";</v>
      </c>
      <c r="Z531" s="7" t="str">
        <f>CONCATENATE("private String ",W531,"=","""""",";")</f>
        <v>private String relationId="";</v>
      </c>
    </row>
    <row r="532" spans="2:26" ht="17.5" x14ac:dyDescent="0.45">
      <c r="B532" s="1" t="s">
        <v>431</v>
      </c>
      <c r="C532" s="1" t="s">
        <v>1</v>
      </c>
      <c r="D532" s="4">
        <v>4444</v>
      </c>
      <c r="I532">
        <f>I377</f>
        <v>0</v>
      </c>
      <c r="J532" t="str">
        <f t="shared" si="210"/>
        <v xml:space="preserve"> ADD  HISTORY_BODY VARCHAR(4444);</v>
      </c>
      <c r="K532" s="21" t="str">
        <f t="shared" si="211"/>
        <v xml:space="preserve">  ALTER COLUMN   HISTORY_BODY VARCHAR(4444);</v>
      </c>
      <c r="L532" s="12"/>
      <c r="M532" s="18" t="str">
        <f t="shared" si="212"/>
        <v>HISTORY_BODY,</v>
      </c>
      <c r="N532" s="5" t="str">
        <f t="shared" si="209"/>
        <v>HISTORY_BODY VARCHAR(4444),</v>
      </c>
      <c r="O532" s="1" t="s">
        <v>433</v>
      </c>
      <c r="P532" t="s">
        <v>432</v>
      </c>
      <c r="W532" s="17" t="str">
        <f t="shared" si="213"/>
        <v>historyBody</v>
      </c>
      <c r="X532" s="3" t="str">
        <f t="shared" si="214"/>
        <v>"historyBody":"",</v>
      </c>
      <c r="Y532" s="22" t="str">
        <f t="shared" si="215"/>
        <v>public static String HISTORY_BODY="historyBody";</v>
      </c>
      <c r="Z532" s="7" t="str">
        <f t="shared" si="216"/>
        <v>private String historyBody="";</v>
      </c>
    </row>
    <row r="533" spans="2:26" ht="17.5" x14ac:dyDescent="0.45">
      <c r="B533" s="1"/>
      <c r="C533" s="1"/>
      <c r="D533" s="4"/>
      <c r="L533" s="12"/>
      <c r="M533" s="18"/>
      <c r="N533" s="33" t="s">
        <v>130</v>
      </c>
      <c r="O533" s="1"/>
      <c r="W533" s="17"/>
    </row>
    <row r="534" spans="2:26" ht="17.5" x14ac:dyDescent="0.45">
      <c r="B534" s="1"/>
      <c r="C534" s="1"/>
      <c r="D534" s="4"/>
      <c r="L534" s="12"/>
      <c r="M534" s="18"/>
      <c r="N534" s="31" t="s">
        <v>126</v>
      </c>
      <c r="O534" s="1"/>
      <c r="W534" s="17"/>
    </row>
    <row r="535" spans="2:26" x14ac:dyDescent="0.35">
      <c r="B535" s="2" t="s">
        <v>435</v>
      </c>
      <c r="I535" t="str">
        <f>CONCATENATE("ALTER TABLE"," ",B535)</f>
        <v>ALTER TABLE TM_BACKLOG_HISTORY_LIST</v>
      </c>
      <c r="J535" t="s">
        <v>294</v>
      </c>
      <c r="K535" s="26" t="str">
        <f>CONCATENATE(J535," VIEW ",B535," AS SELECT")</f>
        <v>create OR REPLACE VIEW TM_BACKLOG_HISTORY_LIST AS SELECT</v>
      </c>
      <c r="N535" s="5" t="str">
        <f>CONCATENATE("CREATE TABLE ",B535," ","(")</f>
        <v>CREATE TABLE TM_BACKLOG_HISTORY_LIST (</v>
      </c>
    </row>
    <row r="536" spans="2:26" ht="17.5" x14ac:dyDescent="0.45">
      <c r="B536" s="1" t="s">
        <v>2</v>
      </c>
      <c r="C536" s="1" t="s">
        <v>1</v>
      </c>
      <c r="D536" s="4">
        <v>30</v>
      </c>
      <c r="E536" s="24" t="s">
        <v>113</v>
      </c>
      <c r="I536" t="str">
        <f>I535</f>
        <v>ALTER TABLE TM_BACKLOG_HISTORY_LIST</v>
      </c>
      <c r="K536" s="25" t="str">
        <f>CONCATENATE("T.",B536,",")</f>
        <v>T.ID,</v>
      </c>
      <c r="L536" s="12"/>
      <c r="M536" s="18" t="str">
        <f t="shared" ref="M536:M553" si="217">CONCATENATE(B536,",")</f>
        <v>ID,</v>
      </c>
      <c r="N536" s="5" t="str">
        <f>CONCATENATE(B536," ",C536,"(",D536,") ",E536," ,")</f>
        <v>ID VARCHAR(30) NOT NULL ,</v>
      </c>
      <c r="O536" s="1" t="s">
        <v>2</v>
      </c>
      <c r="P536" s="6"/>
      <c r="Q536" s="6"/>
      <c r="R536" s="6"/>
      <c r="S536" s="6"/>
      <c r="T536" s="6"/>
      <c r="U536" s="6"/>
      <c r="V536" s="6"/>
      <c r="W536" s="17" t="str">
        <f t="shared" ref="W536:W553" si="218">CONCATENATE(,LOWER(O536),UPPER(LEFT(P536,1)),LOWER(RIGHT(P536,LEN(P536)-IF(LEN(P536)&gt;0,1,LEN(P536)))),UPPER(LEFT(Q536,1)),LOWER(RIGHT(Q536,LEN(Q536)-IF(LEN(Q536)&gt;0,1,LEN(Q536)))),UPPER(LEFT(R536,1)),LOWER(RIGHT(R536,LEN(R536)-IF(LEN(R536)&gt;0,1,LEN(R536)))),UPPER(LEFT(S536,1)),LOWER(RIGHT(S536,LEN(S536)-IF(LEN(S536)&gt;0,1,LEN(S536)))),UPPER(LEFT(T536,1)),LOWER(RIGHT(T536,LEN(T536)-IF(LEN(T536)&gt;0,1,LEN(T536)))),UPPER(LEFT(U536,1)),LOWER(RIGHT(U536,LEN(U536)-IF(LEN(U536)&gt;0,1,LEN(U536)))),UPPER(LEFT(V536,1)),LOWER(RIGHT(V536,LEN(V536)-IF(LEN(V536)&gt;0,1,LEN(V536)))))</f>
        <v>id</v>
      </c>
      <c r="X536" s="3" t="str">
        <f t="shared" ref="X536:X553" si="219">CONCATENATE("""",W536,"""",":","""","""",",")</f>
        <v>"id":"",</v>
      </c>
      <c r="Y536" s="22" t="str">
        <f t="shared" ref="Y536:Y553" si="220">CONCATENATE("public static String ",,B536,,"=","""",W536,""";")</f>
        <v>public static String ID="id";</v>
      </c>
      <c r="Z536" s="7" t="str">
        <f t="shared" ref="Z536:Z553" si="221">CONCATENATE("private String ",W536,"=","""""",";")</f>
        <v>private String id="";</v>
      </c>
    </row>
    <row r="537" spans="2:26" ht="17.5" x14ac:dyDescent="0.45">
      <c r="B537" s="1" t="s">
        <v>3</v>
      </c>
      <c r="C537" s="1" t="s">
        <v>1</v>
      </c>
      <c r="D537" s="4">
        <v>10</v>
      </c>
      <c r="I537" t="str">
        <f>I536</f>
        <v>ALTER TABLE TM_BACKLOG_HISTORY_LIST</v>
      </c>
      <c r="K537" s="25" t="str">
        <f t="shared" ref="K537:K546" si="222">CONCATENATE("T.",B537,",")</f>
        <v>T.STATUS,</v>
      </c>
      <c r="L537" s="12"/>
      <c r="M537" s="18" t="str">
        <f t="shared" si="217"/>
        <v>STATUS,</v>
      </c>
      <c r="N537" s="5" t="str">
        <f t="shared" ref="N537:N553" si="223">CONCATENATE(B537," ",C537,"(",D537,")",",")</f>
        <v>STATUS VARCHAR(10),</v>
      </c>
      <c r="O537" s="1" t="s">
        <v>3</v>
      </c>
      <c r="W537" s="17" t="str">
        <f t="shared" si="218"/>
        <v>status</v>
      </c>
      <c r="X537" s="3" t="str">
        <f t="shared" si="219"/>
        <v>"status":"",</v>
      </c>
      <c r="Y537" s="22" t="str">
        <f t="shared" si="220"/>
        <v>public static String STATUS="status";</v>
      </c>
      <c r="Z537" s="7" t="str">
        <f t="shared" si="221"/>
        <v>private String status="";</v>
      </c>
    </row>
    <row r="538" spans="2:26" ht="17.5" x14ac:dyDescent="0.45">
      <c r="B538" s="1" t="s">
        <v>4</v>
      </c>
      <c r="C538" s="1" t="s">
        <v>1</v>
      </c>
      <c r="D538" s="4">
        <v>30</v>
      </c>
      <c r="I538" t="str">
        <f>I537</f>
        <v>ALTER TABLE TM_BACKLOG_HISTORY_LIST</v>
      </c>
      <c r="K538" s="25" t="str">
        <f t="shared" si="222"/>
        <v>T.INSERT_DATE,</v>
      </c>
      <c r="L538" s="12"/>
      <c r="M538" s="18" t="str">
        <f t="shared" si="217"/>
        <v>INSERT_DATE,</v>
      </c>
      <c r="N538" s="5" t="str">
        <f t="shared" si="223"/>
        <v>INSERT_DATE VARCHAR(30),</v>
      </c>
      <c r="O538" s="1" t="s">
        <v>7</v>
      </c>
      <c r="P538" t="s">
        <v>8</v>
      </c>
      <c r="W538" s="17" t="str">
        <f t="shared" si="218"/>
        <v>insertDate</v>
      </c>
      <c r="X538" s="3" t="str">
        <f t="shared" si="219"/>
        <v>"insertDate":"",</v>
      </c>
      <c r="Y538" s="22" t="str">
        <f t="shared" si="220"/>
        <v>public static String INSERT_DATE="insertDate";</v>
      </c>
      <c r="Z538" s="7" t="str">
        <f t="shared" si="221"/>
        <v>private String insertDate="";</v>
      </c>
    </row>
    <row r="539" spans="2:26" ht="17.5" x14ac:dyDescent="0.45">
      <c r="B539" s="1" t="s">
        <v>5</v>
      </c>
      <c r="C539" s="1" t="s">
        <v>1</v>
      </c>
      <c r="D539" s="4">
        <v>30</v>
      </c>
      <c r="I539" t="str">
        <f>I538</f>
        <v>ALTER TABLE TM_BACKLOG_HISTORY_LIST</v>
      </c>
      <c r="K539" s="25" t="str">
        <f t="shared" si="222"/>
        <v>T.MODIFICATION_DATE,</v>
      </c>
      <c r="L539" s="12"/>
      <c r="M539" s="18" t="str">
        <f t="shared" si="217"/>
        <v>MODIFICATION_DATE,</v>
      </c>
      <c r="N539" s="5" t="str">
        <f t="shared" si="223"/>
        <v>MODIFICATION_DATE VARCHAR(30),</v>
      </c>
      <c r="O539" s="1" t="s">
        <v>9</v>
      </c>
      <c r="P539" t="s">
        <v>8</v>
      </c>
      <c r="W539" s="17" t="str">
        <f t="shared" si="218"/>
        <v>modificationDate</v>
      </c>
      <c r="X539" s="3" t="str">
        <f t="shared" si="219"/>
        <v>"modificationDate":"",</v>
      </c>
      <c r="Y539" s="22" t="str">
        <f t="shared" si="220"/>
        <v>public static String MODIFICATION_DATE="modificationDate";</v>
      </c>
      <c r="Z539" s="7" t="str">
        <f t="shared" si="221"/>
        <v>private String modificationDate="";</v>
      </c>
    </row>
    <row r="540" spans="2:26" ht="17.5" x14ac:dyDescent="0.45">
      <c r="B540" s="1" t="s">
        <v>275</v>
      </c>
      <c r="C540" s="1" t="s">
        <v>1</v>
      </c>
      <c r="D540" s="4">
        <v>45</v>
      </c>
      <c r="I540" t="str">
        <f>I529</f>
        <v>ALTER TABLE TM_BACKLOG_HISTORY</v>
      </c>
      <c r="J540" t="str">
        <f>CONCATENATE(LEFT(CONCATENATE(" ADD "," ",N540,";"),LEN(CONCATENATE(" ADD "," ",N540,";"))-2),";")</f>
        <v xml:space="preserve"> ADD  FK_PROJECT_ID VARCHAR(45);</v>
      </c>
      <c r="K540" s="25" t="str">
        <f>CONCATENATE("T.",B540,",")</f>
        <v>T.FK_PROJECT_ID,</v>
      </c>
      <c r="L540" s="12"/>
      <c r="M540" s="18" t="str">
        <f>CONCATENATE(B540,",")</f>
        <v>FK_PROJECT_ID,</v>
      </c>
      <c r="N540" s="5" t="str">
        <f>CONCATENATE(B540," ",C540,"(",D540,")",",")</f>
        <v>FK_PROJECT_ID VARCHAR(45),</v>
      </c>
      <c r="O540" s="1" t="s">
        <v>10</v>
      </c>
      <c r="P540" t="s">
        <v>289</v>
      </c>
      <c r="Q540" t="s">
        <v>2</v>
      </c>
      <c r="W540" s="17" t="str">
        <f>CONCATENATE(,LOWER(O540),UPPER(LEFT(P540,1)),LOWER(RIGHT(P540,LEN(P540)-IF(LEN(P540)&gt;0,1,LEN(P540)))),UPPER(LEFT(Q540,1)),LOWER(RIGHT(Q540,LEN(Q540)-IF(LEN(Q540)&gt;0,1,LEN(Q540)))),UPPER(LEFT(R540,1)),LOWER(RIGHT(R540,LEN(R540)-IF(LEN(R540)&gt;0,1,LEN(R540)))),UPPER(LEFT(S540,1)),LOWER(RIGHT(S540,LEN(S540)-IF(LEN(S540)&gt;0,1,LEN(S540)))),UPPER(LEFT(T540,1)),LOWER(RIGHT(T540,LEN(T540)-IF(LEN(T540)&gt;0,1,LEN(T540)))),UPPER(LEFT(U540,1)),LOWER(RIGHT(U540,LEN(U540)-IF(LEN(U540)&gt;0,1,LEN(U540)))),UPPER(LEFT(V540,1)),LOWER(RIGHT(V540,LEN(V540)-IF(LEN(V540)&gt;0,1,LEN(V540)))))</f>
        <v>fkProjectId</v>
      </c>
      <c r="X540" s="3" t="str">
        <f>CONCATENATE("""",W540,"""",":","""","""",",")</f>
        <v>"fkProjectId":"",</v>
      </c>
      <c r="Y540" s="22" t="str">
        <f>CONCATENATE("public static String ",,B540,,"=","""",W540,""";")</f>
        <v>public static String FK_PROJECT_ID="fkProjectId";</v>
      </c>
      <c r="Z540" s="7" t="str">
        <f>CONCATENATE("private String ",W540,"=","""""",";")</f>
        <v>private String fkProjectId="";</v>
      </c>
    </row>
    <row r="541" spans="2:26" ht="17.5" x14ac:dyDescent="0.45">
      <c r="B541" s="1" t="s">
        <v>288</v>
      </c>
      <c r="C541" s="1" t="s">
        <v>1</v>
      </c>
      <c r="D541" s="4">
        <v>45</v>
      </c>
      <c r="I541" t="str">
        <f>I530</f>
        <v>ALTER TABLE TM_BACKLOG_HISTORY</v>
      </c>
      <c r="J541" t="str">
        <f>CONCATENATE(LEFT(CONCATENATE(" ADD "," ",N541,";"),LEN(CONCATENATE(" ADD "," ",N541,";"))-2),";")</f>
        <v xml:space="preserve"> ADD  PROJECT_NAME VARCHAR(45);</v>
      </c>
      <c r="K541" s="25" t="s">
        <v>553</v>
      </c>
      <c r="L541" s="12"/>
      <c r="M541" s="18" t="str">
        <f t="shared" si="217"/>
        <v>PROJECT_NAME,</v>
      </c>
      <c r="N541" s="5" t="str">
        <f t="shared" si="223"/>
        <v>PROJECT_NAME VARCHAR(45),</v>
      </c>
      <c r="O541" s="1" t="s">
        <v>289</v>
      </c>
      <c r="P541" t="s">
        <v>0</v>
      </c>
      <c r="W541" s="17" t="str">
        <f t="shared" si="218"/>
        <v>projectName</v>
      </c>
      <c r="X541" s="3" t="str">
        <f t="shared" si="219"/>
        <v>"projectName":"",</v>
      </c>
      <c r="Y541" s="22" t="str">
        <f t="shared" si="220"/>
        <v>public static String PROJECT_NAME="projectName";</v>
      </c>
      <c r="Z541" s="7" t="str">
        <f t="shared" si="221"/>
        <v>private String projectName="";</v>
      </c>
    </row>
    <row r="542" spans="2:26" ht="17.5" x14ac:dyDescent="0.45">
      <c r="B542" s="1" t="s">
        <v>369</v>
      </c>
      <c r="C542" s="1" t="s">
        <v>1</v>
      </c>
      <c r="D542" s="4">
        <v>45</v>
      </c>
      <c r="I542" t="str">
        <f>I527</f>
        <v>ALTER TABLE TM_BACKLOG_HISTORY</v>
      </c>
      <c r="K542" s="25" t="str">
        <f t="shared" si="222"/>
        <v>T.FK_BACKLOG_ID,</v>
      </c>
      <c r="L542" s="12"/>
      <c r="M542" s="18" t="str">
        <f t="shared" si="217"/>
        <v>FK_BACKLOG_ID,</v>
      </c>
      <c r="N542" s="5" t="str">
        <f t="shared" si="223"/>
        <v>FK_BACKLOG_ID VARCHAR(45),</v>
      </c>
      <c r="O542" s="1" t="s">
        <v>10</v>
      </c>
      <c r="P542" t="s">
        <v>356</v>
      </c>
      <c r="Q542" t="s">
        <v>2</v>
      </c>
      <c r="W542" s="17" t="str">
        <f t="shared" si="218"/>
        <v>fkBacklogId</v>
      </c>
      <c r="X542" s="3" t="str">
        <f t="shared" si="219"/>
        <v>"fkBacklogId":"",</v>
      </c>
      <c r="Y542" s="22" t="str">
        <f t="shared" si="220"/>
        <v>public static String FK_BACKLOG_ID="fkBacklogId";</v>
      </c>
      <c r="Z542" s="7" t="str">
        <f t="shared" si="221"/>
        <v>private String fkBacklogId="";</v>
      </c>
    </row>
    <row r="543" spans="2:26" ht="17.5" x14ac:dyDescent="0.45">
      <c r="B543" s="1" t="s">
        <v>427</v>
      </c>
      <c r="C543" s="1" t="s">
        <v>1</v>
      </c>
      <c r="D543" s="4">
        <v>222</v>
      </c>
      <c r="I543">
        <f>I386</f>
        <v>0</v>
      </c>
      <c r="K543" s="25" t="str">
        <f t="shared" si="222"/>
        <v>T.HISTORY_TYPE,</v>
      </c>
      <c r="L543" s="12"/>
      <c r="M543" s="18" t="str">
        <f t="shared" si="217"/>
        <v>HISTORY_TYPE,</v>
      </c>
      <c r="N543" s="5" t="str">
        <f t="shared" si="223"/>
        <v>HISTORY_TYPE VARCHAR(222),</v>
      </c>
      <c r="O543" s="1" t="s">
        <v>433</v>
      </c>
      <c r="P543" t="s">
        <v>51</v>
      </c>
      <c r="W543" s="17" t="str">
        <f t="shared" si="218"/>
        <v>historyType</v>
      </c>
      <c r="X543" s="3" t="str">
        <f t="shared" si="219"/>
        <v>"historyType":"",</v>
      </c>
      <c r="Y543" s="22" t="str">
        <f t="shared" si="220"/>
        <v>public static String HISTORY_TYPE="historyType";</v>
      </c>
      <c r="Z543" s="7" t="str">
        <f t="shared" si="221"/>
        <v>private String historyType="";</v>
      </c>
    </row>
    <row r="544" spans="2:26" ht="17.5" x14ac:dyDescent="0.45">
      <c r="B544" s="1" t="s">
        <v>428</v>
      </c>
      <c r="C544" s="1" t="s">
        <v>1</v>
      </c>
      <c r="D544" s="4">
        <v>45</v>
      </c>
      <c r="I544">
        <f>I533</f>
        <v>0</v>
      </c>
      <c r="K544" s="25" t="str">
        <f t="shared" si="222"/>
        <v>T.HISTORY_DATE,</v>
      </c>
      <c r="L544" s="12"/>
      <c r="M544" s="18" t="str">
        <f t="shared" si="217"/>
        <v>HISTORY_DATE,</v>
      </c>
      <c r="N544" s="5" t="str">
        <f t="shared" si="223"/>
        <v>HISTORY_DATE VARCHAR(45),</v>
      </c>
      <c r="O544" s="1" t="s">
        <v>433</v>
      </c>
      <c r="P544" t="s">
        <v>8</v>
      </c>
      <c r="W544" s="17" t="str">
        <f t="shared" si="218"/>
        <v>historyDate</v>
      </c>
      <c r="X544" s="3" t="str">
        <f t="shared" si="219"/>
        <v>"historyDate":"",</v>
      </c>
      <c r="Y544" s="22" t="str">
        <f t="shared" si="220"/>
        <v>public static String HISTORY_DATE="historyDate";</v>
      </c>
      <c r="Z544" s="7" t="str">
        <f t="shared" si="221"/>
        <v>private String historyDate="";</v>
      </c>
    </row>
    <row r="545" spans="2:26" ht="17.5" x14ac:dyDescent="0.45">
      <c r="B545" s="1" t="s">
        <v>429</v>
      </c>
      <c r="C545" s="1" t="s">
        <v>1</v>
      </c>
      <c r="D545" s="4">
        <v>45</v>
      </c>
      <c r="I545">
        <f>I388</f>
        <v>0</v>
      </c>
      <c r="K545" s="25" t="str">
        <f t="shared" si="222"/>
        <v>T.HISTORY_TIME,</v>
      </c>
      <c r="L545" s="12"/>
      <c r="M545" s="18" t="str">
        <f t="shared" si="217"/>
        <v>HISTORY_TIME,</v>
      </c>
      <c r="N545" s="5" t="str">
        <f t="shared" si="223"/>
        <v>HISTORY_TIME VARCHAR(45),</v>
      </c>
      <c r="O545" s="1" t="s">
        <v>433</v>
      </c>
      <c r="P545" t="s">
        <v>133</v>
      </c>
      <c r="W545" s="17" t="str">
        <f t="shared" si="218"/>
        <v>historyTime</v>
      </c>
      <c r="X545" s="3" t="str">
        <f t="shared" si="219"/>
        <v>"historyTime":"",</v>
      </c>
      <c r="Y545" s="22" t="str">
        <f t="shared" si="220"/>
        <v>public static String HISTORY_TIME="historyTime";</v>
      </c>
      <c r="Z545" s="7" t="str">
        <f t="shared" si="221"/>
        <v>private String historyTime="";</v>
      </c>
    </row>
    <row r="546" spans="2:26" ht="17.5" x14ac:dyDescent="0.45">
      <c r="B546" s="1" t="s">
        <v>430</v>
      </c>
      <c r="C546" s="1" t="s">
        <v>1</v>
      </c>
      <c r="D546" s="4">
        <v>45</v>
      </c>
      <c r="I546" t="str">
        <f>I535</f>
        <v>ALTER TABLE TM_BACKLOG_HISTORY_LIST</v>
      </c>
      <c r="K546" s="25" t="str">
        <f t="shared" si="222"/>
        <v>T.HISTORY_TELLER_ID,</v>
      </c>
      <c r="L546" s="12"/>
      <c r="M546" s="18" t="str">
        <f>CONCATENATE(B546,",")</f>
        <v>HISTORY_TELLER_ID,</v>
      </c>
      <c r="N546" s="5" t="str">
        <f t="shared" si="223"/>
        <v>HISTORY_TELLER_ID VARCHAR(45),</v>
      </c>
      <c r="O546" s="1" t="s">
        <v>433</v>
      </c>
      <c r="P546" t="s">
        <v>434</v>
      </c>
      <c r="Q546" t="s">
        <v>2</v>
      </c>
      <c r="W546" s="17" t="str">
        <f>CONCATENATE(,LOWER(O546),UPPER(LEFT(P546,1)),LOWER(RIGHT(P546,LEN(P546)-IF(LEN(P546)&gt;0,1,LEN(P546)))),UPPER(LEFT(Q546,1)),LOWER(RIGHT(Q546,LEN(Q546)-IF(LEN(Q546)&gt;0,1,LEN(Q546)))),UPPER(LEFT(R546,1)),LOWER(RIGHT(R546,LEN(R546)-IF(LEN(R546)&gt;0,1,LEN(R546)))),UPPER(LEFT(S546,1)),LOWER(RIGHT(S546,LEN(S546)-IF(LEN(S546)&gt;0,1,LEN(S546)))),UPPER(LEFT(T546,1)),LOWER(RIGHT(T546,LEN(T546)-IF(LEN(T546)&gt;0,1,LEN(T546)))),UPPER(LEFT(U546,1)),LOWER(RIGHT(U546,LEN(U546)-IF(LEN(U546)&gt;0,1,LEN(U546)))),UPPER(LEFT(V546,1)),LOWER(RIGHT(V546,LEN(V546)-IF(LEN(V546)&gt;0,1,LEN(V546)))))</f>
        <v>historyTellerId</v>
      </c>
      <c r="X546" s="3" t="str">
        <f>CONCATENATE("""",W546,"""",":","""","""",",")</f>
        <v>"historyTellerId":"",</v>
      </c>
      <c r="Y546" s="22" t="str">
        <f>CONCATENATE("public static String ",,B546,,"=","""",W546,""";")</f>
        <v>public static String HISTORY_TELLER_ID="historyTellerId";</v>
      </c>
      <c r="Z546" s="7" t="str">
        <f>CONCATENATE("private String ",W546,"=","""""",";")</f>
        <v>private String historyTellerId="";</v>
      </c>
    </row>
    <row r="547" spans="2:26" ht="17.5" x14ac:dyDescent="0.45">
      <c r="B547" s="1" t="s">
        <v>436</v>
      </c>
      <c r="C547" s="1" t="s">
        <v>1</v>
      </c>
      <c r="D547" s="4">
        <v>45</v>
      </c>
      <c r="I547" t="str">
        <f>I535</f>
        <v>ALTER TABLE TM_BACKLOG_HISTORY_LIST</v>
      </c>
      <c r="K547" s="25" t="s">
        <v>552</v>
      </c>
      <c r="L547" s="12"/>
      <c r="M547" s="18" t="str">
        <f>CONCATENATE(B547,",")</f>
        <v>HISTORY_TELLER_NAME,</v>
      </c>
      <c r="N547" s="5" t="str">
        <f t="shared" si="223"/>
        <v>HISTORY_TELLER_NAME VARCHAR(45),</v>
      </c>
      <c r="O547" s="1" t="s">
        <v>433</v>
      </c>
      <c r="P547" t="s">
        <v>434</v>
      </c>
      <c r="Q547" t="s">
        <v>0</v>
      </c>
      <c r="W547" s="17" t="str">
        <f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historyTellerName</v>
      </c>
      <c r="X547" s="3" t="str">
        <f>CONCATENATE("""",W547,"""",":","""","""",",")</f>
        <v>"historyTellerName":"",</v>
      </c>
      <c r="Y547" s="22" t="str">
        <f>CONCATENATE("public static String ",,B547,,"=","""",W547,""";")</f>
        <v>public static String HISTORY_TELLER_NAME="historyTellerName";</v>
      </c>
      <c r="Z547" s="7" t="str">
        <f>CONCATENATE("private String ",W547,"=","""""",";")</f>
        <v>private String historyTellerName="";</v>
      </c>
    </row>
    <row r="548" spans="2:26" ht="17.5" x14ac:dyDescent="0.45">
      <c r="B548" s="1" t="s">
        <v>437</v>
      </c>
      <c r="C548" s="1" t="s">
        <v>1</v>
      </c>
      <c r="D548" s="4">
        <v>45</v>
      </c>
      <c r="I548" t="str">
        <f>I536</f>
        <v>ALTER TABLE TM_BACKLOG_HISTORY_LIST</v>
      </c>
      <c r="K548" s="25" t="s">
        <v>457</v>
      </c>
      <c r="L548" s="12"/>
      <c r="M548" s="18" t="str">
        <f t="shared" si="217"/>
        <v>HISTORY_TELLER_IMAGE,</v>
      </c>
      <c r="N548" s="5" t="str">
        <f t="shared" si="223"/>
        <v>HISTORY_TELLER_IMAGE VARCHAR(45),</v>
      </c>
      <c r="O548" s="1" t="s">
        <v>433</v>
      </c>
      <c r="P548" t="s">
        <v>434</v>
      </c>
      <c r="Q548" t="s">
        <v>153</v>
      </c>
      <c r="W548" s="17" t="str">
        <f t="shared" si="218"/>
        <v>historyTellerImage</v>
      </c>
      <c r="X548" s="3" t="str">
        <f t="shared" si="219"/>
        <v>"historyTellerImage":"",</v>
      </c>
      <c r="Y548" s="22" t="str">
        <f t="shared" si="220"/>
        <v>public static String HISTORY_TELLER_IMAGE="historyTellerImage";</v>
      </c>
      <c r="Z548" s="7" t="str">
        <f t="shared" si="221"/>
        <v>private String historyTellerImage="";</v>
      </c>
    </row>
    <row r="549" spans="2:26" ht="17.5" x14ac:dyDescent="0.45">
      <c r="B549" s="1" t="s">
        <v>450</v>
      </c>
      <c r="C549" s="1" t="s">
        <v>1</v>
      </c>
      <c r="D549" s="4">
        <v>50</v>
      </c>
      <c r="I549" t="str">
        <f>I539</f>
        <v>ALTER TABLE TM_BACKLOG_HISTORY_LIST</v>
      </c>
      <c r="J549" t="str">
        <f>CONCATENATE(LEFT(CONCATENATE(" ADD "," ",N549,";"),LEN(CONCATENATE(" ADD "," ",N549,";"))-2),";")</f>
        <v xml:space="preserve"> ADD  RELATION_ID VARCHAR(50);</v>
      </c>
      <c r="K549" s="25" t="str">
        <f>CONCATENATE("T.",B549,",")</f>
        <v>T.RELATION_ID,</v>
      </c>
      <c r="L549" s="12"/>
      <c r="M549" s="18" t="str">
        <f t="shared" si="217"/>
        <v>RELATION_ID,</v>
      </c>
      <c r="N549" s="5" t="str">
        <f t="shared" si="223"/>
        <v>RELATION_ID VARCHAR(50),</v>
      </c>
      <c r="O549" s="1" t="s">
        <v>451</v>
      </c>
      <c r="P549" t="s">
        <v>2</v>
      </c>
      <c r="W549" s="17" t="str">
        <f t="shared" si="218"/>
        <v>relationId</v>
      </c>
      <c r="X549" s="3" t="str">
        <f t="shared" si="219"/>
        <v>"relationId":"",</v>
      </c>
      <c r="Y549" s="22" t="str">
        <f t="shared" si="220"/>
        <v>public static String RELATION_ID="relationId";</v>
      </c>
      <c r="Z549" s="7" t="str">
        <f t="shared" si="221"/>
        <v>private String relationId="";</v>
      </c>
    </row>
    <row r="550" spans="2:26" ht="17.5" x14ac:dyDescent="0.45">
      <c r="B550" s="1" t="s">
        <v>97</v>
      </c>
      <c r="C550" s="1" t="s">
        <v>1</v>
      </c>
      <c r="D550" s="4">
        <v>1000</v>
      </c>
      <c r="I550" t="str">
        <f>I542</f>
        <v>ALTER TABLE TM_BACKLOG_HISTORY</v>
      </c>
      <c r="J550" t="str">
        <f>CONCATENATE(LEFT(CONCATENATE(" ADD "," ",N550,";"),LEN(CONCATENATE(" ADD "," ",N550,";"))-2),";")</f>
        <v xml:space="preserve"> ADD  PARAM_1 VARCHAR(1000);</v>
      </c>
      <c r="K550" s="25" t="str">
        <f>CONCATENATE("T.",B550,",")</f>
        <v>T.PARAM_1,</v>
      </c>
      <c r="L550" s="12"/>
      <c r="M550" s="18" t="str">
        <f t="shared" si="217"/>
        <v>PARAM_1,</v>
      </c>
      <c r="N550" s="5" t="str">
        <f t="shared" si="223"/>
        <v>PARAM_1 VARCHAR(1000),</v>
      </c>
      <c r="O550" s="1" t="s">
        <v>102</v>
      </c>
      <c r="P550">
        <v>1</v>
      </c>
      <c r="W550" s="17" t="str">
        <f t="shared" si="218"/>
        <v>param1</v>
      </c>
      <c r="X550" s="3" t="str">
        <f t="shared" si="219"/>
        <v>"param1":"",</v>
      </c>
      <c r="Y550" s="22" t="str">
        <f t="shared" si="220"/>
        <v>public static String PARAM_1="param1";</v>
      </c>
      <c r="Z550" s="7" t="str">
        <f t="shared" si="221"/>
        <v>private String param1="";</v>
      </c>
    </row>
    <row r="551" spans="2:26" ht="17.5" x14ac:dyDescent="0.45">
      <c r="B551" s="1" t="s">
        <v>98</v>
      </c>
      <c r="C551" s="1" t="s">
        <v>1</v>
      </c>
      <c r="D551" s="4">
        <v>1000</v>
      </c>
      <c r="I551" t="str">
        <f>I538</f>
        <v>ALTER TABLE TM_BACKLOG_HISTORY_LIST</v>
      </c>
      <c r="J551" t="str">
        <f>CONCATENATE(LEFT(CONCATENATE(" ADD "," ",N551,";"),LEN(CONCATENATE(" ADD "," ",N551,";"))-2),";")</f>
        <v xml:space="preserve"> ADD  PARAM_2 VARCHAR(1000);</v>
      </c>
      <c r="K551" s="25" t="str">
        <f>CONCATENATE("T.",B551,",")</f>
        <v>T.PARAM_2,</v>
      </c>
      <c r="L551" s="12"/>
      <c r="M551" s="18" t="str">
        <f t="shared" si="217"/>
        <v>PARAM_2,</v>
      </c>
      <c r="N551" s="5" t="str">
        <f t="shared" si="223"/>
        <v>PARAM_2 VARCHAR(1000),</v>
      </c>
      <c r="O551" s="1" t="s">
        <v>102</v>
      </c>
      <c r="P551">
        <v>2</v>
      </c>
      <c r="W551" s="17" t="str">
        <f t="shared" si="218"/>
        <v>param2</v>
      </c>
      <c r="X551" s="3" t="str">
        <f t="shared" si="219"/>
        <v>"param2":"",</v>
      </c>
      <c r="Y551" s="22" t="str">
        <f t="shared" si="220"/>
        <v>public static String PARAM_2="param2";</v>
      </c>
      <c r="Z551" s="7" t="str">
        <f t="shared" si="221"/>
        <v>private String param2="";</v>
      </c>
    </row>
    <row r="552" spans="2:26" ht="17.5" x14ac:dyDescent="0.45">
      <c r="B552" s="1" t="s">
        <v>99</v>
      </c>
      <c r="C552" s="1" t="s">
        <v>1</v>
      </c>
      <c r="D552" s="4">
        <v>1000</v>
      </c>
      <c r="I552" t="str">
        <f>I539</f>
        <v>ALTER TABLE TM_BACKLOG_HISTORY_LIST</v>
      </c>
      <c r="J552" t="str">
        <f>CONCATENATE(LEFT(CONCATENATE(" ADD "," ",N552,";"),LEN(CONCATENATE(" ADD "," ",N552,";"))-2),";")</f>
        <v xml:space="preserve"> ADD  PARAM_3 VARCHAR(1000);</v>
      </c>
      <c r="K552" s="25" t="str">
        <f>CONCATENATE("T.",B552,",")</f>
        <v>T.PARAM_3,</v>
      </c>
      <c r="L552" s="12"/>
      <c r="M552" s="18" t="str">
        <f t="shared" si="217"/>
        <v>PARAM_3,</v>
      </c>
      <c r="N552" s="5" t="str">
        <f t="shared" si="223"/>
        <v>PARAM_3 VARCHAR(1000),</v>
      </c>
      <c r="O552" s="1" t="s">
        <v>102</v>
      </c>
      <c r="P552">
        <v>3</v>
      </c>
      <c r="W552" s="17" t="str">
        <f t="shared" si="218"/>
        <v>param3</v>
      </c>
      <c r="X552" s="3" t="str">
        <f t="shared" si="219"/>
        <v>"param3":"",</v>
      </c>
      <c r="Y552" s="22" t="str">
        <f t="shared" si="220"/>
        <v>public static String PARAM_3="param3";</v>
      </c>
      <c r="Z552" s="7" t="str">
        <f t="shared" si="221"/>
        <v>private String param3="";</v>
      </c>
    </row>
    <row r="553" spans="2:26" ht="17.5" x14ac:dyDescent="0.45">
      <c r="B553" s="1" t="s">
        <v>431</v>
      </c>
      <c r="C553" s="1" t="s">
        <v>1</v>
      </c>
      <c r="D553" s="4">
        <v>4444</v>
      </c>
      <c r="I553">
        <f>I390</f>
        <v>0</v>
      </c>
      <c r="K553" s="25" t="str">
        <f>CONCATENATE("T.",B553,"")</f>
        <v>T.HISTORY_BODY</v>
      </c>
      <c r="L553" s="12"/>
      <c r="M553" s="18" t="str">
        <f t="shared" si="217"/>
        <v>HISTORY_BODY,</v>
      </c>
      <c r="N553" s="5" t="str">
        <f t="shared" si="223"/>
        <v>HISTORY_BODY VARCHAR(4444),</v>
      </c>
      <c r="O553" s="1" t="s">
        <v>433</v>
      </c>
      <c r="P553" t="s">
        <v>432</v>
      </c>
      <c r="W553" s="17" t="str">
        <f t="shared" si="218"/>
        <v>historyBody</v>
      </c>
      <c r="X553" s="3" t="str">
        <f t="shared" si="219"/>
        <v>"historyBody":"",</v>
      </c>
      <c r="Y553" s="22" t="str">
        <f t="shared" si="220"/>
        <v>public static String HISTORY_BODY="historyBody";</v>
      </c>
      <c r="Z553" s="7" t="str">
        <f t="shared" si="221"/>
        <v>private String historyBody="";</v>
      </c>
    </row>
    <row r="554" spans="2:26" ht="17.5" x14ac:dyDescent="0.45">
      <c r="B554" s="1"/>
      <c r="C554" s="1"/>
      <c r="D554" s="4"/>
      <c r="K554" s="29" t="s">
        <v>438</v>
      </c>
      <c r="L554" s="12"/>
      <c r="M554" s="18"/>
      <c r="N554" s="33" t="s">
        <v>130</v>
      </c>
      <c r="O554" s="1"/>
      <c r="W554" s="17"/>
    </row>
    <row r="555" spans="2:26" x14ac:dyDescent="0.35">
      <c r="K555" s="21" t="s">
        <v>439</v>
      </c>
    </row>
    <row r="558" spans="2:26" x14ac:dyDescent="0.35">
      <c r="B558" s="2" t="s">
        <v>460</v>
      </c>
      <c r="I558" t="str">
        <f>CONCATENATE("ALTER TABLE"," ",B558)</f>
        <v>ALTER TABLE TM_REL_BACKLOG_AND_LABEL</v>
      </c>
      <c r="N558" s="5" t="str">
        <f>CONCATENATE("CREATE TABLE ",B558," ","(")</f>
        <v>CREATE TABLE TM_REL_BACKLOG_AND_LABEL (</v>
      </c>
    </row>
    <row r="559" spans="2:26" ht="17.5" x14ac:dyDescent="0.45">
      <c r="B559" s="1" t="s">
        <v>2</v>
      </c>
      <c r="C559" s="1" t="s">
        <v>1</v>
      </c>
      <c r="D559" s="4">
        <v>30</v>
      </c>
      <c r="E559" s="24" t="s">
        <v>113</v>
      </c>
      <c r="I559" t="str">
        <f>I558</f>
        <v>ALTER TABLE TM_REL_BACKLOG_AND_LABEL</v>
      </c>
      <c r="J559" t="str">
        <f t="shared" ref="J559:J564" si="224">CONCATENATE(LEFT(CONCATENATE(" ADD "," ",N559,";"),LEN(CONCATENATE(" ADD "," ",N559,";"))-2),";")</f>
        <v xml:space="preserve"> ADD  ID VARCHAR(30) NOT NULL ;</v>
      </c>
      <c r="K559" s="21" t="str">
        <f t="shared" ref="K559:K564" si="225">CONCATENATE(LEFT(CONCATENATE("  ALTER COLUMN  "," ",N559,";"),LEN(CONCATENATE("  ALTER COLUMN  "," ",N559,";"))-2),";")</f>
        <v xml:space="preserve">  ALTER COLUMN   ID VARCHAR(30) NOT NULL ;</v>
      </c>
      <c r="L559" s="12"/>
      <c r="M559" s="18" t="str">
        <f t="shared" ref="M559:M564" si="226">CONCATENATE(B559,",")</f>
        <v>ID,</v>
      </c>
      <c r="N559" s="5" t="str">
        <f>CONCATENATE(B559," ",C559,"(",D559,") ",E559," ,")</f>
        <v>ID VARCHAR(30) NOT NULL ,</v>
      </c>
      <c r="O559" s="1" t="s">
        <v>2</v>
      </c>
      <c r="P559" s="6"/>
      <c r="Q559" s="6"/>
      <c r="R559" s="6"/>
      <c r="S559" s="6"/>
      <c r="T559" s="6"/>
      <c r="U559" s="6"/>
      <c r="V559" s="6"/>
      <c r="W559" s="17" t="str">
        <f t="shared" ref="W559:W564" si="227"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id</v>
      </c>
      <c r="X559" s="3" t="str">
        <f t="shared" ref="X559:X564" si="228">CONCATENATE("""",W559,"""",":","""","""",",")</f>
        <v>"id":"",</v>
      </c>
      <c r="Y559" s="22" t="str">
        <f t="shared" ref="Y559:Y564" si="229">CONCATENATE("public static String ",,B559,,"=","""",W559,""";")</f>
        <v>public static String ID="id";</v>
      </c>
      <c r="Z559" s="7" t="str">
        <f t="shared" ref="Z559:Z564" si="230">CONCATENATE("private String ",W559,"=","""""",";")</f>
        <v>private String id="";</v>
      </c>
    </row>
    <row r="560" spans="2:26" ht="17.5" x14ac:dyDescent="0.45">
      <c r="B560" s="1" t="s">
        <v>3</v>
      </c>
      <c r="C560" s="1" t="s">
        <v>1</v>
      </c>
      <c r="D560" s="4">
        <v>10</v>
      </c>
      <c r="I560" t="str">
        <f>I559</f>
        <v>ALTER TABLE TM_REL_BACKLOG_AND_LABEL</v>
      </c>
      <c r="J560" t="str">
        <f t="shared" si="224"/>
        <v xml:space="preserve"> ADD  STATUS VARCHAR(10);</v>
      </c>
      <c r="K560" s="21" t="str">
        <f t="shared" si="225"/>
        <v xml:space="preserve">  ALTER COLUMN   STATUS VARCHAR(10);</v>
      </c>
      <c r="L560" s="12"/>
      <c r="M560" s="18" t="str">
        <f t="shared" si="226"/>
        <v>STATUS,</v>
      </c>
      <c r="N560" s="5" t="str">
        <f>CONCATENATE(B560," ",C560,"(",D560,")",",")</f>
        <v>STATUS VARCHAR(10),</v>
      </c>
      <c r="O560" s="1" t="s">
        <v>3</v>
      </c>
      <c r="W560" s="17" t="str">
        <f t="shared" si="227"/>
        <v>status</v>
      </c>
      <c r="X560" s="3" t="str">
        <f t="shared" si="228"/>
        <v>"status":"",</v>
      </c>
      <c r="Y560" s="22" t="str">
        <f t="shared" si="229"/>
        <v>public static String STATUS="status";</v>
      </c>
      <c r="Z560" s="7" t="str">
        <f t="shared" si="230"/>
        <v>private String status="";</v>
      </c>
    </row>
    <row r="561" spans="2:26" ht="17.5" x14ac:dyDescent="0.45">
      <c r="B561" s="1" t="s">
        <v>4</v>
      </c>
      <c r="C561" s="1" t="s">
        <v>1</v>
      </c>
      <c r="D561" s="4">
        <v>30</v>
      </c>
      <c r="I561" t="str">
        <f>I560</f>
        <v>ALTER TABLE TM_REL_BACKLOG_AND_LABEL</v>
      </c>
      <c r="J561" t="str">
        <f t="shared" si="224"/>
        <v xml:space="preserve"> ADD  INSERT_DATE VARCHAR(30);</v>
      </c>
      <c r="K561" s="21" t="str">
        <f t="shared" si="225"/>
        <v xml:space="preserve">  ALTER COLUMN   INSERT_DATE VARCHAR(30);</v>
      </c>
      <c r="L561" s="12"/>
      <c r="M561" s="18" t="str">
        <f t="shared" si="226"/>
        <v>INSERT_DATE,</v>
      </c>
      <c r="N561" s="5" t="str">
        <f>CONCATENATE(B561," ",C561,"(",D561,")",",")</f>
        <v>INSERT_DATE VARCHAR(30),</v>
      </c>
      <c r="O561" s="1" t="s">
        <v>7</v>
      </c>
      <c r="P561" t="s">
        <v>8</v>
      </c>
      <c r="W561" s="17" t="str">
        <f t="shared" si="227"/>
        <v>insertDate</v>
      </c>
      <c r="X561" s="3" t="str">
        <f t="shared" si="228"/>
        <v>"insertDate":"",</v>
      </c>
      <c r="Y561" s="22" t="str">
        <f t="shared" si="229"/>
        <v>public static String INSERT_DATE="insertDate";</v>
      </c>
      <c r="Z561" s="7" t="str">
        <f t="shared" si="230"/>
        <v>private String insertDate="";</v>
      </c>
    </row>
    <row r="562" spans="2:26" ht="17.5" x14ac:dyDescent="0.45">
      <c r="B562" s="1" t="s">
        <v>5</v>
      </c>
      <c r="C562" s="1" t="s">
        <v>1</v>
      </c>
      <c r="D562" s="4">
        <v>30</v>
      </c>
      <c r="I562" t="str">
        <f>I561</f>
        <v>ALTER TABLE TM_REL_BACKLOG_AND_LABEL</v>
      </c>
      <c r="J562" t="str">
        <f t="shared" si="224"/>
        <v xml:space="preserve"> ADD  MODIFICATION_DATE VARCHAR(30);</v>
      </c>
      <c r="K562" s="21" t="str">
        <f t="shared" si="225"/>
        <v xml:space="preserve">  ALTER COLUMN   MODIFICATION_DATE VARCHAR(30);</v>
      </c>
      <c r="L562" s="12"/>
      <c r="M562" s="18" t="str">
        <f t="shared" si="226"/>
        <v>MODIFICATION_DATE,</v>
      </c>
      <c r="N562" s="5" t="str">
        <f>CONCATENATE(B562," ",C562,"(",D562,")",",")</f>
        <v>MODIFICATION_DATE VARCHAR(30),</v>
      </c>
      <c r="O562" s="1" t="s">
        <v>9</v>
      </c>
      <c r="P562" t="s">
        <v>8</v>
      </c>
      <c r="W562" s="17" t="str">
        <f t="shared" si="227"/>
        <v>modificationDate</v>
      </c>
      <c r="X562" s="3" t="str">
        <f t="shared" si="228"/>
        <v>"modificationDate":"",</v>
      </c>
      <c r="Y562" s="22" t="str">
        <f t="shared" si="229"/>
        <v>public static String MODIFICATION_DATE="modificationDate";</v>
      </c>
      <c r="Z562" s="7" t="str">
        <f t="shared" si="230"/>
        <v>private String modificationDate="";</v>
      </c>
    </row>
    <row r="563" spans="2:26" ht="17.5" x14ac:dyDescent="0.45">
      <c r="B563" s="1" t="s">
        <v>369</v>
      </c>
      <c r="C563" s="1" t="s">
        <v>1</v>
      </c>
      <c r="D563" s="4">
        <v>45</v>
      </c>
      <c r="I563" t="str">
        <f>I538</f>
        <v>ALTER TABLE TM_BACKLOG_HISTORY_LIST</v>
      </c>
      <c r="J563" t="str">
        <f t="shared" si="224"/>
        <v xml:space="preserve"> ADD  FK_BACKLOG_ID VARCHAR(45);</v>
      </c>
      <c r="K563" s="21" t="str">
        <f t="shared" si="225"/>
        <v xml:space="preserve">  ALTER COLUMN   FK_BACKLOG_ID VARCHAR(45);</v>
      </c>
      <c r="L563" s="12"/>
      <c r="M563" s="18" t="str">
        <f t="shared" si="226"/>
        <v>FK_BACKLOG_ID,</v>
      </c>
      <c r="N563" s="5" t="str">
        <f>CONCATENATE(B563," ",C563,"(",D563,")",",")</f>
        <v>FK_BACKLOG_ID VARCHAR(45),</v>
      </c>
      <c r="O563" s="1" t="s">
        <v>10</v>
      </c>
      <c r="P563" t="s">
        <v>356</v>
      </c>
      <c r="Q563" t="s">
        <v>2</v>
      </c>
      <c r="W563" s="17" t="str">
        <f t="shared" si="227"/>
        <v>fkBacklogId</v>
      </c>
      <c r="X563" s="3" t="str">
        <f t="shared" si="228"/>
        <v>"fkBacklogId":"",</v>
      </c>
      <c r="Y563" s="22" t="str">
        <f t="shared" si="229"/>
        <v>public static String FK_BACKLOG_ID="fkBacklogId";</v>
      </c>
      <c r="Z563" s="7" t="str">
        <f t="shared" si="230"/>
        <v>private String fkBacklogId="";</v>
      </c>
    </row>
    <row r="564" spans="2:26" ht="17.5" x14ac:dyDescent="0.45">
      <c r="B564" s="1" t="s">
        <v>461</v>
      </c>
      <c r="C564" s="1" t="s">
        <v>1</v>
      </c>
      <c r="D564" s="4">
        <v>44</v>
      </c>
      <c r="I564">
        <f>I394</f>
        <v>0</v>
      </c>
      <c r="J564" t="str">
        <f t="shared" si="224"/>
        <v xml:space="preserve"> ADD  FK_TASK_LABEL_ID VARCHAR(44);</v>
      </c>
      <c r="K564" s="21" t="str">
        <f t="shared" si="225"/>
        <v xml:space="preserve">  ALTER COLUMN   FK_TASK_LABEL_ID VARCHAR(44);</v>
      </c>
      <c r="L564" s="12"/>
      <c r="M564" s="18" t="str">
        <f t="shared" si="226"/>
        <v>FK_TASK_LABEL_ID,</v>
      </c>
      <c r="N564" s="5" t="str">
        <f>CONCATENATE(B564," ",C564,"(",D564,")",",")</f>
        <v>FK_TASK_LABEL_ID VARCHAR(44),</v>
      </c>
      <c r="O564" s="1" t="s">
        <v>10</v>
      </c>
      <c r="P564" t="s">
        <v>312</v>
      </c>
      <c r="Q564" t="s">
        <v>61</v>
      </c>
      <c r="R564" t="s">
        <v>2</v>
      </c>
      <c r="W564" s="17" t="str">
        <f t="shared" si="227"/>
        <v>fkTaskLabelId</v>
      </c>
      <c r="X564" s="3" t="str">
        <f t="shared" si="228"/>
        <v>"fkTaskLabelId":"",</v>
      </c>
      <c r="Y564" s="22" t="str">
        <f t="shared" si="229"/>
        <v>public static String FK_TASK_LABEL_ID="fkTaskLabelId";</v>
      </c>
      <c r="Z564" s="7" t="str">
        <f t="shared" si="230"/>
        <v>private String fkTaskLabelId="";</v>
      </c>
    </row>
    <row r="565" spans="2:26" ht="17.5" x14ac:dyDescent="0.45">
      <c r="B565" s="1"/>
      <c r="C565" s="1"/>
      <c r="D565" s="4"/>
      <c r="L565" s="12"/>
      <c r="M565" s="18"/>
      <c r="N565" s="33" t="s">
        <v>130</v>
      </c>
      <c r="O565" s="1"/>
      <c r="W565" s="17"/>
    </row>
    <row r="566" spans="2:26" x14ac:dyDescent="0.35">
      <c r="N566" s="31" t="s">
        <v>126</v>
      </c>
    </row>
    <row r="569" spans="2:26" x14ac:dyDescent="0.35">
      <c r="B569" s="2" t="s">
        <v>464</v>
      </c>
      <c r="I569" t="str">
        <f>CONCATENATE("ALTER TABLE"," ",B569)</f>
        <v>ALTER TABLE TM_REL_BACKLOG_AND_LABEL_LIST</v>
      </c>
      <c r="J569" t="s">
        <v>294</v>
      </c>
      <c r="K569" s="26" t="str">
        <f>CONCATENATE(J569," VIEW ",B569," AS SELECT")</f>
        <v>create OR REPLACE VIEW TM_REL_BACKLOG_AND_LABEL_LIST AS SELECT</v>
      </c>
      <c r="N569" s="5" t="str">
        <f>CONCATENATE("CREATE TABLE ",B569," ","(")</f>
        <v>CREATE TABLE TM_REL_BACKLOG_AND_LABEL_LIST (</v>
      </c>
    </row>
    <row r="570" spans="2:26" ht="17.5" x14ac:dyDescent="0.45">
      <c r="B570" s="1" t="s">
        <v>2</v>
      </c>
      <c r="C570" s="1" t="s">
        <v>1</v>
      </c>
      <c r="D570" s="4">
        <v>30</v>
      </c>
      <c r="E570" s="24" t="s">
        <v>113</v>
      </c>
      <c r="I570" t="str">
        <f>I569</f>
        <v>ALTER TABLE TM_REL_BACKLOG_AND_LABEL_LIST</v>
      </c>
      <c r="K570" s="25" t="str">
        <f>CONCATENATE("T.",B570,",")</f>
        <v>T.ID,</v>
      </c>
      <c r="L570" s="12"/>
      <c r="M570" s="18" t="str">
        <f t="shared" ref="M570:M578" si="231">CONCATENATE(B570,",")</f>
        <v>ID,</v>
      </c>
      <c r="N570" s="5" t="str">
        <f>CONCATENATE(B570," ",C570,"(",D570,") ",E570," ,")</f>
        <v>ID VARCHAR(30) NOT NULL ,</v>
      </c>
      <c r="O570" s="1" t="s">
        <v>2</v>
      </c>
      <c r="P570" s="6"/>
      <c r="Q570" s="6"/>
      <c r="R570" s="6"/>
      <c r="S570" s="6"/>
      <c r="T570" s="6"/>
      <c r="U570" s="6"/>
      <c r="V570" s="6"/>
      <c r="W570" s="17" t="str">
        <f t="shared" ref="W570:W578" si="232">CONCATENATE(,LOWER(O570),UPPER(LEFT(P570,1)),LOWER(RIGHT(P570,LEN(P570)-IF(LEN(P570)&gt;0,1,LEN(P570)))),UPPER(LEFT(Q570,1)),LOWER(RIGHT(Q570,LEN(Q570)-IF(LEN(Q570)&gt;0,1,LEN(Q570)))),UPPER(LEFT(R570,1)),LOWER(RIGHT(R570,LEN(R570)-IF(LEN(R570)&gt;0,1,LEN(R570)))),UPPER(LEFT(S570,1)),LOWER(RIGHT(S570,LEN(S570)-IF(LEN(S570)&gt;0,1,LEN(S570)))),UPPER(LEFT(T570,1)),LOWER(RIGHT(T570,LEN(T570)-IF(LEN(T570)&gt;0,1,LEN(T570)))),UPPER(LEFT(U570,1)),LOWER(RIGHT(U570,LEN(U570)-IF(LEN(U570)&gt;0,1,LEN(U570)))),UPPER(LEFT(V570,1)),LOWER(RIGHT(V570,LEN(V570)-IF(LEN(V570)&gt;0,1,LEN(V570)))))</f>
        <v>id</v>
      </c>
      <c r="X570" s="3" t="str">
        <f t="shared" ref="X570:X578" si="233">CONCATENATE("""",W570,"""",":","""","""",",")</f>
        <v>"id":"",</v>
      </c>
      <c r="Y570" s="22" t="str">
        <f t="shared" ref="Y570:Y578" si="234">CONCATENATE("public static String ",,B570,,"=","""",W570,""";")</f>
        <v>public static String ID="id";</v>
      </c>
      <c r="Z570" s="7" t="str">
        <f t="shared" ref="Z570:Z578" si="235">CONCATENATE("private String ",W570,"=","""""",";")</f>
        <v>private String id="";</v>
      </c>
    </row>
    <row r="571" spans="2:26" ht="17.5" x14ac:dyDescent="0.45">
      <c r="B571" s="1" t="s">
        <v>3</v>
      </c>
      <c r="C571" s="1" t="s">
        <v>1</v>
      </c>
      <c r="D571" s="4">
        <v>10</v>
      </c>
      <c r="I571" t="str">
        <f>I570</f>
        <v>ALTER TABLE TM_REL_BACKLOG_AND_LABEL_LIST</v>
      </c>
      <c r="K571" s="25" t="str">
        <f t="shared" ref="K571:K576" si="236">CONCATENATE("T.",B571,",")</f>
        <v>T.STATUS,</v>
      </c>
      <c r="L571" s="12"/>
      <c r="M571" s="18" t="str">
        <f t="shared" si="231"/>
        <v>STATUS,</v>
      </c>
      <c r="N571" s="5" t="str">
        <f t="shared" ref="N571:N578" si="237">CONCATENATE(B571," ",C571,"(",D571,")",",")</f>
        <v>STATUS VARCHAR(10),</v>
      </c>
      <c r="O571" s="1" t="s">
        <v>3</v>
      </c>
      <c r="W571" s="17" t="str">
        <f t="shared" si="232"/>
        <v>status</v>
      </c>
      <c r="X571" s="3" t="str">
        <f t="shared" si="233"/>
        <v>"status":"",</v>
      </c>
      <c r="Y571" s="22" t="str">
        <f t="shared" si="234"/>
        <v>public static String STATUS="status";</v>
      </c>
      <c r="Z571" s="7" t="str">
        <f t="shared" si="235"/>
        <v>private String status="";</v>
      </c>
    </row>
    <row r="572" spans="2:26" ht="17.5" x14ac:dyDescent="0.45">
      <c r="B572" s="1" t="s">
        <v>4</v>
      </c>
      <c r="C572" s="1" t="s">
        <v>1</v>
      </c>
      <c r="D572" s="4">
        <v>30</v>
      </c>
      <c r="I572" t="str">
        <f>I571</f>
        <v>ALTER TABLE TM_REL_BACKLOG_AND_LABEL_LIST</v>
      </c>
      <c r="K572" s="25" t="str">
        <f t="shared" si="236"/>
        <v>T.INSERT_DATE,</v>
      </c>
      <c r="L572" s="12"/>
      <c r="M572" s="18" t="str">
        <f t="shared" si="231"/>
        <v>INSERT_DATE,</v>
      </c>
      <c r="N572" s="5" t="str">
        <f t="shared" si="237"/>
        <v>INSERT_DATE VARCHAR(30),</v>
      </c>
      <c r="O572" s="1" t="s">
        <v>7</v>
      </c>
      <c r="P572" t="s">
        <v>8</v>
      </c>
      <c r="W572" s="17" t="str">
        <f t="shared" si="232"/>
        <v>insertDate</v>
      </c>
      <c r="X572" s="3" t="str">
        <f t="shared" si="233"/>
        <v>"insertDate":"",</v>
      </c>
      <c r="Y572" s="22" t="str">
        <f t="shared" si="234"/>
        <v>public static String INSERT_DATE="insertDate";</v>
      </c>
      <c r="Z572" s="7" t="str">
        <f t="shared" si="235"/>
        <v>private String insertDate="";</v>
      </c>
    </row>
    <row r="573" spans="2:26" ht="17.5" x14ac:dyDescent="0.45">
      <c r="B573" s="1" t="s">
        <v>5</v>
      </c>
      <c r="C573" s="1" t="s">
        <v>1</v>
      </c>
      <c r="D573" s="4">
        <v>30</v>
      </c>
      <c r="I573" t="str">
        <f>I572</f>
        <v>ALTER TABLE TM_REL_BACKLOG_AND_LABEL_LIST</v>
      </c>
      <c r="K573" s="25" t="str">
        <f t="shared" si="236"/>
        <v>T.MODIFICATION_DATE,</v>
      </c>
      <c r="L573" s="12"/>
      <c r="M573" s="18" t="str">
        <f t="shared" si="231"/>
        <v>MODIFICATION_DATE,</v>
      </c>
      <c r="N573" s="5" t="str">
        <f t="shared" si="237"/>
        <v>MODIFICATION_DATE VARCHAR(30),</v>
      </c>
      <c r="O573" s="1" t="s">
        <v>9</v>
      </c>
      <c r="P573" t="s">
        <v>8</v>
      </c>
      <c r="W573" s="17" t="str">
        <f t="shared" si="232"/>
        <v>modificationDate</v>
      </c>
      <c r="X573" s="3" t="str">
        <f t="shared" si="233"/>
        <v>"modificationDate":"",</v>
      </c>
      <c r="Y573" s="22" t="str">
        <f t="shared" si="234"/>
        <v>public static String MODIFICATION_DATE="modificationDate";</v>
      </c>
      <c r="Z573" s="7" t="str">
        <f t="shared" si="235"/>
        <v>private String modificationDate="";</v>
      </c>
    </row>
    <row r="574" spans="2:26" ht="17.5" x14ac:dyDescent="0.45">
      <c r="B574" s="1" t="s">
        <v>369</v>
      </c>
      <c r="C574" s="1" t="s">
        <v>1</v>
      </c>
      <c r="D574" s="4">
        <v>45</v>
      </c>
      <c r="I574">
        <f>I553</f>
        <v>0</v>
      </c>
      <c r="K574" s="25" t="str">
        <f t="shared" si="236"/>
        <v>T.FK_BACKLOG_ID,</v>
      </c>
      <c r="L574" s="12"/>
      <c r="M574" s="18" t="str">
        <f>CONCATENATE(B574,",")</f>
        <v>FK_BACKLOG_ID,</v>
      </c>
      <c r="N574" s="5" t="str">
        <f>CONCATENATE(B574," ",C574,"(",D574,")",",")</f>
        <v>FK_BACKLOG_ID VARCHAR(45),</v>
      </c>
      <c r="O574" s="1" t="s">
        <v>10</v>
      </c>
      <c r="P574" t="s">
        <v>356</v>
      </c>
      <c r="Q574" t="s">
        <v>2</v>
      </c>
      <c r="W574" s="17" t="str">
        <f>CONCATENATE(,LOWER(O574),UPPER(LEFT(P574,1)),LOWER(RIGHT(P574,LEN(P574)-IF(LEN(P574)&gt;0,1,LEN(P574)))),UPPER(LEFT(Q574,1)),LOWER(RIGHT(Q574,LEN(Q574)-IF(LEN(Q574)&gt;0,1,LEN(Q574)))),UPPER(LEFT(R574,1)),LOWER(RIGHT(R574,LEN(R574)-IF(LEN(R574)&gt;0,1,LEN(R574)))),UPPER(LEFT(S574,1)),LOWER(RIGHT(S574,LEN(S574)-IF(LEN(S574)&gt;0,1,LEN(S574)))),UPPER(LEFT(T574,1)),LOWER(RIGHT(T574,LEN(T574)-IF(LEN(T574)&gt;0,1,LEN(T574)))),UPPER(LEFT(U574,1)),LOWER(RIGHT(U574,LEN(U574)-IF(LEN(U574)&gt;0,1,LEN(U574)))),UPPER(LEFT(V574,1)),LOWER(RIGHT(V574,LEN(V574)-IF(LEN(V574)&gt;0,1,LEN(V574)))))</f>
        <v>fkBacklogId</v>
      </c>
      <c r="X574" s="3" t="str">
        <f>CONCATENATE("""",W574,"""",":","""","""",",")</f>
        <v>"fkBacklogId":"",</v>
      </c>
      <c r="Y574" s="22" t="str">
        <f>CONCATENATE("public static String ",,B574,,"=","""",W574,""";")</f>
        <v>public static String FK_BACKLOG_ID="fkBacklogId";</v>
      </c>
      <c r="Z574" s="7" t="str">
        <f>CONCATENATE("private String ",W574,"=","""""",";")</f>
        <v>private String fkBacklogId="";</v>
      </c>
    </row>
    <row r="575" spans="2:26" ht="17.5" x14ac:dyDescent="0.45">
      <c r="B575" s="1" t="s">
        <v>353</v>
      </c>
      <c r="C575" s="1" t="s">
        <v>1</v>
      </c>
      <c r="D575" s="4">
        <v>45</v>
      </c>
      <c r="I575">
        <f>I554</f>
        <v>0</v>
      </c>
      <c r="K575" s="25" t="s">
        <v>466</v>
      </c>
      <c r="L575" s="12"/>
      <c r="M575" s="18" t="str">
        <f t="shared" si="231"/>
        <v>BACKLOG_NAME,</v>
      </c>
      <c r="N575" s="5" t="str">
        <f t="shared" si="237"/>
        <v>BACKLOG_NAME VARCHAR(45),</v>
      </c>
      <c r="O575" s="1" t="s">
        <v>356</v>
      </c>
      <c r="P575" t="s">
        <v>0</v>
      </c>
      <c r="W575" s="17" t="str">
        <f t="shared" si="232"/>
        <v>backlogName</v>
      </c>
      <c r="X575" s="3" t="str">
        <f t="shared" si="233"/>
        <v>"backlogName":"",</v>
      </c>
      <c r="Y575" s="22" t="str">
        <f t="shared" si="234"/>
        <v>public static String BACKLOG_NAME="backlogName";</v>
      </c>
      <c r="Z575" s="7" t="str">
        <f t="shared" si="235"/>
        <v>private String backlogName="";</v>
      </c>
    </row>
    <row r="576" spans="2:26" ht="17.5" x14ac:dyDescent="0.45">
      <c r="B576" s="1" t="s">
        <v>461</v>
      </c>
      <c r="C576" s="1" t="s">
        <v>1</v>
      </c>
      <c r="D576" s="4">
        <v>44</v>
      </c>
      <c r="I576" t="str">
        <f>I404</f>
        <v>ALTER TABLE TM_BACKLOG_TASK</v>
      </c>
      <c r="K576" s="25" t="str">
        <f t="shared" si="236"/>
        <v>T.FK_TASK_LABEL_ID,</v>
      </c>
      <c r="L576" s="12"/>
      <c r="M576" s="18" t="str">
        <f>CONCATENATE(B576,",")</f>
        <v>FK_TASK_LABEL_ID,</v>
      </c>
      <c r="N576" s="5" t="str">
        <f>CONCATENATE(B576," ",C576,"(",D576,")",",")</f>
        <v>FK_TASK_LABEL_ID VARCHAR(44),</v>
      </c>
      <c r="O576" s="1" t="s">
        <v>10</v>
      </c>
      <c r="P576" t="s">
        <v>312</v>
      </c>
      <c r="Q576" t="s">
        <v>61</v>
      </c>
      <c r="R576" t="s">
        <v>2</v>
      </c>
      <c r="W576" s="17" t="str">
        <f>CONCATENATE(,LOWER(O576),UPPER(LEFT(P576,1)),LOWER(RIGHT(P576,LEN(P576)-IF(LEN(P576)&gt;0,1,LEN(P576)))),UPPER(LEFT(Q576,1)),LOWER(RIGHT(Q576,LEN(Q576)-IF(LEN(Q576)&gt;0,1,LEN(Q576)))),UPPER(LEFT(R576,1)),LOWER(RIGHT(R576,LEN(R576)-IF(LEN(R576)&gt;0,1,LEN(R576)))),UPPER(LEFT(S576,1)),LOWER(RIGHT(S576,LEN(S576)-IF(LEN(S576)&gt;0,1,LEN(S576)))),UPPER(LEFT(T576,1)),LOWER(RIGHT(T576,LEN(T576)-IF(LEN(T576)&gt;0,1,LEN(T576)))),UPPER(LEFT(U576,1)),LOWER(RIGHT(U576,LEN(U576)-IF(LEN(U576)&gt;0,1,LEN(U576)))),UPPER(LEFT(V576,1)),LOWER(RIGHT(V576,LEN(V576)-IF(LEN(V576)&gt;0,1,LEN(V576)))))</f>
        <v>fkTaskLabelId</v>
      </c>
      <c r="X576" s="3" t="str">
        <f>CONCATENATE("""",W576,"""",":","""","""",",")</f>
        <v>"fkTaskLabelId":"",</v>
      </c>
      <c r="Y576" s="22" t="str">
        <f>CONCATENATE("public static String ",,B576,,"=","""",W576,""";")</f>
        <v>public static String FK_TASK_LABEL_ID="fkTaskLabelId";</v>
      </c>
      <c r="Z576" s="7" t="str">
        <f>CONCATENATE("private String ",W576,"=","""""",";")</f>
        <v>private String fkTaskLabelId="";</v>
      </c>
    </row>
    <row r="577" spans="2:26" ht="17.5" x14ac:dyDescent="0.45">
      <c r="B577" s="1" t="s">
        <v>465</v>
      </c>
      <c r="C577" s="1" t="s">
        <v>1</v>
      </c>
      <c r="D577" s="4">
        <v>44</v>
      </c>
      <c r="I577" t="s">
        <v>468</v>
      </c>
      <c r="K577" s="25" t="s">
        <v>468</v>
      </c>
      <c r="L577" s="12"/>
      <c r="M577" s="18" t="str">
        <f>CONCATENATE(B577,",")</f>
        <v>LABEL_NAME,</v>
      </c>
      <c r="N577" s="5" t="str">
        <f>CONCATENATE(B577," ",C577,"(",D577,")",",")</f>
        <v>LABEL_NAME VARCHAR(44),</v>
      </c>
      <c r="O577" s="1" t="s">
        <v>61</v>
      </c>
      <c r="P577" t="s">
        <v>0</v>
      </c>
      <c r="W577" s="17" t="str">
        <f>CONCATENATE(,LOWER(O577),UPPER(LEFT(P577,1)),LOWER(RIGHT(P577,LEN(P577)-IF(LEN(P577)&gt;0,1,LEN(P577)))),UPPER(LEFT(Q577,1)),LOWER(RIGHT(Q577,LEN(Q577)-IF(LEN(Q577)&gt;0,1,LEN(Q577)))),UPPER(LEFT(R577,1)),LOWER(RIGHT(R577,LEN(R577)-IF(LEN(R577)&gt;0,1,LEN(R577)))),UPPER(LEFT(S577,1)),LOWER(RIGHT(S577,LEN(S577)-IF(LEN(S577)&gt;0,1,LEN(S577)))),UPPER(LEFT(T577,1)),LOWER(RIGHT(T577,LEN(T577)-IF(LEN(T577)&gt;0,1,LEN(T577)))),UPPER(LEFT(U577,1)),LOWER(RIGHT(U577,LEN(U577)-IF(LEN(U577)&gt;0,1,LEN(U577)))),UPPER(LEFT(V577,1)),LOWER(RIGHT(V577,LEN(V577)-IF(LEN(V577)&gt;0,1,LEN(V577)))))</f>
        <v>labelName</v>
      </c>
      <c r="X577" s="3" t="str">
        <f>CONCATENATE("""",W577,"""",":","""","""",",")</f>
        <v>"labelName":"",</v>
      </c>
      <c r="Y577" s="22" t="str">
        <f>CONCATENATE("public static String ",,B577,,"=","""",W577,""";")</f>
        <v>public static String LABEL_NAME="labelName";</v>
      </c>
      <c r="Z577" s="7" t="str">
        <f>CONCATENATE("private String ",W577,"=","""""",";")</f>
        <v>private String labelName="";</v>
      </c>
    </row>
    <row r="578" spans="2:26" ht="17.5" x14ac:dyDescent="0.45">
      <c r="B578" s="1" t="s">
        <v>467</v>
      </c>
      <c r="C578" s="1" t="s">
        <v>1</v>
      </c>
      <c r="D578" s="4">
        <v>44</v>
      </c>
      <c r="I578" t="str">
        <f>I405</f>
        <v>ALTER TABLE TM_BACKLOG_TASK</v>
      </c>
      <c r="K578" s="25" t="s">
        <v>470</v>
      </c>
      <c r="L578" s="12"/>
      <c r="M578" s="18" t="str">
        <f t="shared" si="231"/>
        <v>LABEL_COLOR,</v>
      </c>
      <c r="N578" s="5" t="str">
        <f t="shared" si="237"/>
        <v>LABEL_COLOR VARCHAR(44),</v>
      </c>
      <c r="O578" s="1" t="s">
        <v>61</v>
      </c>
      <c r="P578" t="s">
        <v>360</v>
      </c>
      <c r="W578" s="17" t="str">
        <f t="shared" si="232"/>
        <v>labelColor</v>
      </c>
      <c r="X578" s="3" t="str">
        <f t="shared" si="233"/>
        <v>"labelColor":"",</v>
      </c>
      <c r="Y578" s="22" t="str">
        <f t="shared" si="234"/>
        <v>public static String LABEL_COLOR="labelColor";</v>
      </c>
      <c r="Z578" s="7" t="str">
        <f t="shared" si="235"/>
        <v>private String labelColor="";</v>
      </c>
    </row>
    <row r="579" spans="2:26" ht="37.5" x14ac:dyDescent="0.45">
      <c r="B579" s="1"/>
      <c r="C579" s="1"/>
      <c r="D579" s="4"/>
      <c r="K579" s="29" t="s">
        <v>469</v>
      </c>
      <c r="L579" s="12"/>
      <c r="M579" s="18"/>
      <c r="N579" s="33" t="s">
        <v>130</v>
      </c>
      <c r="O579" s="1"/>
      <c r="W579" s="17"/>
    </row>
    <row r="580" spans="2:26" x14ac:dyDescent="0.35">
      <c r="K580" s="25"/>
      <c r="N580" s="31" t="s">
        <v>126</v>
      </c>
    </row>
    <row r="581" spans="2:26" x14ac:dyDescent="0.35">
      <c r="K581" s="25"/>
    </row>
    <row r="582" spans="2:26" x14ac:dyDescent="0.35">
      <c r="J582" t="str">
        <f>CONCATENATE(LEFT(CONCATENATE(" ADD "," ",N582,";"),LEN(CONCATENATE(" ADD "," ",N582,";"))-2),";")</f>
        <v xml:space="preserve"> ADD ;</v>
      </c>
      <c r="K582" s="25"/>
    </row>
    <row r="583" spans="2:26" x14ac:dyDescent="0.35">
      <c r="B583" s="2" t="s">
        <v>462</v>
      </c>
      <c r="I583" t="str">
        <f>CONCATENATE("ALTER TABLE"," ",B583)</f>
        <v>ALTER TABLE TM_REL_BACKLOG_AND_SPRINT</v>
      </c>
      <c r="K583" s="25"/>
      <c r="N583" s="5" t="str">
        <f>CONCATENATE("CREATE TABLE ",B583," ","(")</f>
        <v>CREATE TABLE TM_REL_BACKLOG_AND_SPRINT (</v>
      </c>
    </row>
    <row r="584" spans="2:26" ht="17.5" x14ac:dyDescent="0.45">
      <c r="B584" s="1" t="s">
        <v>2</v>
      </c>
      <c r="C584" s="1" t="s">
        <v>1</v>
      </c>
      <c r="D584" s="4">
        <v>30</v>
      </c>
      <c r="E584" s="24" t="s">
        <v>113</v>
      </c>
      <c r="I584" t="str">
        <f>I583</f>
        <v>ALTER TABLE TM_REL_BACKLOG_AND_SPRINT</v>
      </c>
      <c r="L584" s="12"/>
      <c r="M584" s="18" t="str">
        <f t="shared" ref="M584:M589" si="238">CONCATENATE(B584,",")</f>
        <v>ID,</v>
      </c>
      <c r="N584" s="5" t="str">
        <f>CONCATENATE(B584," ",C584,"(",D584,") ",E584," ,")</f>
        <v>ID VARCHAR(30) NOT NULL ,</v>
      </c>
      <c r="O584" s="1" t="s">
        <v>2</v>
      </c>
      <c r="P584" s="6"/>
      <c r="Q584" s="6"/>
      <c r="R584" s="6"/>
      <c r="S584" s="6"/>
      <c r="T584" s="6"/>
      <c r="U584" s="6"/>
      <c r="V584" s="6"/>
      <c r="W584" s="17" t="str">
        <f t="shared" ref="W584:W589" si="239">CONCATENATE(,LOWER(O584),UPPER(LEFT(P584,1)),LOWER(RIGHT(P584,LEN(P584)-IF(LEN(P584)&gt;0,1,LEN(P584)))),UPPER(LEFT(Q584,1)),LOWER(RIGHT(Q584,LEN(Q584)-IF(LEN(Q584)&gt;0,1,LEN(Q584)))),UPPER(LEFT(R584,1)),LOWER(RIGHT(R584,LEN(R584)-IF(LEN(R584)&gt;0,1,LEN(R584)))),UPPER(LEFT(S584,1)),LOWER(RIGHT(S584,LEN(S584)-IF(LEN(S584)&gt;0,1,LEN(S584)))),UPPER(LEFT(T584,1)),LOWER(RIGHT(T584,LEN(T584)-IF(LEN(T584)&gt;0,1,LEN(T584)))),UPPER(LEFT(U584,1)),LOWER(RIGHT(U584,LEN(U584)-IF(LEN(U584)&gt;0,1,LEN(U584)))),UPPER(LEFT(V584,1)),LOWER(RIGHT(V584,LEN(V584)-IF(LEN(V584)&gt;0,1,LEN(V584)))))</f>
        <v>id</v>
      </c>
      <c r="X584" s="3" t="str">
        <f t="shared" ref="X584:X589" si="240">CONCATENATE("""",W584,"""",":","""","""",",")</f>
        <v>"id":"",</v>
      </c>
      <c r="Y584" s="22" t="str">
        <f t="shared" ref="Y584:Y589" si="241">CONCATENATE("public static String ",,B584,,"=","""",W584,""";")</f>
        <v>public static String ID="id";</v>
      </c>
      <c r="Z584" s="7" t="str">
        <f t="shared" ref="Z584:Z589" si="242">CONCATENATE("private String ",W584,"=","""""",";")</f>
        <v>private String id="";</v>
      </c>
    </row>
    <row r="585" spans="2:26" ht="17.5" x14ac:dyDescent="0.45">
      <c r="B585" s="1" t="s">
        <v>3</v>
      </c>
      <c r="C585" s="1" t="s">
        <v>1</v>
      </c>
      <c r="D585" s="4">
        <v>10</v>
      </c>
      <c r="I585" t="str">
        <f>I584</f>
        <v>ALTER TABLE TM_REL_BACKLOG_AND_SPRINT</v>
      </c>
      <c r="K585" s="21" t="s">
        <v>439</v>
      </c>
      <c r="L585" s="12"/>
      <c r="M585" s="18" t="str">
        <f t="shared" si="238"/>
        <v>STATUS,</v>
      </c>
      <c r="N585" s="5" t="str">
        <f>CONCATENATE(B585," ",C585,"(",D585,")",",")</f>
        <v>STATUS VARCHAR(10),</v>
      </c>
      <c r="O585" s="1" t="s">
        <v>3</v>
      </c>
      <c r="W585" s="17" t="str">
        <f t="shared" si="239"/>
        <v>status</v>
      </c>
      <c r="X585" s="3" t="str">
        <f t="shared" si="240"/>
        <v>"status":"",</v>
      </c>
      <c r="Y585" s="22" t="str">
        <f t="shared" si="241"/>
        <v>public static String STATUS="status";</v>
      </c>
      <c r="Z585" s="7" t="str">
        <f t="shared" si="242"/>
        <v>private String status="";</v>
      </c>
    </row>
    <row r="586" spans="2:26" ht="17.5" x14ac:dyDescent="0.45">
      <c r="B586" s="1" t="s">
        <v>4</v>
      </c>
      <c r="C586" s="1" t="s">
        <v>1</v>
      </c>
      <c r="D586" s="4">
        <v>30</v>
      </c>
      <c r="I586" t="str">
        <f>I585</f>
        <v>ALTER TABLE TM_REL_BACKLOG_AND_SPRINT</v>
      </c>
      <c r="J586" t="str">
        <f>CONCATENATE(LEFT(CONCATENATE(" ADD "," ",N586,";"),LEN(CONCATENATE(" ADD "," ",N586,";"))-2),";")</f>
        <v xml:space="preserve"> ADD  INSERT_DATE VARCHAR(30);</v>
      </c>
      <c r="K586" s="21" t="str">
        <f>CONCATENATE(LEFT(CONCATENATE("  ALTER COLUMN  "," ",N586,";"),LEN(CONCATENATE("  ALTER COLUMN  "," ",N586,";"))-2),";")</f>
        <v xml:space="preserve">  ALTER COLUMN   INSERT_DATE VARCHAR(30);</v>
      </c>
      <c r="L586" s="12"/>
      <c r="M586" s="18" t="str">
        <f t="shared" si="238"/>
        <v>INSERT_DATE,</v>
      </c>
      <c r="N586" s="5" t="str">
        <f>CONCATENATE(B586," ",C586,"(",D586,")",",")</f>
        <v>INSERT_DATE VARCHAR(30),</v>
      </c>
      <c r="O586" s="1" t="s">
        <v>7</v>
      </c>
      <c r="P586" t="s">
        <v>8</v>
      </c>
      <c r="W586" s="17" t="str">
        <f t="shared" si="239"/>
        <v>insertDate</v>
      </c>
      <c r="X586" s="3" t="str">
        <f t="shared" si="240"/>
        <v>"insertDate":"",</v>
      </c>
      <c r="Y586" s="22" t="str">
        <f t="shared" si="241"/>
        <v>public static String INSERT_DATE="insertDate";</v>
      </c>
      <c r="Z586" s="7" t="str">
        <f t="shared" si="242"/>
        <v>private String insertDate="";</v>
      </c>
    </row>
    <row r="587" spans="2:26" ht="17.5" x14ac:dyDescent="0.45">
      <c r="B587" s="1" t="s">
        <v>5</v>
      </c>
      <c r="C587" s="1" t="s">
        <v>1</v>
      </c>
      <c r="D587" s="4">
        <v>30</v>
      </c>
      <c r="I587" t="str">
        <f>I586</f>
        <v>ALTER TABLE TM_REL_BACKLOG_AND_SPRINT</v>
      </c>
      <c r="J587" t="str">
        <f>CONCATENATE(LEFT(CONCATENATE(" ADD "," ",N587,";"),LEN(CONCATENATE(" ADD "," ",N587,";"))-2),";")</f>
        <v xml:space="preserve"> ADD  MODIFICATION_DATE VARCHAR(30);</v>
      </c>
      <c r="K587" s="21" t="str">
        <f>CONCATENATE(LEFT(CONCATENATE("  ALTER COLUMN  "," ",N587,";"),LEN(CONCATENATE("  ALTER COLUMN  "," ",N587,";"))-2),";")</f>
        <v xml:space="preserve">  ALTER COLUMN   MODIFICATION_DATE VARCHAR(30);</v>
      </c>
      <c r="L587" s="12"/>
      <c r="M587" s="18" t="str">
        <f t="shared" si="238"/>
        <v>MODIFICATION_DATE,</v>
      </c>
      <c r="N587" s="5" t="str">
        <f>CONCATENATE(B587," ",C587,"(",D587,")",",")</f>
        <v>MODIFICATION_DATE VARCHAR(30),</v>
      </c>
      <c r="O587" s="1" t="s">
        <v>9</v>
      </c>
      <c r="P587" t="s">
        <v>8</v>
      </c>
      <c r="W587" s="17" t="str">
        <f t="shared" si="239"/>
        <v>modificationDate</v>
      </c>
      <c r="X587" s="3" t="str">
        <f t="shared" si="240"/>
        <v>"modificationDate":"",</v>
      </c>
      <c r="Y587" s="22" t="str">
        <f t="shared" si="241"/>
        <v>public static String MODIFICATION_DATE="modificationDate";</v>
      </c>
      <c r="Z587" s="7" t="str">
        <f t="shared" si="242"/>
        <v>private String modificationDate="";</v>
      </c>
    </row>
    <row r="588" spans="2:26" ht="17.5" x14ac:dyDescent="0.45">
      <c r="B588" s="1" t="s">
        <v>369</v>
      </c>
      <c r="C588" s="1" t="s">
        <v>1</v>
      </c>
      <c r="D588" s="4">
        <v>45</v>
      </c>
      <c r="I588">
        <f>I579</f>
        <v>0</v>
      </c>
      <c r="J588" t="str">
        <f>CONCATENATE(LEFT(CONCATENATE(" ADD "," ",N588,";"),LEN(CONCATENATE(" ADD "," ",N588,";"))-2),";")</f>
        <v xml:space="preserve"> ADD  FK_BACKLOG_ID VARCHAR(45);</v>
      </c>
      <c r="K588" s="21" t="str">
        <f>CONCATENATE(LEFT(CONCATENATE("  ALTER COLUMN  "," ",N588,";"),LEN(CONCATENATE("  ALTER COLUMN  "," ",N588,";"))-2),";")</f>
        <v xml:space="preserve">  ALTER COLUMN   FK_BACKLOG_ID VARCHAR(45);</v>
      </c>
      <c r="L588" s="12"/>
      <c r="M588" s="18" t="str">
        <f t="shared" si="238"/>
        <v>FK_BACKLOG_ID,</v>
      </c>
      <c r="N588" s="5" t="str">
        <f>CONCATENATE(B588," ",C588,"(",D588,")",",")</f>
        <v>FK_BACKLOG_ID VARCHAR(45),</v>
      </c>
      <c r="O588" s="1" t="s">
        <v>10</v>
      </c>
      <c r="P588" t="s">
        <v>356</v>
      </c>
      <c r="Q588" t="s">
        <v>2</v>
      </c>
      <c r="W588" s="17" t="str">
        <f t="shared" si="239"/>
        <v>fkBacklogId</v>
      </c>
      <c r="X588" s="3" t="str">
        <f t="shared" si="240"/>
        <v>"fkBacklogId":"",</v>
      </c>
      <c r="Y588" s="22" t="str">
        <f t="shared" si="241"/>
        <v>public static String FK_BACKLOG_ID="fkBacklogId";</v>
      </c>
      <c r="Z588" s="7" t="str">
        <f t="shared" si="242"/>
        <v>private String fkBacklogId="";</v>
      </c>
    </row>
    <row r="589" spans="2:26" ht="17.5" x14ac:dyDescent="0.45">
      <c r="B589" s="1" t="s">
        <v>463</v>
      </c>
      <c r="C589" s="1" t="s">
        <v>1</v>
      </c>
      <c r="D589" s="4">
        <v>44</v>
      </c>
      <c r="I589">
        <f>I416</f>
        <v>0</v>
      </c>
      <c r="J589" t="str">
        <f>CONCATENATE(LEFT(CONCATENATE(" ADD "," ",N589,";"),LEN(CONCATENATE(" ADD "," ",N589,";"))-2),";")</f>
        <v xml:space="preserve"> ADD  FK_TASK_SPRINT_ID VARCHAR(44);</v>
      </c>
      <c r="K589" s="21" t="str">
        <f>CONCATENATE(LEFT(CONCATENATE("  ALTER COLUMN  "," ",N589,";"),LEN(CONCATENATE("  ALTER COLUMN  "," ",N589,";"))-2),";")</f>
        <v xml:space="preserve">  ALTER COLUMN   FK_TASK_SPRINT_ID VARCHAR(44);</v>
      </c>
      <c r="L589" s="12"/>
      <c r="M589" s="18" t="str">
        <f t="shared" si="238"/>
        <v>FK_TASK_SPRINT_ID,</v>
      </c>
      <c r="N589" s="5" t="str">
        <f>CONCATENATE(B589," ",C589,"(",D589,")",",")</f>
        <v>FK_TASK_SPRINT_ID VARCHAR(44),</v>
      </c>
      <c r="O589" s="1" t="s">
        <v>10</v>
      </c>
      <c r="P589" t="s">
        <v>312</v>
      </c>
      <c r="Q589" t="s">
        <v>368</v>
      </c>
      <c r="R589" t="s">
        <v>2</v>
      </c>
      <c r="W589" s="17" t="str">
        <f t="shared" si="239"/>
        <v>fkTaskSprintId</v>
      </c>
      <c r="X589" s="3" t="str">
        <f t="shared" si="240"/>
        <v>"fkTaskSprintId":"",</v>
      </c>
      <c r="Y589" s="22" t="str">
        <f t="shared" si="241"/>
        <v>public static String FK_TASK_SPRINT_ID="fkTaskSprintId";</v>
      </c>
      <c r="Z589" s="7" t="str">
        <f t="shared" si="242"/>
        <v>private String fkTaskSprintId="";</v>
      </c>
    </row>
    <row r="590" spans="2:26" ht="17.5" x14ac:dyDescent="0.45">
      <c r="B590" s="1"/>
      <c r="C590" s="1"/>
      <c r="D590" s="4"/>
      <c r="L590" s="12"/>
      <c r="M590" s="18"/>
      <c r="N590" s="33" t="s">
        <v>130</v>
      </c>
      <c r="O590" s="1"/>
      <c r="W590" s="17"/>
    </row>
    <row r="591" spans="2:26" x14ac:dyDescent="0.35">
      <c r="N591" s="31" t="s">
        <v>126</v>
      </c>
    </row>
    <row r="593" spans="2:26" x14ac:dyDescent="0.35">
      <c r="B593" s="2" t="s">
        <v>471</v>
      </c>
      <c r="I593" t="str">
        <f>CONCATENATE("ALTER TABLE"," ",B593)</f>
        <v>ALTER TABLE TM_REL_BACKLOG_AND_SPRINT_LIST</v>
      </c>
      <c r="J593" t="s">
        <v>294</v>
      </c>
      <c r="K593" s="26" t="str">
        <f>CONCATENATE(J593," VIEW ",B593," AS SELECT")</f>
        <v>create OR REPLACE VIEW TM_REL_BACKLOG_AND_SPRINT_LIST AS SELECT</v>
      </c>
      <c r="N593" s="5" t="str">
        <f>CONCATENATE("CREATE TABLE ",B593," ","(")</f>
        <v>CREATE TABLE TM_REL_BACKLOG_AND_SPRINT_LIST (</v>
      </c>
    </row>
    <row r="594" spans="2:26" ht="17.5" x14ac:dyDescent="0.45">
      <c r="B594" s="1" t="s">
        <v>2</v>
      </c>
      <c r="C594" s="1" t="s">
        <v>1</v>
      </c>
      <c r="D594" s="4">
        <v>30</v>
      </c>
      <c r="E594" s="24" t="s">
        <v>113</v>
      </c>
      <c r="I594" t="str">
        <f>I593</f>
        <v>ALTER TABLE TM_REL_BACKLOG_AND_SPRINT_LIST</v>
      </c>
      <c r="K594" s="25" t="str">
        <f>CONCATENATE("T.",B594,",")</f>
        <v>T.ID,</v>
      </c>
      <c r="L594" s="12"/>
      <c r="M594" s="18" t="str">
        <f t="shared" ref="M594:M603" si="243">CONCATENATE(B594,",")</f>
        <v>ID,</v>
      </c>
      <c r="N594" s="5" t="str">
        <f>CONCATENATE(B594," ",C594,"(",D594,") ",E594," ,")</f>
        <v>ID VARCHAR(30) NOT NULL ,</v>
      </c>
      <c r="O594" s="1" t="s">
        <v>2</v>
      </c>
      <c r="P594" s="6"/>
      <c r="Q594" s="6"/>
      <c r="R594" s="6"/>
      <c r="S594" s="6"/>
      <c r="T594" s="6"/>
      <c r="U594" s="6"/>
      <c r="V594" s="6"/>
      <c r="W594" s="17" t="str">
        <f t="shared" ref="W594:W603" si="244"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id</v>
      </c>
      <c r="X594" s="3" t="str">
        <f t="shared" ref="X594:X603" si="245">CONCATENATE("""",W594,"""",":","""","""",",")</f>
        <v>"id":"",</v>
      </c>
      <c r="Y594" s="22" t="str">
        <f t="shared" ref="Y594:Y603" si="246">CONCATENATE("public static String ",,B594,,"=","""",W594,""";")</f>
        <v>public static String ID="id";</v>
      </c>
      <c r="Z594" s="7" t="str">
        <f t="shared" ref="Z594:Z603" si="247">CONCATENATE("private String ",W594,"=","""""",";")</f>
        <v>private String id="";</v>
      </c>
    </row>
    <row r="595" spans="2:26" ht="17.5" x14ac:dyDescent="0.45">
      <c r="B595" s="1" t="s">
        <v>3</v>
      </c>
      <c r="C595" s="1" t="s">
        <v>1</v>
      </c>
      <c r="D595" s="4">
        <v>10</v>
      </c>
      <c r="I595" t="str">
        <f>I594</f>
        <v>ALTER TABLE TM_REL_BACKLOG_AND_SPRINT_LIST</v>
      </c>
      <c r="K595" s="25" t="str">
        <f>CONCATENATE("T.",B595,",")</f>
        <v>T.STATUS,</v>
      </c>
      <c r="L595" s="12"/>
      <c r="M595" s="18" t="str">
        <f t="shared" si="243"/>
        <v>STATUS,</v>
      </c>
      <c r="N595" s="5" t="str">
        <f t="shared" ref="N595:N603" si="248">CONCATENATE(B595," ",C595,"(",D595,")",",")</f>
        <v>STATUS VARCHAR(10),</v>
      </c>
      <c r="O595" s="1" t="s">
        <v>3</v>
      </c>
      <c r="W595" s="17" t="str">
        <f t="shared" si="244"/>
        <v>status</v>
      </c>
      <c r="X595" s="3" t="str">
        <f t="shared" si="245"/>
        <v>"status":"",</v>
      </c>
      <c r="Y595" s="22" t="str">
        <f t="shared" si="246"/>
        <v>public static String STATUS="status";</v>
      </c>
      <c r="Z595" s="7" t="str">
        <f t="shared" si="247"/>
        <v>private String status="";</v>
      </c>
    </row>
    <row r="596" spans="2:26" ht="17.5" x14ac:dyDescent="0.45">
      <c r="B596" s="1" t="s">
        <v>4</v>
      </c>
      <c r="C596" s="1" t="s">
        <v>1</v>
      </c>
      <c r="D596" s="4">
        <v>30</v>
      </c>
      <c r="I596" t="str">
        <f>I595</f>
        <v>ALTER TABLE TM_REL_BACKLOG_AND_SPRINT_LIST</v>
      </c>
      <c r="K596" s="25" t="str">
        <f>CONCATENATE("T.",B596,",")</f>
        <v>T.INSERT_DATE,</v>
      </c>
      <c r="L596" s="12"/>
      <c r="M596" s="18" t="str">
        <f t="shared" si="243"/>
        <v>INSERT_DATE,</v>
      </c>
      <c r="N596" s="5" t="str">
        <f t="shared" si="248"/>
        <v>INSERT_DATE VARCHAR(30),</v>
      </c>
      <c r="O596" s="1" t="s">
        <v>7</v>
      </c>
      <c r="P596" t="s">
        <v>8</v>
      </c>
      <c r="W596" s="17" t="str">
        <f t="shared" si="244"/>
        <v>insertDate</v>
      </c>
      <c r="X596" s="3" t="str">
        <f t="shared" si="245"/>
        <v>"insertDate":"",</v>
      </c>
      <c r="Y596" s="22" t="str">
        <f t="shared" si="246"/>
        <v>public static String INSERT_DATE="insertDate";</v>
      </c>
      <c r="Z596" s="7" t="str">
        <f t="shared" si="247"/>
        <v>private String insertDate="";</v>
      </c>
    </row>
    <row r="597" spans="2:26" ht="17.5" x14ac:dyDescent="0.45">
      <c r="B597" s="1" t="s">
        <v>5</v>
      </c>
      <c r="C597" s="1" t="s">
        <v>1</v>
      </c>
      <c r="D597" s="4">
        <v>30</v>
      </c>
      <c r="I597" t="str">
        <f>I596</f>
        <v>ALTER TABLE TM_REL_BACKLOG_AND_SPRINT_LIST</v>
      </c>
      <c r="K597" s="25" t="str">
        <f>CONCATENATE("T.",B597,",")</f>
        <v>T.MODIFICATION_DATE,</v>
      </c>
      <c r="L597" s="12"/>
      <c r="M597" s="18" t="str">
        <f t="shared" si="243"/>
        <v>MODIFICATION_DATE,</v>
      </c>
      <c r="N597" s="5" t="str">
        <f t="shared" si="248"/>
        <v>MODIFICATION_DATE VARCHAR(30),</v>
      </c>
      <c r="O597" s="1" t="s">
        <v>9</v>
      </c>
      <c r="P597" t="s">
        <v>8</v>
      </c>
      <c r="W597" s="17" t="str">
        <f t="shared" si="244"/>
        <v>modificationDate</v>
      </c>
      <c r="X597" s="3" t="str">
        <f t="shared" si="245"/>
        <v>"modificationDate":"",</v>
      </c>
      <c r="Y597" s="22" t="str">
        <f t="shared" si="246"/>
        <v>public static String MODIFICATION_DATE="modificationDate";</v>
      </c>
      <c r="Z597" s="7" t="str">
        <f t="shared" si="247"/>
        <v>private String modificationDate="";</v>
      </c>
    </row>
    <row r="598" spans="2:26" ht="17.5" x14ac:dyDescent="0.45">
      <c r="B598" s="1" t="s">
        <v>369</v>
      </c>
      <c r="C598" s="1" t="s">
        <v>1</v>
      </c>
      <c r="D598" s="4">
        <v>45</v>
      </c>
      <c r="I598" t="str">
        <f>I577</f>
        <v>B.NAME AS LABEL_NAME,</v>
      </c>
      <c r="K598" s="25" t="str">
        <f>CONCATENATE("T.",B598,",")</f>
        <v>T.FK_BACKLOG_ID,</v>
      </c>
      <c r="L598" s="12"/>
      <c r="M598" s="18" t="str">
        <f t="shared" si="243"/>
        <v>FK_BACKLOG_ID,</v>
      </c>
      <c r="N598" s="5" t="str">
        <f t="shared" si="248"/>
        <v>FK_BACKLOG_ID VARCHAR(45),</v>
      </c>
      <c r="O598" s="1" t="s">
        <v>10</v>
      </c>
      <c r="P598" t="s">
        <v>356</v>
      </c>
      <c r="Q598" t="s">
        <v>2</v>
      </c>
      <c r="W598" s="17" t="str">
        <f t="shared" si="244"/>
        <v>fkBacklogId</v>
      </c>
      <c r="X598" s="3" t="str">
        <f t="shared" si="245"/>
        <v>"fkBacklogId":"",</v>
      </c>
      <c r="Y598" s="22" t="str">
        <f t="shared" si="246"/>
        <v>public static String FK_BACKLOG_ID="fkBacklogId";</v>
      </c>
      <c r="Z598" s="7" t="str">
        <f t="shared" si="247"/>
        <v>private String fkBacklogId="";</v>
      </c>
    </row>
    <row r="599" spans="2:26" ht="17.5" x14ac:dyDescent="0.45">
      <c r="B599" s="1" t="s">
        <v>353</v>
      </c>
      <c r="C599" s="1" t="s">
        <v>1</v>
      </c>
      <c r="D599" s="4">
        <v>45</v>
      </c>
      <c r="I599" t="str">
        <f>I577</f>
        <v>B.NAME AS LABEL_NAME,</v>
      </c>
      <c r="K599" s="25" t="s">
        <v>522</v>
      </c>
      <c r="L599" s="12"/>
      <c r="M599" s="18" t="str">
        <f>CONCATENATE(B599,",")</f>
        <v>BACKLOG_NAME,</v>
      </c>
      <c r="N599" s="5" t="str">
        <f>CONCATENATE(B599," ",C599,"(",D599,")",",")</f>
        <v>BACKLOG_NAME VARCHAR(45),</v>
      </c>
      <c r="O599" s="1" t="s">
        <v>356</v>
      </c>
      <c r="P599" t="s">
        <v>0</v>
      </c>
      <c r="W599" s="17" t="str">
        <f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backlogName</v>
      </c>
      <c r="X599" s="3" t="str">
        <f>CONCATENATE("""",W599,"""",":","""","""",",")</f>
        <v>"backlogName":"",</v>
      </c>
      <c r="Y599" s="22" t="str">
        <f>CONCATENATE("public static String ",,B599,,"=","""",W599,""";")</f>
        <v>public static String BACKLOG_NAME="backlogName";</v>
      </c>
      <c r="Z599" s="7" t="str">
        <f>CONCATENATE("private String ",W599,"=","""""",";")</f>
        <v>private String backlogName="";</v>
      </c>
    </row>
    <row r="600" spans="2:26" ht="17.5" x14ac:dyDescent="0.45">
      <c r="B600" s="1" t="s">
        <v>275</v>
      </c>
      <c r="C600" s="1" t="s">
        <v>1</v>
      </c>
      <c r="D600" s="4">
        <v>45</v>
      </c>
      <c r="I600" t="str">
        <f>I578</f>
        <v>ALTER TABLE TM_BACKLOG_TASK</v>
      </c>
      <c r="K600" s="25" t="s">
        <v>523</v>
      </c>
      <c r="L600" s="12"/>
      <c r="M600" s="18" t="str">
        <f t="shared" si="243"/>
        <v>FK_PROJECT_ID,</v>
      </c>
      <c r="N600" s="5" t="str">
        <f t="shared" si="248"/>
        <v>FK_PROJECT_ID VARCHAR(45),</v>
      </c>
      <c r="O600" s="1" t="s">
        <v>10</v>
      </c>
      <c r="P600" t="s">
        <v>289</v>
      </c>
      <c r="Q600" t="s">
        <v>2</v>
      </c>
      <c r="W600" s="17" t="str">
        <f t="shared" si="244"/>
        <v>fkProjectId</v>
      </c>
      <c r="X600" s="3" t="str">
        <f t="shared" si="245"/>
        <v>"fkProjectId":"",</v>
      </c>
      <c r="Y600" s="22" t="str">
        <f t="shared" si="246"/>
        <v>public static String FK_PROJECT_ID="fkProjectId";</v>
      </c>
      <c r="Z600" s="7" t="str">
        <f t="shared" si="247"/>
        <v>private String fkProjectId="";</v>
      </c>
    </row>
    <row r="601" spans="2:26" ht="17.5" x14ac:dyDescent="0.45">
      <c r="B601" s="1" t="s">
        <v>463</v>
      </c>
      <c r="C601" s="1" t="s">
        <v>1</v>
      </c>
      <c r="D601" s="4">
        <v>44</v>
      </c>
      <c r="I601">
        <f>I429</f>
        <v>0</v>
      </c>
      <c r="K601" s="25" t="str">
        <f>CONCATENATE("T.",B601,",")</f>
        <v>T.FK_TASK_SPRINT_ID,</v>
      </c>
      <c r="L601" s="12"/>
      <c r="M601" s="18" t="str">
        <f t="shared" si="243"/>
        <v>FK_TASK_SPRINT_ID,</v>
      </c>
      <c r="N601" s="5" t="str">
        <f t="shared" si="248"/>
        <v>FK_TASK_SPRINT_ID VARCHAR(44),</v>
      </c>
      <c r="O601" s="1" t="s">
        <v>10</v>
      </c>
      <c r="P601" t="s">
        <v>312</v>
      </c>
      <c r="Q601" t="s">
        <v>61</v>
      </c>
      <c r="R601" t="s">
        <v>2</v>
      </c>
      <c r="W601" s="17" t="str">
        <f t="shared" si="244"/>
        <v>fkTaskLabelId</v>
      </c>
      <c r="X601" s="3" t="str">
        <f t="shared" si="245"/>
        <v>"fkTaskLabelId":"",</v>
      </c>
      <c r="Y601" s="22" t="str">
        <f t="shared" si="246"/>
        <v>public static String FK_TASK_SPRINT_ID="fkTaskLabelId";</v>
      </c>
      <c r="Z601" s="7" t="str">
        <f t="shared" si="247"/>
        <v>private String fkTaskLabelId="";</v>
      </c>
    </row>
    <row r="602" spans="2:26" ht="17.5" x14ac:dyDescent="0.45">
      <c r="B602" s="1" t="s">
        <v>362</v>
      </c>
      <c r="C602" s="1" t="s">
        <v>1</v>
      </c>
      <c r="D602" s="4">
        <v>44</v>
      </c>
      <c r="I602" t="s">
        <v>468</v>
      </c>
      <c r="K602" s="25" t="s">
        <v>472</v>
      </c>
      <c r="L602" s="12"/>
      <c r="M602" s="18" t="str">
        <f t="shared" si="243"/>
        <v>SPRINT_NAME,</v>
      </c>
      <c r="N602" s="5" t="str">
        <f t="shared" si="248"/>
        <v>SPRINT_NAME VARCHAR(44),</v>
      </c>
      <c r="O602" s="1" t="s">
        <v>368</v>
      </c>
      <c r="P602" t="s">
        <v>0</v>
      </c>
      <c r="W602" s="17" t="str">
        <f t="shared" si="244"/>
        <v>sprintName</v>
      </c>
      <c r="X602" s="3" t="str">
        <f t="shared" si="245"/>
        <v>"sprintName":"",</v>
      </c>
      <c r="Y602" s="22" t="str">
        <f t="shared" si="246"/>
        <v>public static String SPRINT_NAME="sprintName";</v>
      </c>
      <c r="Z602" s="7" t="str">
        <f t="shared" si="247"/>
        <v>private String sprintName="";</v>
      </c>
    </row>
    <row r="603" spans="2:26" ht="17.5" x14ac:dyDescent="0.45">
      <c r="B603" s="1" t="s">
        <v>367</v>
      </c>
      <c r="C603" s="1" t="s">
        <v>1</v>
      </c>
      <c r="D603" s="4">
        <v>44</v>
      </c>
      <c r="I603">
        <f>I430</f>
        <v>0</v>
      </c>
      <c r="K603" s="25" t="s">
        <v>473</v>
      </c>
      <c r="L603" s="12"/>
      <c r="M603" s="18" t="str">
        <f t="shared" si="243"/>
        <v>SPRINT_COLOR,</v>
      </c>
      <c r="N603" s="5" t="str">
        <f t="shared" si="248"/>
        <v>SPRINT_COLOR VARCHAR(44),</v>
      </c>
      <c r="O603" s="1" t="s">
        <v>368</v>
      </c>
      <c r="P603" t="s">
        <v>360</v>
      </c>
      <c r="W603" s="17" t="str">
        <f t="shared" si="244"/>
        <v>sprintColor</v>
      </c>
      <c r="X603" s="3" t="str">
        <f t="shared" si="245"/>
        <v>"sprintColor":"",</v>
      </c>
      <c r="Y603" s="22" t="str">
        <f t="shared" si="246"/>
        <v>public static String SPRINT_COLOR="sprintColor";</v>
      </c>
      <c r="Z603" s="7" t="str">
        <f t="shared" si="247"/>
        <v>private String sprintColor="";</v>
      </c>
    </row>
    <row r="604" spans="2:26" ht="17.5" x14ac:dyDescent="0.45">
      <c r="B604" s="1"/>
      <c r="C604" s="1"/>
      <c r="D604" s="4"/>
      <c r="K604" s="29" t="s">
        <v>524</v>
      </c>
      <c r="L604" s="12"/>
      <c r="M604" s="18"/>
      <c r="N604" s="33" t="s">
        <v>130</v>
      </c>
      <c r="O604" s="1"/>
      <c r="W604" s="17"/>
    </row>
    <row r="605" spans="2:26" ht="17.5" x14ac:dyDescent="0.45">
      <c r="B605" s="14"/>
      <c r="C605" s="14"/>
      <c r="D605" s="14"/>
      <c r="K605" s="29" t="s">
        <v>525</v>
      </c>
      <c r="L605" s="14"/>
      <c r="M605" s="20"/>
      <c r="N605" s="33"/>
      <c r="O605" s="14"/>
      <c r="W605" s="17"/>
    </row>
    <row r="606" spans="2:26" ht="17.5" x14ac:dyDescent="0.45">
      <c r="B606" s="14"/>
      <c r="C606" s="14"/>
      <c r="D606" s="14"/>
      <c r="K606" s="29" t="s">
        <v>526</v>
      </c>
      <c r="L606" s="14"/>
      <c r="M606" s="20"/>
      <c r="N606" s="33"/>
      <c r="O606" s="14"/>
      <c r="W606" s="17"/>
    </row>
    <row r="607" spans="2:26" ht="17.5" x14ac:dyDescent="0.45">
      <c r="B607" s="14"/>
      <c r="C607" s="14"/>
      <c r="D607" s="14"/>
      <c r="K607" s="29" t="s">
        <v>527</v>
      </c>
      <c r="L607" s="14"/>
      <c r="M607" s="20"/>
      <c r="N607" s="33"/>
      <c r="O607" s="14"/>
      <c r="W607" s="17"/>
    </row>
    <row r="608" spans="2:26" ht="17.5" x14ac:dyDescent="0.45">
      <c r="B608" s="14"/>
      <c r="C608" s="14"/>
      <c r="D608" s="14"/>
      <c r="K608" s="29" t="s">
        <v>528</v>
      </c>
      <c r="L608" s="14"/>
      <c r="M608" s="20"/>
      <c r="N608" s="33"/>
      <c r="O608" s="14"/>
      <c r="W608" s="17"/>
    </row>
    <row r="611" spans="2:26" x14ac:dyDescent="0.35">
      <c r="B611" s="2" t="s">
        <v>503</v>
      </c>
      <c r="I611" t="str">
        <f>CONCATENATE("ALTER TABLE"," ",B611)</f>
        <v>ALTER TABLE TM_PROJECT_COUNT_LIST</v>
      </c>
      <c r="J611" t="s">
        <v>294</v>
      </c>
      <c r="K611" s="26" t="str">
        <f>CONCATENATE(J611," VIEW ",B611," AS SELECT")</f>
        <v>create OR REPLACE VIEW TM_PROJECT_COUNT_LIST AS SELECT</v>
      </c>
      <c r="N611" s="5" t="str">
        <f>CONCATENATE("CREATE TABLE ",B611," ","(")</f>
        <v>CREATE TABLE TM_PROJECT_COUNT_LIST (</v>
      </c>
    </row>
    <row r="612" spans="2:26" ht="17.5" x14ac:dyDescent="0.45">
      <c r="B612" s="1" t="s">
        <v>2</v>
      </c>
      <c r="C612" s="1" t="s">
        <v>1</v>
      </c>
      <c r="D612" s="4">
        <v>30</v>
      </c>
      <c r="E612" s="24" t="s">
        <v>113</v>
      </c>
      <c r="I612" t="str">
        <f>I611</f>
        <v>ALTER TABLE TM_PROJECT_COUNT_LIST</v>
      </c>
      <c r="K612" s="26" t="str">
        <f t="shared" ref="K612:K625" si="249">CONCATENATE(J612," VIEW ",B612," AS SELECT")</f>
        <v xml:space="preserve"> VIEW ID AS SELECT</v>
      </c>
      <c r="L612" s="12"/>
      <c r="M612" s="18" t="str">
        <f t="shared" ref="M612:M620" si="250">CONCATENATE(B612,",")</f>
        <v>ID,</v>
      </c>
      <c r="N612" s="5" t="str">
        <f>CONCATENATE(B612," ",C612,"(",D612,") ",E612," ,")</f>
        <v>ID VARCHAR(30) NOT NULL ,</v>
      </c>
      <c r="O612" s="1" t="s">
        <v>2</v>
      </c>
      <c r="P612" s="6"/>
      <c r="Q612" s="6"/>
      <c r="R612" s="6"/>
      <c r="S612" s="6"/>
      <c r="T612" s="6"/>
      <c r="U612" s="6"/>
      <c r="V612" s="6"/>
      <c r="W612" s="17" t="str">
        <f t="shared" ref="W612:W620" si="251">CONCATENATE(,LOWER(O612),UPPER(LEFT(P612,1)),LOWER(RIGHT(P612,LEN(P612)-IF(LEN(P612)&gt;0,1,LEN(P612)))),UPPER(LEFT(Q612,1)),LOWER(RIGHT(Q612,LEN(Q612)-IF(LEN(Q612)&gt;0,1,LEN(Q612)))),UPPER(LEFT(R612,1)),LOWER(RIGHT(R612,LEN(R612)-IF(LEN(R612)&gt;0,1,LEN(R612)))),UPPER(LEFT(S612,1)),LOWER(RIGHT(S612,LEN(S612)-IF(LEN(S612)&gt;0,1,LEN(S612)))),UPPER(LEFT(T612,1)),LOWER(RIGHT(T612,LEN(T612)-IF(LEN(T612)&gt;0,1,LEN(T612)))),UPPER(LEFT(U612,1)),LOWER(RIGHT(U612,LEN(U612)-IF(LEN(U612)&gt;0,1,LEN(U612)))),UPPER(LEFT(V612,1)),LOWER(RIGHT(V612,LEN(V612)-IF(LEN(V612)&gt;0,1,LEN(V612)))))</f>
        <v>id</v>
      </c>
      <c r="X612" s="3" t="str">
        <f t="shared" ref="X612:X620" si="252">CONCATENATE("""",W612,"""",":","""","""",",")</f>
        <v>"id":"",</v>
      </c>
      <c r="Y612" s="22" t="str">
        <f t="shared" ref="Y612:Y620" si="253">CONCATENATE("public static String ",,B612,,"=","""",W612,""";")</f>
        <v>public static String ID="id";</v>
      </c>
      <c r="Z612" s="7" t="str">
        <f t="shared" ref="Z612:Z620" si="254">CONCATENATE("private String ",W612,"=","""""",";")</f>
        <v>private String id="";</v>
      </c>
    </row>
    <row r="613" spans="2:26" ht="17.5" x14ac:dyDescent="0.45">
      <c r="B613" s="1" t="s">
        <v>3</v>
      </c>
      <c r="C613" s="1" t="s">
        <v>1</v>
      </c>
      <c r="D613" s="4">
        <v>10</v>
      </c>
      <c r="I613" t="str">
        <f>I612</f>
        <v>ALTER TABLE TM_PROJECT_COUNT_LIST</v>
      </c>
      <c r="K613" s="26" t="str">
        <f t="shared" si="249"/>
        <v xml:space="preserve"> VIEW STATUS AS SELECT</v>
      </c>
      <c r="L613" s="12"/>
      <c r="M613" s="18" t="str">
        <f t="shared" si="250"/>
        <v>STATUS,</v>
      </c>
      <c r="N613" s="5" t="str">
        <f t="shared" ref="N613:N620" si="255">CONCATENATE(B613," ",C613,"(",D613,")",",")</f>
        <v>STATUS VARCHAR(10),</v>
      </c>
      <c r="O613" s="1" t="s">
        <v>3</v>
      </c>
      <c r="W613" s="17" t="str">
        <f t="shared" si="251"/>
        <v>status</v>
      </c>
      <c r="X613" s="3" t="str">
        <f t="shared" si="252"/>
        <v>"status":"",</v>
      </c>
      <c r="Y613" s="22" t="str">
        <f t="shared" si="253"/>
        <v>public static String STATUS="status";</v>
      </c>
      <c r="Z613" s="7" t="str">
        <f t="shared" si="254"/>
        <v>private String status="";</v>
      </c>
    </row>
    <row r="614" spans="2:26" ht="17.5" x14ac:dyDescent="0.45">
      <c r="B614" s="1" t="s">
        <v>4</v>
      </c>
      <c r="C614" s="1" t="s">
        <v>1</v>
      </c>
      <c r="D614" s="4">
        <v>30</v>
      </c>
      <c r="I614" t="str">
        <f>I613</f>
        <v>ALTER TABLE TM_PROJECT_COUNT_LIST</v>
      </c>
      <c r="K614" s="26" t="str">
        <f t="shared" si="249"/>
        <v xml:space="preserve"> VIEW INSERT_DATE AS SELECT</v>
      </c>
      <c r="L614" s="12"/>
      <c r="M614" s="18" t="str">
        <f t="shared" si="250"/>
        <v>INSERT_DATE,</v>
      </c>
      <c r="N614" s="5" t="str">
        <f t="shared" si="255"/>
        <v>INSERT_DATE VARCHAR(30),</v>
      </c>
      <c r="O614" s="1" t="s">
        <v>7</v>
      </c>
      <c r="P614" t="s">
        <v>8</v>
      </c>
      <c r="W614" s="17" t="str">
        <f t="shared" si="251"/>
        <v>insertDate</v>
      </c>
      <c r="X614" s="3" t="str">
        <f t="shared" si="252"/>
        <v>"insertDate":"",</v>
      </c>
      <c r="Y614" s="22" t="str">
        <f t="shared" si="253"/>
        <v>public static String INSERT_DATE="insertDate";</v>
      </c>
      <c r="Z614" s="7" t="str">
        <f t="shared" si="254"/>
        <v>private String insertDate="";</v>
      </c>
    </row>
    <row r="615" spans="2:26" ht="17.5" x14ac:dyDescent="0.45">
      <c r="B615" s="1" t="s">
        <v>5</v>
      </c>
      <c r="C615" s="1" t="s">
        <v>1</v>
      </c>
      <c r="D615" s="4">
        <v>30</v>
      </c>
      <c r="I615" t="str">
        <f>I614</f>
        <v>ALTER TABLE TM_PROJECT_COUNT_LIST</v>
      </c>
      <c r="K615" s="26" t="str">
        <f t="shared" si="249"/>
        <v xml:space="preserve"> VIEW MODIFICATION_DATE AS SELECT</v>
      </c>
      <c r="L615" s="12"/>
      <c r="M615" s="18" t="str">
        <f t="shared" si="250"/>
        <v>MODIFICATION_DATE,</v>
      </c>
      <c r="N615" s="5" t="str">
        <f t="shared" si="255"/>
        <v>MODIFICATION_DATE VARCHAR(30),</v>
      </c>
      <c r="O615" s="1" t="s">
        <v>9</v>
      </c>
      <c r="P615" t="s">
        <v>8</v>
      </c>
      <c r="W615" s="17" t="str">
        <f t="shared" si="251"/>
        <v>modificationDate</v>
      </c>
      <c r="X615" s="3" t="str">
        <f t="shared" si="252"/>
        <v>"modificationDate":"",</v>
      </c>
      <c r="Y615" s="22" t="str">
        <f t="shared" si="253"/>
        <v>public static String MODIFICATION_DATE="modificationDate";</v>
      </c>
      <c r="Z615" s="7" t="str">
        <f t="shared" si="254"/>
        <v>private String modificationDate="";</v>
      </c>
    </row>
    <row r="616" spans="2:26" ht="17.5" x14ac:dyDescent="0.45">
      <c r="B616" s="1" t="s">
        <v>288</v>
      </c>
      <c r="C616" s="1" t="s">
        <v>1</v>
      </c>
      <c r="D616" s="4">
        <v>45</v>
      </c>
      <c r="I616">
        <f>I590</f>
        <v>0</v>
      </c>
      <c r="K616" s="26" t="str">
        <f t="shared" si="249"/>
        <v xml:space="preserve"> VIEW PROJECT_NAME AS SELECT</v>
      </c>
      <c r="L616" s="12"/>
      <c r="M616" s="18" t="str">
        <f t="shared" si="250"/>
        <v>PROJECT_NAME,</v>
      </c>
      <c r="N616" s="5" t="str">
        <f t="shared" si="255"/>
        <v>PROJECT_NAME VARCHAR(45),</v>
      </c>
      <c r="O616" s="1" t="s">
        <v>289</v>
      </c>
      <c r="P616" t="s">
        <v>0</v>
      </c>
      <c r="W616" s="17" t="str">
        <f t="shared" si="251"/>
        <v>projectName</v>
      </c>
      <c r="X616" s="3" t="str">
        <f t="shared" si="252"/>
        <v>"projectName":"",</v>
      </c>
      <c r="Y616" s="22" t="str">
        <f t="shared" si="253"/>
        <v>public static String PROJECT_NAME="projectName";</v>
      </c>
      <c r="Z616" s="7" t="str">
        <f t="shared" si="254"/>
        <v>private String projectName="";</v>
      </c>
    </row>
    <row r="617" spans="2:26" ht="17.5" x14ac:dyDescent="0.45">
      <c r="B617" s="1" t="s">
        <v>504</v>
      </c>
      <c r="C617" s="1" t="s">
        <v>1</v>
      </c>
      <c r="D617" s="4">
        <v>45</v>
      </c>
      <c r="I617">
        <f>I591</f>
        <v>0</v>
      </c>
      <c r="K617" s="26" t="str">
        <f t="shared" si="249"/>
        <v xml:space="preserve"> VIEW OVERAL_COUNT AS SELECT</v>
      </c>
      <c r="L617" s="12"/>
      <c r="M617" s="18" t="str">
        <f t="shared" si="250"/>
        <v>OVERAL_COUNT,</v>
      </c>
      <c r="N617" s="5" t="str">
        <f t="shared" si="255"/>
        <v>OVERAL_COUNT VARCHAR(45),</v>
      </c>
      <c r="O617" s="1" t="s">
        <v>512</v>
      </c>
      <c r="P617" t="s">
        <v>215</v>
      </c>
      <c r="W617" s="17" t="str">
        <f t="shared" si="251"/>
        <v>overalCount</v>
      </c>
      <c r="X617" s="3" t="str">
        <f t="shared" si="252"/>
        <v>"overalCount":"",</v>
      </c>
      <c r="Y617" s="22" t="str">
        <f t="shared" si="253"/>
        <v>public static String OVERAL_COUNT="overalCount";</v>
      </c>
      <c r="Z617" s="7" t="str">
        <f t="shared" si="254"/>
        <v>private String overalCount="";</v>
      </c>
    </row>
    <row r="618" spans="2:26" ht="17.5" x14ac:dyDescent="0.45">
      <c r="B618" s="1" t="s">
        <v>505</v>
      </c>
      <c r="C618" s="1" t="s">
        <v>1</v>
      </c>
      <c r="D618" s="4">
        <v>44</v>
      </c>
      <c r="I618">
        <f>I442</f>
        <v>0</v>
      </c>
      <c r="K618" s="26" t="str">
        <f t="shared" si="249"/>
        <v xml:space="preserve"> VIEW NEW_COUNT AS SELECT</v>
      </c>
      <c r="L618" s="12"/>
      <c r="M618" s="18" t="str">
        <f t="shared" si="250"/>
        <v>NEW_COUNT,</v>
      </c>
      <c r="N618" s="5" t="str">
        <f t="shared" si="255"/>
        <v>NEW_COUNT VARCHAR(44),</v>
      </c>
      <c r="O618" s="1" t="s">
        <v>513</v>
      </c>
      <c r="P618" t="s">
        <v>215</v>
      </c>
      <c r="W618" s="17" t="str">
        <f t="shared" si="251"/>
        <v>newCount</v>
      </c>
      <c r="X618" s="3" t="str">
        <f t="shared" si="252"/>
        <v>"newCount":"",</v>
      </c>
      <c r="Y618" s="22" t="str">
        <f t="shared" si="253"/>
        <v>public static String NEW_COUNT="newCount";</v>
      </c>
      <c r="Z618" s="7" t="str">
        <f t="shared" si="254"/>
        <v>private String newCount="";</v>
      </c>
    </row>
    <row r="619" spans="2:26" ht="17.5" x14ac:dyDescent="0.45">
      <c r="B619" s="1" t="s">
        <v>506</v>
      </c>
      <c r="C619" s="1" t="s">
        <v>1</v>
      </c>
      <c r="D619" s="4">
        <v>44</v>
      </c>
      <c r="I619" t="s">
        <v>468</v>
      </c>
      <c r="K619" s="26" t="str">
        <f t="shared" si="249"/>
        <v xml:space="preserve"> VIEW ONGOING_COUNT AS SELECT</v>
      </c>
      <c r="L619" s="12"/>
      <c r="M619" s="18" t="str">
        <f t="shared" si="250"/>
        <v>ONGOING_COUNT,</v>
      </c>
      <c r="N619" s="5" t="str">
        <f t="shared" si="255"/>
        <v>ONGOING_COUNT VARCHAR(44),</v>
      </c>
      <c r="O619" s="1" t="s">
        <v>514</v>
      </c>
      <c r="P619" t="s">
        <v>215</v>
      </c>
      <c r="W619" s="17" t="str">
        <f t="shared" si="251"/>
        <v>ongoingCount</v>
      </c>
      <c r="X619" s="3" t="str">
        <f t="shared" si="252"/>
        <v>"ongoingCount":"",</v>
      </c>
      <c r="Y619" s="22" t="str">
        <f t="shared" si="253"/>
        <v>public static String ONGOING_COUNT="ongoingCount";</v>
      </c>
      <c r="Z619" s="7" t="str">
        <f t="shared" si="254"/>
        <v>private String ongoingCount="";</v>
      </c>
    </row>
    <row r="620" spans="2:26" ht="17.5" x14ac:dyDescent="0.45">
      <c r="B620" s="1" t="s">
        <v>507</v>
      </c>
      <c r="C620" s="1" t="s">
        <v>1</v>
      </c>
      <c r="D620" s="4">
        <v>44</v>
      </c>
      <c r="I620">
        <f>I443</f>
        <v>0</v>
      </c>
      <c r="K620" s="26" t="str">
        <f t="shared" si="249"/>
        <v xml:space="preserve"> VIEW CLOSED_COUNT AS SELECT</v>
      </c>
      <c r="L620" s="12"/>
      <c r="M620" s="18" t="str">
        <f t="shared" si="250"/>
        <v>CLOSED_COUNT,</v>
      </c>
      <c r="N620" s="5" t="str">
        <f t="shared" si="255"/>
        <v>CLOSED_COUNT VARCHAR(44),</v>
      </c>
      <c r="O620" s="1" t="s">
        <v>515</v>
      </c>
      <c r="P620" t="s">
        <v>215</v>
      </c>
      <c r="W620" s="17" t="str">
        <f t="shared" si="251"/>
        <v>closedCount</v>
      </c>
      <c r="X620" s="3" t="str">
        <f t="shared" si="252"/>
        <v>"closedCount":"",</v>
      </c>
      <c r="Y620" s="22" t="str">
        <f t="shared" si="253"/>
        <v>public static String CLOSED_COUNT="closedCount";</v>
      </c>
      <c r="Z620" s="7" t="str">
        <f t="shared" si="254"/>
        <v>private String closedCount="";</v>
      </c>
    </row>
    <row r="621" spans="2:26" ht="17.5" x14ac:dyDescent="0.45">
      <c r="B621" s="1" t="s">
        <v>508</v>
      </c>
      <c r="C621" s="1" t="s">
        <v>1</v>
      </c>
      <c r="D621" s="4">
        <v>45</v>
      </c>
      <c r="I621" t="str">
        <f>I595</f>
        <v>ALTER TABLE TM_REL_BACKLOG_AND_SPRINT_LIST</v>
      </c>
      <c r="K621" s="26" t="str">
        <f t="shared" si="249"/>
        <v xml:space="preserve"> VIEW TICKET_COUNT AS SELECT</v>
      </c>
      <c r="L621" s="12"/>
      <c r="M621" s="18" t="str">
        <f>CONCATENATE(B621,",")</f>
        <v>TICKET_COUNT,</v>
      </c>
      <c r="N621" s="5" t="str">
        <f>CONCATENATE(B621," ",C621,"(",D621,")",",")</f>
        <v>TICKET_COUNT VARCHAR(45),</v>
      </c>
      <c r="O621" s="1" t="s">
        <v>516</v>
      </c>
      <c r="P621" t="s">
        <v>215</v>
      </c>
      <c r="W621" s="17" t="str">
        <f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ticketCount</v>
      </c>
      <c r="X621" s="3" t="str">
        <f>CONCATENATE("""",W621,"""",":","""","""",",")</f>
        <v>"ticketCount":"",</v>
      </c>
      <c r="Y621" s="22" t="str">
        <f>CONCATENATE("public static String ",,B621,,"=","""",W621,""";")</f>
        <v>public static String TICKET_COUNT="ticketCount";</v>
      </c>
      <c r="Z621" s="7" t="str">
        <f>CONCATENATE("private String ",W621,"=","""""",";")</f>
        <v>private String ticketCount="";</v>
      </c>
    </row>
    <row r="622" spans="2:26" ht="17.5" x14ac:dyDescent="0.45">
      <c r="B622" s="1" t="s">
        <v>509</v>
      </c>
      <c r="C622" s="1" t="s">
        <v>1</v>
      </c>
      <c r="D622" s="4">
        <v>44</v>
      </c>
      <c r="I622">
        <f>I446</f>
        <v>0</v>
      </c>
      <c r="K622" s="26" t="str">
        <f t="shared" si="249"/>
        <v xml:space="preserve"> VIEW SOURCED_COUNT AS SELECT</v>
      </c>
      <c r="L622" s="12"/>
      <c r="M622" s="18" t="str">
        <f>CONCATENATE(B622,",")</f>
        <v>SOURCED_COUNT,</v>
      </c>
      <c r="N622" s="5" t="str">
        <f>CONCATENATE(B622," ",C622,"(",D622,")",",")</f>
        <v>SOURCED_COUNT VARCHAR(44),</v>
      </c>
      <c r="O622" s="1" t="s">
        <v>396</v>
      </c>
      <c r="P622" t="s">
        <v>215</v>
      </c>
      <c r="W622" s="17" t="str">
        <f>CONCATENATE(,LOWER(O622),UPPER(LEFT(P622,1)),LOWER(RIGHT(P622,LEN(P622)-IF(LEN(P622)&gt;0,1,LEN(P622)))),UPPER(LEFT(Q622,1)),LOWER(RIGHT(Q622,LEN(Q622)-IF(LEN(Q622)&gt;0,1,LEN(Q622)))),UPPER(LEFT(R622,1)),LOWER(RIGHT(R622,LEN(R622)-IF(LEN(R622)&gt;0,1,LEN(R622)))),UPPER(LEFT(S622,1)),LOWER(RIGHT(S622,LEN(S622)-IF(LEN(S622)&gt;0,1,LEN(S622)))),UPPER(LEFT(T622,1)),LOWER(RIGHT(T622,LEN(T622)-IF(LEN(T622)&gt;0,1,LEN(T622)))),UPPER(LEFT(U622,1)),LOWER(RIGHT(U622,LEN(U622)-IF(LEN(U622)&gt;0,1,LEN(U622)))),UPPER(LEFT(V622,1)),LOWER(RIGHT(V622,LEN(V622)-IF(LEN(V622)&gt;0,1,LEN(V622)))))</f>
        <v>sourcedCount</v>
      </c>
      <c r="X622" s="3" t="str">
        <f>CONCATENATE("""",W622,"""",":","""","""",",")</f>
        <v>"sourcedCount":"",</v>
      </c>
      <c r="Y622" s="22" t="str">
        <f>CONCATENATE("public static String ",,B622,,"=","""",W622,""";")</f>
        <v>public static String SOURCED_COUNT="sourcedCount";</v>
      </c>
      <c r="Z622" s="7" t="str">
        <f>CONCATENATE("private String ",W622,"=","""""",";")</f>
        <v>private String sourcedCount="";</v>
      </c>
    </row>
    <row r="623" spans="2:26" ht="17.5" x14ac:dyDescent="0.45">
      <c r="B623" s="1" t="s">
        <v>510</v>
      </c>
      <c r="C623" s="1" t="s">
        <v>1</v>
      </c>
      <c r="D623" s="4">
        <v>44</v>
      </c>
      <c r="I623" t="s">
        <v>468</v>
      </c>
      <c r="K623" s="26" t="str">
        <f t="shared" si="249"/>
        <v xml:space="preserve"> VIEW BOUND_COUNT AS SELECT</v>
      </c>
      <c r="L623" s="12"/>
      <c r="M623" s="18" t="str">
        <f>CONCATENATE(B623,",")</f>
        <v>BOUND_COUNT,</v>
      </c>
      <c r="N623" s="5" t="str">
        <f>CONCATENATE(B623," ",C623,"(",D623,")",",")</f>
        <v>BOUND_COUNT VARCHAR(44),</v>
      </c>
      <c r="O623" s="1" t="s">
        <v>517</v>
      </c>
      <c r="P623" t="s">
        <v>215</v>
      </c>
      <c r="W623" s="17" t="str">
        <f>CONCATENATE(,LOWER(O623),UPPER(LEFT(P623,1)),LOWER(RIGHT(P623,LEN(P623)-IF(LEN(P623)&gt;0,1,LEN(P623)))),UPPER(LEFT(Q623,1)),LOWER(RIGHT(Q623,LEN(Q623)-IF(LEN(Q623)&gt;0,1,LEN(Q623)))),UPPER(LEFT(R623,1)),LOWER(RIGHT(R623,LEN(R623)-IF(LEN(R623)&gt;0,1,LEN(R623)))),UPPER(LEFT(S623,1)),LOWER(RIGHT(S623,LEN(S623)-IF(LEN(S623)&gt;0,1,LEN(S623)))),UPPER(LEFT(T623,1)),LOWER(RIGHT(T623,LEN(T623)-IF(LEN(T623)&gt;0,1,LEN(T623)))),UPPER(LEFT(U623,1)),LOWER(RIGHT(U623,LEN(U623)-IF(LEN(U623)&gt;0,1,LEN(U623)))),UPPER(LEFT(V623,1)),LOWER(RIGHT(V623,LEN(V623)-IF(LEN(V623)&gt;0,1,LEN(V623)))))</f>
        <v>boundCount</v>
      </c>
      <c r="X623" s="3" t="str">
        <f>CONCATENATE("""",W623,"""",":","""","""",",")</f>
        <v>"boundCount":"",</v>
      </c>
      <c r="Y623" s="22" t="str">
        <f>CONCATENATE("public static String ",,B623,,"=","""",W623,""";")</f>
        <v>public static String BOUND_COUNT="boundCount";</v>
      </c>
      <c r="Z623" s="7" t="str">
        <f>CONCATENATE("private String ",W623,"=","""""",";")</f>
        <v>private String boundCount="";</v>
      </c>
    </row>
    <row r="624" spans="2:26" ht="17.5" x14ac:dyDescent="0.45">
      <c r="B624" s="1" t="s">
        <v>511</v>
      </c>
      <c r="C624" s="1" t="s">
        <v>1</v>
      </c>
      <c r="D624" s="4">
        <v>44</v>
      </c>
      <c r="I624">
        <f>I447</f>
        <v>0</v>
      </c>
      <c r="K624" s="26" t="str">
        <f t="shared" si="249"/>
        <v xml:space="preserve"> VIEW INITIAL_COUNT AS SELECT</v>
      </c>
      <c r="L624" s="12"/>
      <c r="M624" s="18" t="str">
        <f>CONCATENATE(B624,",")</f>
        <v>INITIAL_COUNT,</v>
      </c>
      <c r="N624" s="5" t="str">
        <f>CONCATENATE(B624," ",C624,"(",D624,")",",")</f>
        <v>INITIAL_COUNT VARCHAR(44),</v>
      </c>
      <c r="O624" s="1" t="s">
        <v>518</v>
      </c>
      <c r="P624" t="s">
        <v>215</v>
      </c>
      <c r="W624" s="17" t="str">
        <f>CONCATENATE(,LOWER(O624),UPPER(LEFT(P624,1)),LOWER(RIGHT(P624,LEN(P624)-IF(LEN(P624)&gt;0,1,LEN(P624)))),UPPER(LEFT(Q624,1)),LOWER(RIGHT(Q624,LEN(Q624)-IF(LEN(Q624)&gt;0,1,LEN(Q624)))),UPPER(LEFT(R624,1)),LOWER(RIGHT(R624,LEN(R624)-IF(LEN(R624)&gt;0,1,LEN(R624)))),UPPER(LEFT(S624,1)),LOWER(RIGHT(S624,LEN(S624)-IF(LEN(S624)&gt;0,1,LEN(S624)))),UPPER(LEFT(T624,1)),LOWER(RIGHT(T624,LEN(T624)-IF(LEN(T624)&gt;0,1,LEN(T624)))),UPPER(LEFT(U624,1)),LOWER(RIGHT(U624,LEN(U624)-IF(LEN(U624)&gt;0,1,LEN(U624)))),UPPER(LEFT(V624,1)),LOWER(RIGHT(V624,LEN(V624)-IF(LEN(V624)&gt;0,1,LEN(V624)))))</f>
        <v>initialCount</v>
      </c>
      <c r="X624" s="3" t="str">
        <f>CONCATENATE("""",W624,"""",":","""","""",",")</f>
        <v>"initialCount":"",</v>
      </c>
      <c r="Y624" s="22" t="str">
        <f>CONCATENATE("public static String ",,B624,,"=","""",W624,""";")</f>
        <v>public static String INITIAL_COUNT="initialCount";</v>
      </c>
      <c r="Z624" s="7" t="str">
        <f>CONCATENATE("private String ",W624,"=","""""",";")</f>
        <v>private String initialCount="";</v>
      </c>
    </row>
    <row r="625" spans="2:26" ht="17.5" x14ac:dyDescent="0.45">
      <c r="B625" s="1"/>
      <c r="C625" s="1"/>
      <c r="D625" s="4"/>
      <c r="K625" s="26" t="str">
        <f t="shared" si="249"/>
        <v xml:space="preserve"> VIEW  AS SELECT</v>
      </c>
      <c r="L625" s="12"/>
      <c r="M625" s="18"/>
      <c r="N625" s="33" t="s">
        <v>130</v>
      </c>
      <c r="O625" s="1"/>
      <c r="W625" s="17"/>
    </row>
    <row r="629" spans="2:26" x14ac:dyDescent="0.35">
      <c r="B629" s="2" t="s">
        <v>540</v>
      </c>
      <c r="I629" t="str">
        <f>CONCATENATE("ALTER TABLE"," ",B629)</f>
        <v>ALTER TABLE TM_NOTIFICATION</v>
      </c>
      <c r="K629" s="25"/>
      <c r="N629" s="5" t="str">
        <f>CONCATENATE("CREATE TABLE ",B629," ","(")</f>
        <v>CREATE TABLE TM_NOTIFICATION (</v>
      </c>
    </row>
    <row r="630" spans="2:26" ht="17.5" x14ac:dyDescent="0.45">
      <c r="B630" s="1" t="s">
        <v>2</v>
      </c>
      <c r="C630" s="1" t="s">
        <v>1</v>
      </c>
      <c r="D630" s="4">
        <v>30</v>
      </c>
      <c r="E630" s="24" t="s">
        <v>113</v>
      </c>
      <c r="I630" t="str">
        <f>I629</f>
        <v>ALTER TABLE TM_NOTIFICATION</v>
      </c>
      <c r="L630" s="12"/>
      <c r="M630" s="18" t="str">
        <f t="shared" ref="M630:M636" si="256">CONCATENATE(B630,",")</f>
        <v>ID,</v>
      </c>
      <c r="N630" s="5" t="str">
        <f>CONCATENATE(B630," ",C630,"(",D630,") ",E630," ,")</f>
        <v>ID VARCHAR(30) NOT NULL ,</v>
      </c>
      <c r="O630" s="1" t="s">
        <v>2</v>
      </c>
      <c r="P630" s="6"/>
      <c r="Q630" s="6"/>
      <c r="R630" s="6"/>
      <c r="S630" s="6"/>
      <c r="T630" s="6"/>
      <c r="U630" s="6"/>
      <c r="V630" s="6"/>
      <c r="W630" s="17" t="str">
        <f t="shared" ref="W630:W636" si="257">CONCATENATE(,LOWER(O630),UPPER(LEFT(P630,1)),LOWER(RIGHT(P630,LEN(P630)-IF(LEN(P630)&gt;0,1,LEN(P630)))),UPPER(LEFT(Q630,1)),LOWER(RIGHT(Q630,LEN(Q630)-IF(LEN(Q630)&gt;0,1,LEN(Q630)))),UPPER(LEFT(R630,1)),LOWER(RIGHT(R630,LEN(R630)-IF(LEN(R630)&gt;0,1,LEN(R630)))),UPPER(LEFT(S630,1)),LOWER(RIGHT(S630,LEN(S630)-IF(LEN(S630)&gt;0,1,LEN(S630)))),UPPER(LEFT(T630,1)),LOWER(RIGHT(T630,LEN(T630)-IF(LEN(T630)&gt;0,1,LEN(T630)))),UPPER(LEFT(U630,1)),LOWER(RIGHT(U630,LEN(U630)-IF(LEN(U630)&gt;0,1,LEN(U630)))),UPPER(LEFT(V630,1)),LOWER(RIGHT(V630,LEN(V630)-IF(LEN(V630)&gt;0,1,LEN(V630)))))</f>
        <v>id</v>
      </c>
      <c r="X630" s="3" t="str">
        <f t="shared" ref="X630:X636" si="258">CONCATENATE("""",W630,"""",":","""","""",",")</f>
        <v>"id":"",</v>
      </c>
      <c r="Y630" s="22" t="str">
        <f t="shared" ref="Y630:Y636" si="259">CONCATENATE("public static String ",,B630,,"=","""",W630,""";")</f>
        <v>public static String ID="id";</v>
      </c>
      <c r="Z630" s="7" t="str">
        <f t="shared" ref="Z630:Z636" si="260">CONCATENATE("private String ",W630,"=","""""",";")</f>
        <v>private String id="";</v>
      </c>
    </row>
    <row r="631" spans="2:26" ht="17.5" x14ac:dyDescent="0.45">
      <c r="B631" s="1" t="s">
        <v>3</v>
      </c>
      <c r="C631" s="1" t="s">
        <v>1</v>
      </c>
      <c r="D631" s="4">
        <v>10</v>
      </c>
      <c r="I631" t="str">
        <f>I630</f>
        <v>ALTER TABLE TM_NOTIFICATION</v>
      </c>
      <c r="K631" s="21" t="s">
        <v>439</v>
      </c>
      <c r="L631" s="12"/>
      <c r="M631" s="18" t="str">
        <f t="shared" si="256"/>
        <v>STATUS,</v>
      </c>
      <c r="N631" s="5" t="str">
        <f t="shared" ref="N631:N636" si="261">CONCATENATE(B631," ",C631,"(",D631,")",",")</f>
        <v>STATUS VARCHAR(10),</v>
      </c>
      <c r="O631" s="1" t="s">
        <v>3</v>
      </c>
      <c r="W631" s="17" t="str">
        <f t="shared" si="257"/>
        <v>status</v>
      </c>
      <c r="X631" s="3" t="str">
        <f t="shared" si="258"/>
        <v>"status":"",</v>
      </c>
      <c r="Y631" s="22" t="str">
        <f t="shared" si="259"/>
        <v>public static String STATUS="status";</v>
      </c>
      <c r="Z631" s="7" t="str">
        <f t="shared" si="260"/>
        <v>private String status="";</v>
      </c>
    </row>
    <row r="632" spans="2:26" ht="17.5" x14ac:dyDescent="0.45">
      <c r="B632" s="1" t="s">
        <v>4</v>
      </c>
      <c r="C632" s="1" t="s">
        <v>1</v>
      </c>
      <c r="D632" s="4">
        <v>30</v>
      </c>
      <c r="I632" t="str">
        <f>I631</f>
        <v>ALTER TABLE TM_NOTIFICATION</v>
      </c>
      <c r="J632" t="str">
        <f t="shared" ref="J632:J642" si="262">CONCATENATE(LEFT(CONCATENATE(" ADD "," ",N632,";"),LEN(CONCATENATE(" ADD "," ",N632,";"))-2),";")</f>
        <v xml:space="preserve"> ADD  INSERT_DATE VARCHAR(30);</v>
      </c>
      <c r="K632" s="21" t="str">
        <f t="shared" ref="K632:K642" si="263">CONCATENATE(LEFT(CONCATENATE("  ALTER COLUMN  "," ",N632,";"),LEN(CONCATENATE("  ALTER COLUMN  "," ",N632,";"))-2),";")</f>
        <v xml:space="preserve">  ALTER COLUMN   INSERT_DATE VARCHAR(30);</v>
      </c>
      <c r="L632" s="12"/>
      <c r="M632" s="18" t="str">
        <f t="shared" si="256"/>
        <v>INSERT_DATE,</v>
      </c>
      <c r="N632" s="5" t="str">
        <f t="shared" si="261"/>
        <v>INSERT_DATE VARCHAR(30),</v>
      </c>
      <c r="O632" s="1" t="s">
        <v>7</v>
      </c>
      <c r="P632" t="s">
        <v>8</v>
      </c>
      <c r="W632" s="17" t="str">
        <f t="shared" si="257"/>
        <v>insertDate</v>
      </c>
      <c r="X632" s="3" t="str">
        <f t="shared" si="258"/>
        <v>"insertDate":"",</v>
      </c>
      <c r="Y632" s="22" t="str">
        <f t="shared" si="259"/>
        <v>public static String INSERT_DATE="insertDate";</v>
      </c>
      <c r="Z632" s="7" t="str">
        <f t="shared" si="260"/>
        <v>private String insertDate="";</v>
      </c>
    </row>
    <row r="633" spans="2:26" ht="17.5" x14ac:dyDescent="0.45">
      <c r="B633" s="1" t="s">
        <v>5</v>
      </c>
      <c r="C633" s="1" t="s">
        <v>1</v>
      </c>
      <c r="D633" s="4">
        <v>30</v>
      </c>
      <c r="I633" t="str">
        <f>I632</f>
        <v>ALTER TABLE TM_NOTIFICATION</v>
      </c>
      <c r="J633" t="str">
        <f t="shared" si="262"/>
        <v xml:space="preserve"> ADD  MODIFICATION_DATE VARCHAR(30);</v>
      </c>
      <c r="K633" s="21" t="str">
        <f t="shared" si="263"/>
        <v xml:space="preserve">  ALTER COLUMN   MODIFICATION_DATE VARCHAR(30);</v>
      </c>
      <c r="L633" s="12"/>
      <c r="M633" s="18" t="str">
        <f t="shared" si="256"/>
        <v>MODIFICATION_DATE,</v>
      </c>
      <c r="N633" s="5" t="str">
        <f t="shared" si="261"/>
        <v>MODIFICATION_DATE VARCHAR(30),</v>
      </c>
      <c r="O633" s="1" t="s">
        <v>9</v>
      </c>
      <c r="P633" t="s">
        <v>8</v>
      </c>
      <c r="W633" s="17" t="str">
        <f t="shared" si="257"/>
        <v>modificationDate</v>
      </c>
      <c r="X633" s="3" t="str">
        <f t="shared" si="258"/>
        <v>"modificationDate":"",</v>
      </c>
      <c r="Y633" s="22" t="str">
        <f t="shared" si="259"/>
        <v>public static String MODIFICATION_DATE="modificationDate";</v>
      </c>
      <c r="Z633" s="7" t="str">
        <f t="shared" si="260"/>
        <v>private String modificationDate="";</v>
      </c>
    </row>
    <row r="634" spans="2:26" ht="17.5" x14ac:dyDescent="0.45">
      <c r="B634" s="1" t="s">
        <v>275</v>
      </c>
      <c r="C634" s="1" t="s">
        <v>1</v>
      </c>
      <c r="D634" s="4">
        <v>45</v>
      </c>
      <c r="I634" t="str">
        <f>I633</f>
        <v>ALTER TABLE TM_NOTIFICATION</v>
      </c>
      <c r="J634" t="str">
        <f t="shared" si="262"/>
        <v xml:space="preserve"> ADD  FK_PROJECT_ID VARCHAR(45);</v>
      </c>
      <c r="K634" s="21" t="str">
        <f t="shared" si="263"/>
        <v xml:space="preserve">  ALTER COLUMN   FK_PROJECT_ID VARCHAR(45);</v>
      </c>
      <c r="L634" s="12"/>
      <c r="M634" s="18" t="str">
        <f>CONCATENATE(B634,",")</f>
        <v>FK_PROJECT_ID,</v>
      </c>
      <c r="N634" s="5" t="str">
        <f>CONCATENATE(B634," ",C634,"(",D634,")",",")</f>
        <v>FK_PROJECT_ID VARCHAR(45),</v>
      </c>
      <c r="O634" s="1" t="s">
        <v>10</v>
      </c>
      <c r="P634" t="s">
        <v>289</v>
      </c>
      <c r="Q634" t="s">
        <v>2</v>
      </c>
      <c r="W634" s="17" t="str">
        <f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fkProjectId</v>
      </c>
      <c r="X634" s="3" t="str">
        <f>CONCATENATE("""",W634,"""",":","""","""",",")</f>
        <v>"fkProjectId":"",</v>
      </c>
      <c r="Y634" s="22" t="str">
        <f>CONCATENATE("public static String ",,B634,,"=","""",W634,""";")</f>
        <v>public static String FK_PROJECT_ID="fkProjectId";</v>
      </c>
      <c r="Z634" s="7" t="str">
        <f>CONCATENATE("private String ",W634,"=","""""",";")</f>
        <v>private String fkProjectId="";</v>
      </c>
    </row>
    <row r="635" spans="2:26" ht="17.5" x14ac:dyDescent="0.45">
      <c r="B635" s="1" t="s">
        <v>369</v>
      </c>
      <c r="C635" s="1" t="s">
        <v>1</v>
      </c>
      <c r="D635" s="4">
        <v>45</v>
      </c>
      <c r="I635">
        <f>I625</f>
        <v>0</v>
      </c>
      <c r="J635" t="str">
        <f t="shared" si="262"/>
        <v xml:space="preserve"> ADD  FK_BACKLOG_ID VARCHAR(45);</v>
      </c>
      <c r="K635" s="21" t="str">
        <f t="shared" si="263"/>
        <v xml:space="preserve">  ALTER COLUMN   FK_BACKLOG_ID VARCHAR(45);</v>
      </c>
      <c r="L635" s="12"/>
      <c r="M635" s="18" t="str">
        <f t="shared" si="256"/>
        <v>FK_BACKLOG_ID,</v>
      </c>
      <c r="N635" s="5" t="str">
        <f t="shared" si="261"/>
        <v>FK_BACKLOG_ID VARCHAR(45),</v>
      </c>
      <c r="O635" s="1" t="s">
        <v>10</v>
      </c>
      <c r="P635" t="s">
        <v>356</v>
      </c>
      <c r="Q635" t="s">
        <v>2</v>
      </c>
      <c r="W635" s="17" t="str">
        <f t="shared" si="257"/>
        <v>fkBacklogId</v>
      </c>
      <c r="X635" s="3" t="str">
        <f t="shared" si="258"/>
        <v>"fkBacklogId":"",</v>
      </c>
      <c r="Y635" s="22" t="str">
        <f t="shared" si="259"/>
        <v>public static String FK_BACKLOG_ID="fkBacklogId";</v>
      </c>
      <c r="Z635" s="7" t="str">
        <f t="shared" si="260"/>
        <v>private String fkBacklogId="";</v>
      </c>
    </row>
    <row r="636" spans="2:26" ht="17.5" x14ac:dyDescent="0.45">
      <c r="B636" s="1" t="s">
        <v>541</v>
      </c>
      <c r="C636" s="1" t="s">
        <v>1</v>
      </c>
      <c r="D636" s="4">
        <v>44</v>
      </c>
      <c r="I636">
        <f>I462</f>
        <v>0</v>
      </c>
      <c r="J636" t="str">
        <f t="shared" si="262"/>
        <v xml:space="preserve"> ADD  FK_BACKLOG_HISTORY_ID VARCHAR(44);</v>
      </c>
      <c r="K636" s="21" t="str">
        <f t="shared" si="263"/>
        <v xml:space="preserve">  ALTER COLUMN   FK_BACKLOG_HISTORY_ID VARCHAR(44);</v>
      </c>
      <c r="L636" s="12"/>
      <c r="M636" s="18" t="str">
        <f t="shared" si="256"/>
        <v>FK_BACKLOG_HISTORY_ID,</v>
      </c>
      <c r="N636" s="5" t="str">
        <f t="shared" si="261"/>
        <v>FK_BACKLOG_HISTORY_ID VARCHAR(44),</v>
      </c>
      <c r="O636" s="1" t="s">
        <v>10</v>
      </c>
      <c r="P636" t="s">
        <v>356</v>
      </c>
      <c r="Q636" t="s">
        <v>433</v>
      </c>
      <c r="R636" t="s">
        <v>2</v>
      </c>
      <c r="W636" s="17" t="str">
        <f t="shared" si="257"/>
        <v>fkBacklogHistoryId</v>
      </c>
      <c r="X636" s="3" t="str">
        <f t="shared" si="258"/>
        <v>"fkBacklogHistoryId":"",</v>
      </c>
      <c r="Y636" s="22" t="str">
        <f t="shared" si="259"/>
        <v>public static String FK_BACKLOG_HISTORY_ID="fkBacklogHistoryId";</v>
      </c>
      <c r="Z636" s="7" t="str">
        <f t="shared" si="260"/>
        <v>private String fkBacklogHistoryId="";</v>
      </c>
    </row>
    <row r="637" spans="2:26" ht="17.5" x14ac:dyDescent="0.45">
      <c r="B637" s="1" t="s">
        <v>11</v>
      </c>
      <c r="C637" s="1" t="s">
        <v>1</v>
      </c>
      <c r="D637" s="4">
        <v>45</v>
      </c>
      <c r="I637">
        <f>I627</f>
        <v>0</v>
      </c>
      <c r="J637" t="str">
        <f t="shared" si="262"/>
        <v xml:space="preserve"> ADD  FK_USER_ID VARCHAR(45);</v>
      </c>
      <c r="K637" s="21" t="str">
        <f t="shared" si="263"/>
        <v xml:space="preserve">  ALTER COLUMN   FK_USER_ID VARCHAR(45);</v>
      </c>
      <c r="L637" s="12"/>
      <c r="M637" s="18" t="str">
        <f t="shared" ref="M637:M642" si="264">CONCATENATE(B637,",")</f>
        <v>FK_USER_ID,</v>
      </c>
      <c r="N637" s="5" t="str">
        <f t="shared" ref="N637:N642" si="265">CONCATENATE(B637," ",C637,"(",D637,")",",")</f>
        <v>FK_USER_ID VARCHAR(45),</v>
      </c>
      <c r="O637" s="1" t="s">
        <v>10</v>
      </c>
      <c r="P637" t="s">
        <v>12</v>
      </c>
      <c r="Q637" t="s">
        <v>2</v>
      </c>
      <c r="W637" s="17" t="str">
        <f t="shared" ref="W637:W642" si="266">CONCATENATE(,LOWER(O637),UPPER(LEFT(P637,1)),LOWER(RIGHT(P637,LEN(P637)-IF(LEN(P637)&gt;0,1,LEN(P637)))),UPPER(LEFT(Q637,1)),LOWER(RIGHT(Q637,LEN(Q637)-IF(LEN(Q637)&gt;0,1,LEN(Q637)))),UPPER(LEFT(R637,1)),LOWER(RIGHT(R637,LEN(R637)-IF(LEN(R637)&gt;0,1,LEN(R637)))),UPPER(LEFT(S637,1)),LOWER(RIGHT(S637,LEN(S637)-IF(LEN(S637)&gt;0,1,LEN(S637)))),UPPER(LEFT(T637,1)),LOWER(RIGHT(T637,LEN(T637)-IF(LEN(T637)&gt;0,1,LEN(T637)))),UPPER(LEFT(U637,1)),LOWER(RIGHT(U637,LEN(U637)-IF(LEN(U637)&gt;0,1,LEN(U637)))),UPPER(LEFT(V637,1)),LOWER(RIGHT(V637,LEN(V637)-IF(LEN(V637)&gt;0,1,LEN(V637)))))</f>
        <v>fkUserId</v>
      </c>
      <c r="X637" s="3" t="str">
        <f t="shared" ref="X637:X642" si="267">CONCATENATE("""",W637,"""",":","""","""",",")</f>
        <v>"fkUserId":"",</v>
      </c>
      <c r="Y637" s="22" t="str">
        <f t="shared" ref="Y637:Y642" si="268">CONCATENATE("public static String ",,B637,,"=","""",W637,""";")</f>
        <v>public static String FK_USER_ID="fkUserId";</v>
      </c>
      <c r="Z637" s="7" t="str">
        <f t="shared" ref="Z637:Z642" si="269">CONCATENATE("private String ",W637,"=","""""",";")</f>
        <v>private String fkUserId="";</v>
      </c>
    </row>
    <row r="638" spans="2:26" ht="17.5" x14ac:dyDescent="0.45">
      <c r="B638" s="1" t="s">
        <v>542</v>
      </c>
      <c r="C638" s="1" t="s">
        <v>1</v>
      </c>
      <c r="D638" s="4">
        <v>44</v>
      </c>
      <c r="I638">
        <f>I464</f>
        <v>0</v>
      </c>
      <c r="J638" t="str">
        <f t="shared" si="262"/>
        <v xml:space="preserve"> ADD  NOTIFICATION_DATE VARCHAR(44);</v>
      </c>
      <c r="K638" s="21" t="str">
        <f t="shared" si="263"/>
        <v xml:space="preserve">  ALTER COLUMN   NOTIFICATION_DATE VARCHAR(44);</v>
      </c>
      <c r="L638" s="12"/>
      <c r="M638" s="18" t="str">
        <f t="shared" si="264"/>
        <v>NOTIFICATION_DATE,</v>
      </c>
      <c r="N638" s="5" t="str">
        <f t="shared" si="265"/>
        <v>NOTIFICATION_DATE VARCHAR(44),</v>
      </c>
      <c r="O638" s="1" t="s">
        <v>547</v>
      </c>
      <c r="P638" t="s">
        <v>8</v>
      </c>
      <c r="W638" s="17" t="str">
        <f t="shared" si="266"/>
        <v>notificationDate</v>
      </c>
      <c r="X638" s="3" t="str">
        <f t="shared" si="267"/>
        <v>"notificationDate":"",</v>
      </c>
      <c r="Y638" s="22" t="str">
        <f t="shared" si="268"/>
        <v>public static String NOTIFICATION_DATE="notificationDate";</v>
      </c>
      <c r="Z638" s="7" t="str">
        <f t="shared" si="269"/>
        <v>private String notificationDate="";</v>
      </c>
    </row>
    <row r="639" spans="2:26" ht="17.5" x14ac:dyDescent="0.45">
      <c r="B639" s="1" t="s">
        <v>543</v>
      </c>
      <c r="C639" s="1" t="s">
        <v>1</v>
      </c>
      <c r="D639" s="4">
        <v>45</v>
      </c>
      <c r="I639" t="str">
        <f>I629</f>
        <v>ALTER TABLE TM_NOTIFICATION</v>
      </c>
      <c r="J639" t="str">
        <f t="shared" si="262"/>
        <v xml:space="preserve"> ADD  NOTIFICATION_TIME VARCHAR(45);</v>
      </c>
      <c r="K639" s="21" t="str">
        <f t="shared" si="263"/>
        <v xml:space="preserve">  ALTER COLUMN   NOTIFICATION_TIME VARCHAR(45);</v>
      </c>
      <c r="L639" s="12"/>
      <c r="M639" s="18" t="str">
        <f t="shared" si="264"/>
        <v>NOTIFICATION_TIME,</v>
      </c>
      <c r="N639" s="5" t="str">
        <f t="shared" si="265"/>
        <v>NOTIFICATION_TIME VARCHAR(45),</v>
      </c>
      <c r="O639" s="1" t="s">
        <v>547</v>
      </c>
      <c r="P639" t="s">
        <v>133</v>
      </c>
      <c r="W639" s="17" t="str">
        <f t="shared" si="266"/>
        <v>notificationTime</v>
      </c>
      <c r="X639" s="3" t="str">
        <f t="shared" si="267"/>
        <v>"notificationTime":"",</v>
      </c>
      <c r="Y639" s="22" t="str">
        <f t="shared" si="268"/>
        <v>public static String NOTIFICATION_TIME="notificationTime";</v>
      </c>
      <c r="Z639" s="7" t="str">
        <f t="shared" si="269"/>
        <v>private String notificationTime="";</v>
      </c>
    </row>
    <row r="640" spans="2:26" ht="17.5" x14ac:dyDescent="0.45">
      <c r="B640" s="1" t="s">
        <v>544</v>
      </c>
      <c r="C640" s="1" t="s">
        <v>1</v>
      </c>
      <c r="D640" s="4">
        <v>44</v>
      </c>
      <c r="I640" t="str">
        <f>I466</f>
        <v>ALTER TABLE TM_BACKLOG_TASK_NOTIFIER</v>
      </c>
      <c r="J640" t="str">
        <f t="shared" si="262"/>
        <v xml:space="preserve"> ADD  REVIEW_DATE VARCHAR(44);</v>
      </c>
      <c r="K640" s="21" t="str">
        <f t="shared" si="263"/>
        <v xml:space="preserve">  ALTER COLUMN   REVIEW_DATE VARCHAR(44);</v>
      </c>
      <c r="L640" s="12"/>
      <c r="M640" s="18" t="str">
        <f t="shared" si="264"/>
        <v>REVIEW_DATE,</v>
      </c>
      <c r="N640" s="5" t="str">
        <f t="shared" si="265"/>
        <v>REVIEW_DATE VARCHAR(44),</v>
      </c>
      <c r="O640" s="1" t="s">
        <v>548</v>
      </c>
      <c r="P640" t="s">
        <v>8</v>
      </c>
      <c r="W640" s="17" t="str">
        <f t="shared" si="266"/>
        <v>reviewDate</v>
      </c>
      <c r="X640" s="3" t="str">
        <f t="shared" si="267"/>
        <v>"reviewDate":"",</v>
      </c>
      <c r="Y640" s="22" t="str">
        <f t="shared" si="268"/>
        <v>public static String REVIEW_DATE="reviewDate";</v>
      </c>
      <c r="Z640" s="7" t="str">
        <f t="shared" si="269"/>
        <v>private String reviewDate="";</v>
      </c>
    </row>
    <row r="641" spans="2:26" ht="17.5" x14ac:dyDescent="0.45">
      <c r="B641" s="1" t="s">
        <v>545</v>
      </c>
      <c r="C641" s="1" t="s">
        <v>1</v>
      </c>
      <c r="D641" s="4">
        <v>45</v>
      </c>
      <c r="I641" t="str">
        <f>I631</f>
        <v>ALTER TABLE TM_NOTIFICATION</v>
      </c>
      <c r="J641" t="str">
        <f t="shared" si="262"/>
        <v xml:space="preserve"> ADD  REVIEW_TIME VARCHAR(45);</v>
      </c>
      <c r="K641" s="21" t="str">
        <f t="shared" si="263"/>
        <v xml:space="preserve">  ALTER COLUMN   REVIEW_TIME VARCHAR(45);</v>
      </c>
      <c r="L641" s="12"/>
      <c r="M641" s="18" t="str">
        <f t="shared" si="264"/>
        <v>REVIEW_TIME,</v>
      </c>
      <c r="N641" s="5" t="str">
        <f t="shared" si="265"/>
        <v>REVIEW_TIME VARCHAR(45),</v>
      </c>
      <c r="O641" s="1" t="s">
        <v>548</v>
      </c>
      <c r="P641" t="s">
        <v>133</v>
      </c>
      <c r="W641" s="17" t="str">
        <f t="shared" si="266"/>
        <v>reviewTime</v>
      </c>
      <c r="X641" s="3" t="str">
        <f t="shared" si="267"/>
        <v>"reviewTime":"",</v>
      </c>
      <c r="Y641" s="22" t="str">
        <f t="shared" si="268"/>
        <v>public static String REVIEW_TIME="reviewTime";</v>
      </c>
      <c r="Z641" s="7" t="str">
        <f t="shared" si="269"/>
        <v>private String reviewTime="";</v>
      </c>
    </row>
    <row r="642" spans="2:26" ht="17.5" x14ac:dyDescent="0.45">
      <c r="B642" s="1" t="s">
        <v>546</v>
      </c>
      <c r="C642" s="1" t="s">
        <v>1</v>
      </c>
      <c r="D642" s="4">
        <v>44</v>
      </c>
      <c r="I642" t="str">
        <f>I468</f>
        <v>ALTER TABLE TM_BACKLOG_TASK_NOTIFIER</v>
      </c>
      <c r="J642" t="str">
        <f t="shared" si="262"/>
        <v xml:space="preserve"> ADD  IS_REVIEWED VARCHAR(44);</v>
      </c>
      <c r="K642" s="21" t="str">
        <f t="shared" si="263"/>
        <v xml:space="preserve">  ALTER COLUMN   IS_REVIEWED VARCHAR(44);</v>
      </c>
      <c r="L642" s="12"/>
      <c r="M642" s="18" t="str">
        <f t="shared" si="264"/>
        <v>IS_REVIEWED,</v>
      </c>
      <c r="N642" s="5" t="str">
        <f t="shared" si="265"/>
        <v>IS_REVIEWED VARCHAR(44),</v>
      </c>
      <c r="O642" s="1" t="s">
        <v>112</v>
      </c>
      <c r="P642" t="s">
        <v>549</v>
      </c>
      <c r="W642" s="17" t="str">
        <f t="shared" si="266"/>
        <v>isReviewed</v>
      </c>
      <c r="X642" s="3" t="str">
        <f t="shared" si="267"/>
        <v>"isReviewed":"",</v>
      </c>
      <c r="Y642" s="22" t="str">
        <f t="shared" si="268"/>
        <v>public static String IS_REVIEWED="isReviewed";</v>
      </c>
      <c r="Z642" s="7" t="str">
        <f t="shared" si="269"/>
        <v>private String isReviewed="";</v>
      </c>
    </row>
    <row r="643" spans="2:26" ht="17.5" x14ac:dyDescent="0.45">
      <c r="B643" s="1"/>
      <c r="C643" s="1"/>
      <c r="D643" s="4"/>
      <c r="L643" s="12"/>
      <c r="M643" s="18"/>
      <c r="N643" s="33" t="s">
        <v>130</v>
      </c>
      <c r="O643" s="1"/>
      <c r="W643" s="17"/>
    </row>
    <row r="644" spans="2:26" x14ac:dyDescent="0.35">
      <c r="N644" s="31" t="s">
        <v>126</v>
      </c>
    </row>
    <row r="646" spans="2:26" x14ac:dyDescent="0.35">
      <c r="B646" s="2" t="s">
        <v>554</v>
      </c>
      <c r="I646" t="str">
        <f>CONCATENATE("ALTER TABLE"," ",B646)</f>
        <v>ALTER TABLE TM_BACKLOG_DEPENDENCY</v>
      </c>
      <c r="K646" s="25"/>
      <c r="N646" s="5" t="str">
        <f>CONCATENATE("CREATE TABLE ",B646," ","(")</f>
        <v>CREATE TABLE TM_BACKLOG_DEPENDENCY (</v>
      </c>
    </row>
    <row r="647" spans="2:26" ht="17.5" x14ac:dyDescent="0.45">
      <c r="B647" s="1" t="s">
        <v>2</v>
      </c>
      <c r="C647" s="1" t="s">
        <v>1</v>
      </c>
      <c r="D647" s="4">
        <v>30</v>
      </c>
      <c r="E647" s="24" t="s">
        <v>113</v>
      </c>
      <c r="I647" t="str">
        <f>I646</f>
        <v>ALTER TABLE TM_BACKLOG_DEPENDENCY</v>
      </c>
      <c r="L647" s="12"/>
      <c r="M647" s="18" t="str">
        <f t="shared" ref="M647:M650" si="270">CONCATENATE(B647,",")</f>
        <v>ID,</v>
      </c>
      <c r="N647" s="5" t="str">
        <f>CONCATENATE(B647," ",C647,"(",D647,") ",E647," ,")</f>
        <v>ID VARCHAR(30) NOT NULL ,</v>
      </c>
      <c r="O647" s="1" t="s">
        <v>2</v>
      </c>
      <c r="P647" s="6"/>
      <c r="Q647" s="6"/>
      <c r="R647" s="6"/>
      <c r="S647" s="6"/>
      <c r="T647" s="6"/>
      <c r="U647" s="6"/>
      <c r="V647" s="6"/>
      <c r="W647" s="17" t="str">
        <f t="shared" ref="W647:W650" si="271">CONCATENATE(,LOWER(O647),UPPER(LEFT(P647,1)),LOWER(RIGHT(P647,LEN(P647)-IF(LEN(P647)&gt;0,1,LEN(P647)))),UPPER(LEFT(Q647,1)),LOWER(RIGHT(Q647,LEN(Q647)-IF(LEN(Q647)&gt;0,1,LEN(Q647)))),UPPER(LEFT(R647,1)),LOWER(RIGHT(R647,LEN(R647)-IF(LEN(R647)&gt;0,1,LEN(R647)))),UPPER(LEFT(S647,1)),LOWER(RIGHT(S647,LEN(S647)-IF(LEN(S647)&gt;0,1,LEN(S647)))),UPPER(LEFT(T647,1)),LOWER(RIGHT(T647,LEN(T647)-IF(LEN(T647)&gt;0,1,LEN(T647)))),UPPER(LEFT(U647,1)),LOWER(RIGHT(U647,LEN(U647)-IF(LEN(U647)&gt;0,1,LEN(U647)))),UPPER(LEFT(V647,1)),LOWER(RIGHT(V647,LEN(V647)-IF(LEN(V647)&gt;0,1,LEN(V647)))))</f>
        <v>id</v>
      </c>
      <c r="X647" s="3" t="str">
        <f t="shared" ref="X647:X650" si="272">CONCATENATE("""",W647,"""",":","""","""",",")</f>
        <v>"id":"",</v>
      </c>
      <c r="Y647" s="22" t="str">
        <f t="shared" ref="Y647:Y650" si="273">CONCATENATE("public static String ",,B647,,"=","""",W647,""";")</f>
        <v>public static String ID="id";</v>
      </c>
      <c r="Z647" s="7" t="str">
        <f t="shared" ref="Z647:Z650" si="274">CONCATENATE("private String ",W647,"=","""""",";")</f>
        <v>private String id="";</v>
      </c>
    </row>
    <row r="648" spans="2:26" ht="17.5" x14ac:dyDescent="0.45">
      <c r="B648" s="1" t="s">
        <v>3</v>
      </c>
      <c r="C648" s="1" t="s">
        <v>1</v>
      </c>
      <c r="D648" s="4">
        <v>10</v>
      </c>
      <c r="I648" t="str">
        <f>I647</f>
        <v>ALTER TABLE TM_BACKLOG_DEPENDENCY</v>
      </c>
      <c r="K648" s="21" t="s">
        <v>439</v>
      </c>
      <c r="L648" s="12"/>
      <c r="M648" s="18" t="str">
        <f t="shared" si="270"/>
        <v>STATUS,</v>
      </c>
      <c r="N648" s="5" t="str">
        <f t="shared" ref="N648:N650" si="275">CONCATENATE(B648," ",C648,"(",D648,")",",")</f>
        <v>STATUS VARCHAR(10),</v>
      </c>
      <c r="O648" s="1" t="s">
        <v>3</v>
      </c>
      <c r="W648" s="17" t="str">
        <f t="shared" si="271"/>
        <v>status</v>
      </c>
      <c r="X648" s="3" t="str">
        <f t="shared" si="272"/>
        <v>"status":"",</v>
      </c>
      <c r="Y648" s="22" t="str">
        <f t="shared" si="273"/>
        <v>public static String STATUS="status";</v>
      </c>
      <c r="Z648" s="7" t="str">
        <f t="shared" si="274"/>
        <v>private String status="";</v>
      </c>
    </row>
    <row r="649" spans="2:26" ht="17.5" x14ac:dyDescent="0.45">
      <c r="B649" s="1" t="s">
        <v>4</v>
      </c>
      <c r="C649" s="1" t="s">
        <v>1</v>
      </c>
      <c r="D649" s="4">
        <v>30</v>
      </c>
      <c r="I649" t="str">
        <f>I648</f>
        <v>ALTER TABLE TM_BACKLOG_DEPENDENCY</v>
      </c>
      <c r="J649" t="str">
        <f t="shared" ref="J649:J653" si="276">CONCATENATE(LEFT(CONCATENATE(" ADD "," ",N649,";"),LEN(CONCATENATE(" ADD "," ",N649,";"))-2),";")</f>
        <v xml:space="preserve"> ADD  INSERT_DATE VARCHAR(30);</v>
      </c>
      <c r="K649" s="21" t="str">
        <f t="shared" ref="K649:K653" si="277">CONCATENATE(LEFT(CONCATENATE("  ALTER COLUMN  "," ",N649,";"),LEN(CONCATENATE("  ALTER COLUMN  "," ",N649,";"))-2),";")</f>
        <v xml:space="preserve">  ALTER COLUMN   INSERT_DATE VARCHAR(30);</v>
      </c>
      <c r="L649" s="12"/>
      <c r="M649" s="18" t="str">
        <f t="shared" si="270"/>
        <v>INSERT_DATE,</v>
      </c>
      <c r="N649" s="5" t="str">
        <f t="shared" si="275"/>
        <v>INSERT_DATE VARCHAR(30),</v>
      </c>
      <c r="O649" s="1" t="s">
        <v>7</v>
      </c>
      <c r="P649" t="s">
        <v>8</v>
      </c>
      <c r="W649" s="17" t="str">
        <f t="shared" si="271"/>
        <v>insertDate</v>
      </c>
      <c r="X649" s="3" t="str">
        <f t="shared" si="272"/>
        <v>"insertDate":"",</v>
      </c>
      <c r="Y649" s="22" t="str">
        <f t="shared" si="273"/>
        <v>public static String INSERT_DATE="insertDate";</v>
      </c>
      <c r="Z649" s="7" t="str">
        <f t="shared" si="274"/>
        <v>private String insertDate="";</v>
      </c>
    </row>
    <row r="650" spans="2:26" ht="17.5" x14ac:dyDescent="0.45">
      <c r="B650" s="1" t="s">
        <v>5</v>
      </c>
      <c r="C650" s="1" t="s">
        <v>1</v>
      </c>
      <c r="D650" s="4">
        <v>30</v>
      </c>
      <c r="I650" t="str">
        <f>I649</f>
        <v>ALTER TABLE TM_BACKLOG_DEPENDENCY</v>
      </c>
      <c r="J650" t="str">
        <f t="shared" si="276"/>
        <v xml:space="preserve"> ADD  MODIFICATION_DATE VARCHAR(30);</v>
      </c>
      <c r="K650" s="21" t="str">
        <f t="shared" si="277"/>
        <v xml:space="preserve">  ALTER COLUMN   MODIFICATION_DATE VARCHAR(30);</v>
      </c>
      <c r="L650" s="12"/>
      <c r="M650" s="18" t="str">
        <f t="shared" si="270"/>
        <v>MODIFICATION_DATE,</v>
      </c>
      <c r="N650" s="5" t="str">
        <f t="shared" si="275"/>
        <v>MODIFICATION_DATE VARCHAR(30),</v>
      </c>
      <c r="O650" s="1" t="s">
        <v>9</v>
      </c>
      <c r="P650" t="s">
        <v>8</v>
      </c>
      <c r="W650" s="17" t="str">
        <f t="shared" si="271"/>
        <v>modificationDate</v>
      </c>
      <c r="X650" s="3" t="str">
        <f t="shared" si="272"/>
        <v>"modificationDate":"",</v>
      </c>
      <c r="Y650" s="22" t="str">
        <f t="shared" si="273"/>
        <v>public static String MODIFICATION_DATE="modificationDate";</v>
      </c>
      <c r="Z650" s="7" t="str">
        <f t="shared" si="274"/>
        <v>private String modificationDate="";</v>
      </c>
    </row>
    <row r="651" spans="2:26" ht="17.5" x14ac:dyDescent="0.45">
      <c r="B651" s="1" t="s">
        <v>275</v>
      </c>
      <c r="C651" s="1" t="s">
        <v>1</v>
      </c>
      <c r="D651" s="4">
        <v>45</v>
      </c>
      <c r="I651" t="str">
        <f>I650</f>
        <v>ALTER TABLE TM_BACKLOG_DEPENDENCY</v>
      </c>
      <c r="J651" t="str">
        <f t="shared" si="276"/>
        <v xml:space="preserve"> ADD  FK_PROJECT_ID VARCHAR(45);</v>
      </c>
      <c r="K651" s="21" t="str">
        <f t="shared" si="277"/>
        <v xml:space="preserve">  ALTER COLUMN   FK_PROJECT_ID VARCHAR(45);</v>
      </c>
      <c r="L651" s="12"/>
      <c r="M651" s="18" t="str">
        <f>CONCATENATE(B651,",")</f>
        <v>FK_PROJECT_ID,</v>
      </c>
      <c r="N651" s="5" t="str">
        <f>CONCATENATE(B651," ",C651,"(",D651,")",",")</f>
        <v>FK_PROJECT_ID VARCHAR(45),</v>
      </c>
      <c r="O651" s="1" t="s">
        <v>10</v>
      </c>
      <c r="P651" t="s">
        <v>289</v>
      </c>
      <c r="Q651" t="s">
        <v>2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fkProjectId</v>
      </c>
      <c r="X651" s="3" t="str">
        <f>CONCATENATE("""",W651,"""",":","""","""",",")</f>
        <v>"fkProjectId":"",</v>
      </c>
      <c r="Y651" s="22" t="str">
        <f>CONCATENATE("public static String ",,B651,,"=","""",W651,""";")</f>
        <v>public static String FK_PROJECT_ID="fkProjectId";</v>
      </c>
      <c r="Z651" s="7" t="str">
        <f>CONCATENATE("private String ",W651,"=","""""",";")</f>
        <v>private String fkProjectId="";</v>
      </c>
    </row>
    <row r="652" spans="2:26" ht="17.5" x14ac:dyDescent="0.45">
      <c r="B652" s="1" t="s">
        <v>369</v>
      </c>
      <c r="C652" s="1" t="s">
        <v>1</v>
      </c>
      <c r="D652" s="4">
        <v>45</v>
      </c>
      <c r="I652" t="str">
        <f>I642</f>
        <v>ALTER TABLE TM_BACKLOG_TASK_NOTIFIER</v>
      </c>
      <c r="J652" t="str">
        <f t="shared" si="276"/>
        <v xml:space="preserve"> ADD  FK_BACKLOG_ID VARCHAR(45);</v>
      </c>
      <c r="K652" s="21" t="str">
        <f t="shared" si="277"/>
        <v xml:space="preserve">  ALTER COLUMN   FK_BACKLOG_ID VARCHAR(45);</v>
      </c>
      <c r="L652" s="12"/>
      <c r="M652" s="18" t="str">
        <f t="shared" ref="M652:M653" si="278">CONCATENATE(B652,",")</f>
        <v>FK_BACKLOG_ID,</v>
      </c>
      <c r="N652" s="5" t="str">
        <f t="shared" ref="N652:N653" si="279">CONCATENATE(B652," ",C652,"(",D652,")",",")</f>
        <v>FK_BACKLOG_ID VARCHAR(45),</v>
      </c>
      <c r="O652" s="1" t="s">
        <v>10</v>
      </c>
      <c r="P652" t="s">
        <v>356</v>
      </c>
      <c r="Q652" t="s">
        <v>2</v>
      </c>
      <c r="W652" s="17" t="str">
        <f t="shared" ref="W652" si="280">CONCATENATE(,LOWER(O652),UPPER(LEFT(P652,1)),LOWER(RIGHT(P652,LEN(P652)-IF(LEN(P652)&gt;0,1,LEN(P652)))),UPPER(LEFT(Q652,1)),LOWER(RIGHT(Q652,LEN(Q652)-IF(LEN(Q652)&gt;0,1,LEN(Q652)))),UPPER(LEFT(R652,1)),LOWER(RIGHT(R652,LEN(R652)-IF(LEN(R652)&gt;0,1,LEN(R652)))),UPPER(LEFT(S652,1)),LOWER(RIGHT(S652,LEN(S652)-IF(LEN(S652)&gt;0,1,LEN(S652)))),UPPER(LEFT(T652,1)),LOWER(RIGHT(T652,LEN(T652)-IF(LEN(T652)&gt;0,1,LEN(T652)))),UPPER(LEFT(U652,1)),LOWER(RIGHT(U652,LEN(U652)-IF(LEN(U652)&gt;0,1,LEN(U652)))),UPPER(LEFT(V652,1)),LOWER(RIGHT(V652,LEN(V652)-IF(LEN(V652)&gt;0,1,LEN(V652)))))</f>
        <v>fkBacklogId</v>
      </c>
      <c r="X652" s="3" t="str">
        <f t="shared" ref="X652:X653" si="281">CONCATENATE("""",W652,"""",":","""","""",",")</f>
        <v>"fkBacklogId":"",</v>
      </c>
      <c r="Y652" s="22" t="str">
        <f t="shared" ref="Y652:Y653" si="282">CONCATENATE("public static String ",,B652,,"=","""",W652,""";")</f>
        <v>public static String FK_BACKLOG_ID="fkBacklogId";</v>
      </c>
      <c r="Z652" s="7" t="str">
        <f t="shared" ref="Z652:Z653" si="283">CONCATENATE("private String ",W652,"=","""""",";")</f>
        <v>private String fkBacklogId="";</v>
      </c>
    </row>
    <row r="653" spans="2:26" ht="17.5" x14ac:dyDescent="0.45">
      <c r="B653" s="1" t="s">
        <v>555</v>
      </c>
      <c r="C653" s="1" t="s">
        <v>1</v>
      </c>
      <c r="D653" s="4">
        <v>44</v>
      </c>
      <c r="I653" t="str">
        <f>I479</f>
        <v>ALTER TABLE TM_COMMENT_FILE</v>
      </c>
      <c r="J653" t="str">
        <f t="shared" si="276"/>
        <v xml:space="preserve"> ADD  FK_PARENT_BACKLOG_ID VARCHAR(44);</v>
      </c>
      <c r="K653" s="21" t="str">
        <f t="shared" si="277"/>
        <v xml:space="preserve">  ALTER COLUMN   FK_PARENT_BACKLOG_ID VARCHAR(44);</v>
      </c>
      <c r="L653" s="12"/>
      <c r="M653" s="18" t="str">
        <f t="shared" si="278"/>
        <v>FK_PARENT_BACKLOG_ID,</v>
      </c>
      <c r="N653" s="5" t="str">
        <f t="shared" si="279"/>
        <v>FK_PARENT_BACKLOG_ID VARCHAR(44),</v>
      </c>
      <c r="O653" s="1" t="s">
        <v>10</v>
      </c>
      <c r="P653" t="s">
        <v>556</v>
      </c>
      <c r="Q653" t="s">
        <v>356</v>
      </c>
      <c r="R653" t="s">
        <v>2</v>
      </c>
      <c r="W653" s="17" t="str">
        <f>CONCATENATE(,LOWER(O653),UPPER(LEFT(P653,1)),LOWER(RIGHT(P653,LEN(P653)-IF(LEN(P653)&gt;0,1,LEN(P653)))),UPPER(LEFT(Q653,1)),LOWER(RIGHT(Q653,LEN(Q653)-IF(LEN(Q653)&gt;0,1,LEN(Q653)))),UPPER(LEFT(R653,1)),LOWER(RIGHT(R653,LEN(R653)-IF(LEN(R653)&gt;0,1,LEN(R653)))),UPPER(LEFT(S653,1)),LOWER(RIGHT(S653,LEN(S653)-IF(LEN(S653)&gt;0,1,LEN(S653)))),UPPER(LEFT(T653,1)),LOWER(RIGHT(T653,LEN(T653)-IF(LEN(T653)&gt;0,1,LEN(T653)))),UPPER(LEFT(U653,1)),LOWER(RIGHT(U653,LEN(U653)-IF(LEN(U653)&gt;0,1,LEN(U653)))),UPPER(LEFT(V653,1)),LOWER(RIGHT(V653,LEN(V653)-IF(LEN(V653)&gt;0,1,LEN(V653)))))</f>
        <v>fkParentBacklogId</v>
      </c>
      <c r="X653" s="3" t="str">
        <f t="shared" si="281"/>
        <v>"fkParentBacklogId":"",</v>
      </c>
      <c r="Y653" s="22" t="str">
        <f t="shared" si="282"/>
        <v>public static String FK_PARENT_BACKLOG_ID="fkParentBacklogId";</v>
      </c>
      <c r="Z653" s="7" t="str">
        <f t="shared" si="283"/>
        <v>private String fkParentBacklogId="";</v>
      </c>
    </row>
    <row r="654" spans="2:26" ht="17.5" x14ac:dyDescent="0.45">
      <c r="B654" s="1"/>
      <c r="C654" s="1"/>
      <c r="D654" s="4"/>
      <c r="L654" s="12"/>
      <c r="M654" s="18"/>
      <c r="N654" s="33" t="s">
        <v>130</v>
      </c>
      <c r="O654" s="1"/>
      <c r="W654" s="17"/>
    </row>
    <row r="655" spans="2:26" x14ac:dyDescent="0.35">
      <c r="N655" s="31" t="s">
        <v>126</v>
      </c>
    </row>
    <row r="659" spans="2:26" x14ac:dyDescent="0.35">
      <c r="B659" s="2" t="s">
        <v>557</v>
      </c>
      <c r="I659" t="str">
        <f>CONCATENATE("ALTER TABLE"," ",B659)</f>
        <v>ALTER TABLE TM_BACKLOG_DEPENDENCY_LIST</v>
      </c>
      <c r="J659" t="s">
        <v>294</v>
      </c>
      <c r="K659" s="26" t="str">
        <f>CONCATENATE(J659," VIEW ",B659," AS SELECT")</f>
        <v>create OR REPLACE VIEW TM_BACKLOG_DEPENDENCY_LIST AS SELECT</v>
      </c>
      <c r="N659" s="5" t="str">
        <f>CONCATENATE("CREATE TABLE ",B659," ","(")</f>
        <v>CREATE TABLE TM_BACKLOG_DEPENDENCY_LIST (</v>
      </c>
    </row>
    <row r="660" spans="2:26" ht="17.5" x14ac:dyDescent="0.45">
      <c r="B660" s="1" t="s">
        <v>2</v>
      </c>
      <c r="C660" s="1" t="s">
        <v>1</v>
      </c>
      <c r="D660" s="4">
        <v>30</v>
      </c>
      <c r="E660" s="24" t="s">
        <v>113</v>
      </c>
      <c r="I660" t="str">
        <f>I659</f>
        <v>ALTER TABLE TM_BACKLOG_DEPENDENCY_LIST</v>
      </c>
      <c r="K660" s="25" t="str">
        <f>CONCATENATE("T.",B660,",")</f>
        <v>T.ID,</v>
      </c>
      <c r="L660" s="12"/>
      <c r="M660" s="18" t="str">
        <f t="shared" ref="M660:M663" si="284">CONCATENATE(B660,",")</f>
        <v>ID,</v>
      </c>
      <c r="N660" s="5" t="str">
        <f>CONCATENATE(B660," ",C660,"(",D660,") ",E660," ,")</f>
        <v>ID VARCHAR(30) NOT NULL ,</v>
      </c>
      <c r="O660" s="1" t="s">
        <v>2</v>
      </c>
      <c r="P660" s="6"/>
      <c r="Q660" s="6"/>
      <c r="R660" s="6"/>
      <c r="S660" s="6"/>
      <c r="T660" s="6"/>
      <c r="U660" s="6"/>
      <c r="V660" s="6"/>
      <c r="W660" s="17" t="str">
        <f t="shared" ref="W660:W663" si="285">CONCATENATE(,LOWER(O660),UPPER(LEFT(P660,1)),LOWER(RIGHT(P660,LEN(P660)-IF(LEN(P660)&gt;0,1,LEN(P660)))),UPPER(LEFT(Q660,1)),LOWER(RIGHT(Q660,LEN(Q660)-IF(LEN(Q660)&gt;0,1,LEN(Q660)))),UPPER(LEFT(R660,1)),LOWER(RIGHT(R660,LEN(R660)-IF(LEN(R660)&gt;0,1,LEN(R660)))),UPPER(LEFT(S660,1)),LOWER(RIGHT(S660,LEN(S660)-IF(LEN(S660)&gt;0,1,LEN(S660)))),UPPER(LEFT(T660,1)),LOWER(RIGHT(T660,LEN(T660)-IF(LEN(T660)&gt;0,1,LEN(T660)))),UPPER(LEFT(U660,1)),LOWER(RIGHT(U660,LEN(U660)-IF(LEN(U660)&gt;0,1,LEN(U660)))),UPPER(LEFT(V660,1)),LOWER(RIGHT(V660,LEN(V660)-IF(LEN(V660)&gt;0,1,LEN(V660)))))</f>
        <v>id</v>
      </c>
      <c r="X660" s="3" t="str">
        <f t="shared" ref="X660:X663" si="286">CONCATENATE("""",W660,"""",":","""","""",",")</f>
        <v>"id":"",</v>
      </c>
      <c r="Y660" s="22" t="str">
        <f t="shared" ref="Y660:Y663" si="287">CONCATENATE("public static String ",,B660,,"=","""",W660,""";")</f>
        <v>public static String ID="id";</v>
      </c>
      <c r="Z660" s="7" t="str">
        <f t="shared" ref="Z660:Z663" si="288">CONCATENATE("private String ",W660,"=","""""",";")</f>
        <v>private String id="";</v>
      </c>
    </row>
    <row r="661" spans="2:26" ht="17.5" x14ac:dyDescent="0.45">
      <c r="B661" s="1" t="s">
        <v>3</v>
      </c>
      <c r="C661" s="1" t="s">
        <v>1</v>
      </c>
      <c r="D661" s="4">
        <v>10</v>
      </c>
      <c r="I661" t="str">
        <f>I660</f>
        <v>ALTER TABLE TM_BACKLOG_DEPENDENCY_LIST</v>
      </c>
      <c r="K661" s="25" t="str">
        <f t="shared" ref="K661:K667" si="289">CONCATENATE("T.",B661,",")</f>
        <v>T.STATUS,</v>
      </c>
      <c r="L661" s="12"/>
      <c r="M661" s="18" t="str">
        <f t="shared" si="284"/>
        <v>STATUS,</v>
      </c>
      <c r="N661" s="5" t="str">
        <f t="shared" ref="N661:N663" si="290">CONCATENATE(B661," ",C661,"(",D661,")",",")</f>
        <v>STATUS VARCHAR(10),</v>
      </c>
      <c r="O661" s="1" t="s">
        <v>3</v>
      </c>
      <c r="W661" s="17" t="str">
        <f t="shared" si="285"/>
        <v>status</v>
      </c>
      <c r="X661" s="3" t="str">
        <f t="shared" si="286"/>
        <v>"status":"",</v>
      </c>
      <c r="Y661" s="22" t="str">
        <f t="shared" si="287"/>
        <v>public static String STATUS="status";</v>
      </c>
      <c r="Z661" s="7" t="str">
        <f t="shared" si="288"/>
        <v>private String status="";</v>
      </c>
    </row>
    <row r="662" spans="2:26" ht="17.5" x14ac:dyDescent="0.45">
      <c r="B662" s="1" t="s">
        <v>4</v>
      </c>
      <c r="C662" s="1" t="s">
        <v>1</v>
      </c>
      <c r="D662" s="4">
        <v>30</v>
      </c>
      <c r="I662" t="str">
        <f>I661</f>
        <v>ALTER TABLE TM_BACKLOG_DEPENDENCY_LIST</v>
      </c>
      <c r="K662" s="25" t="str">
        <f t="shared" si="289"/>
        <v>T.INSERT_DATE,</v>
      </c>
      <c r="L662" s="12"/>
      <c r="M662" s="18" t="str">
        <f t="shared" si="284"/>
        <v>INSERT_DATE,</v>
      </c>
      <c r="N662" s="5" t="str">
        <f t="shared" si="290"/>
        <v>INSERT_DATE VARCHAR(30),</v>
      </c>
      <c r="O662" s="1" t="s">
        <v>7</v>
      </c>
      <c r="P662" t="s">
        <v>8</v>
      </c>
      <c r="W662" s="17" t="str">
        <f t="shared" si="285"/>
        <v>insertDate</v>
      </c>
      <c r="X662" s="3" t="str">
        <f t="shared" si="286"/>
        <v>"insertDate":"",</v>
      </c>
      <c r="Y662" s="22" t="str">
        <f t="shared" si="287"/>
        <v>public static String INSERT_DATE="insertDate";</v>
      </c>
      <c r="Z662" s="7" t="str">
        <f t="shared" si="288"/>
        <v>private String insertDate="";</v>
      </c>
    </row>
    <row r="663" spans="2:26" ht="17.5" x14ac:dyDescent="0.45">
      <c r="B663" s="1" t="s">
        <v>5</v>
      </c>
      <c r="C663" s="1" t="s">
        <v>1</v>
      </c>
      <c r="D663" s="4">
        <v>30</v>
      </c>
      <c r="I663" t="str">
        <f>I662</f>
        <v>ALTER TABLE TM_BACKLOG_DEPENDENCY_LIST</v>
      </c>
      <c r="K663" s="25" t="str">
        <f t="shared" si="289"/>
        <v>T.MODIFICATION_DATE,</v>
      </c>
      <c r="L663" s="12"/>
      <c r="M663" s="18" t="str">
        <f t="shared" si="284"/>
        <v>MODIFICATION_DATE,</v>
      </c>
      <c r="N663" s="5" t="str">
        <f t="shared" si="290"/>
        <v>MODIFICATION_DATE VARCHAR(30),</v>
      </c>
      <c r="O663" s="1" t="s">
        <v>9</v>
      </c>
      <c r="P663" t="s">
        <v>8</v>
      </c>
      <c r="W663" s="17" t="str">
        <f t="shared" si="285"/>
        <v>modificationDate</v>
      </c>
      <c r="X663" s="3" t="str">
        <f t="shared" si="286"/>
        <v>"modificationDate":"",</v>
      </c>
      <c r="Y663" s="22" t="str">
        <f t="shared" si="287"/>
        <v>public static String MODIFICATION_DATE="modificationDate";</v>
      </c>
      <c r="Z663" s="7" t="str">
        <f t="shared" si="288"/>
        <v>private String modificationDate="";</v>
      </c>
    </row>
    <row r="664" spans="2:26" ht="17.5" x14ac:dyDescent="0.45">
      <c r="B664" s="1" t="s">
        <v>275</v>
      </c>
      <c r="C664" s="1" t="s">
        <v>1</v>
      </c>
      <c r="D664" s="4">
        <v>45</v>
      </c>
      <c r="I664" t="str">
        <f>I663</f>
        <v>ALTER TABLE TM_BACKLOG_DEPENDENCY_LIST</v>
      </c>
      <c r="K664" s="25" t="str">
        <f t="shared" si="289"/>
        <v>T.FK_PROJECT_ID,</v>
      </c>
      <c r="L664" s="12"/>
      <c r="M664" s="18" t="str">
        <f>CONCATENATE(B664,",")</f>
        <v>FK_PROJECT_ID,</v>
      </c>
      <c r="N664" s="5" t="str">
        <f>CONCATENATE(B664," ",C664,"(",D664,")",",")</f>
        <v>FK_PROJECT_ID VARCHAR(45),</v>
      </c>
      <c r="O664" s="1" t="s">
        <v>10</v>
      </c>
      <c r="P664" t="s">
        <v>289</v>
      </c>
      <c r="Q664" t="s">
        <v>2</v>
      </c>
      <c r="W664" s="17" t="str">
        <f>CONCATENATE(,LOWER(O664),UPPER(LEFT(P664,1)),LOWER(RIGHT(P664,LEN(P664)-IF(LEN(P664)&gt;0,1,LEN(P664)))),UPPER(LEFT(Q664,1)),LOWER(RIGHT(Q664,LEN(Q664)-IF(LEN(Q664)&gt;0,1,LEN(Q664)))),UPPER(LEFT(R664,1)),LOWER(RIGHT(R664,LEN(R664)-IF(LEN(R664)&gt;0,1,LEN(R664)))),UPPER(LEFT(S664,1)),LOWER(RIGHT(S664,LEN(S664)-IF(LEN(S664)&gt;0,1,LEN(S664)))),UPPER(LEFT(T664,1)),LOWER(RIGHT(T664,LEN(T664)-IF(LEN(T664)&gt;0,1,LEN(T664)))),UPPER(LEFT(U664,1)),LOWER(RIGHT(U664,LEN(U664)-IF(LEN(U664)&gt;0,1,LEN(U664)))),UPPER(LEFT(V664,1)),LOWER(RIGHT(V664,LEN(V664)-IF(LEN(V664)&gt;0,1,LEN(V664)))))</f>
        <v>fkProjectId</v>
      </c>
      <c r="X664" s="3" t="str">
        <f>CONCATENATE("""",W664,"""",":","""","""",",")</f>
        <v>"fkProjectId":"",</v>
      </c>
      <c r="Y664" s="22" t="str">
        <f>CONCATENATE("public static String ",,B664,,"=","""",W664,""";")</f>
        <v>public static String FK_PROJECT_ID="fkProjectId";</v>
      </c>
      <c r="Z664" s="7" t="str">
        <f>CONCATENATE("private String ",W664,"=","""""",";")</f>
        <v>private String fkProjectId="";</v>
      </c>
    </row>
    <row r="665" spans="2:26" ht="17.5" x14ac:dyDescent="0.45">
      <c r="B665" s="1" t="s">
        <v>369</v>
      </c>
      <c r="C665" s="1" t="s">
        <v>1</v>
      </c>
      <c r="D665" s="4">
        <v>45</v>
      </c>
      <c r="I665">
        <f>I654</f>
        <v>0</v>
      </c>
      <c r="K665" s="25" t="str">
        <f t="shared" si="289"/>
        <v>T.FK_BACKLOG_ID,</v>
      </c>
      <c r="L665" s="12"/>
      <c r="M665" s="18" t="str">
        <f t="shared" ref="M665" si="291">CONCATENATE(B665,",")</f>
        <v>FK_BACKLOG_ID,</v>
      </c>
      <c r="N665" s="5" t="str">
        <f t="shared" ref="N665" si="292">CONCATENATE(B665," ",C665,"(",D665,")",",")</f>
        <v>FK_BACKLOG_ID VARCHAR(45),</v>
      </c>
      <c r="O665" s="1" t="s">
        <v>10</v>
      </c>
      <c r="P665" t="s">
        <v>356</v>
      </c>
      <c r="Q665" t="s">
        <v>2</v>
      </c>
      <c r="W665" s="17" t="str">
        <f t="shared" ref="W665" si="293">CONCATENATE(,LOWER(O665),UPPER(LEFT(P665,1)),LOWER(RIGHT(P665,LEN(P665)-IF(LEN(P665)&gt;0,1,LEN(P665)))),UPPER(LEFT(Q665,1)),LOWER(RIGHT(Q665,LEN(Q665)-IF(LEN(Q665)&gt;0,1,LEN(Q665)))),UPPER(LEFT(R665,1)),LOWER(RIGHT(R665,LEN(R665)-IF(LEN(R665)&gt;0,1,LEN(R665)))),UPPER(LEFT(S665,1)),LOWER(RIGHT(S665,LEN(S665)-IF(LEN(S665)&gt;0,1,LEN(S665)))),UPPER(LEFT(T665,1)),LOWER(RIGHT(T665,LEN(T665)-IF(LEN(T665)&gt;0,1,LEN(T665)))),UPPER(LEFT(U665,1)),LOWER(RIGHT(U665,LEN(U665)-IF(LEN(U665)&gt;0,1,LEN(U665)))),UPPER(LEFT(V665,1)),LOWER(RIGHT(V665,LEN(V665)-IF(LEN(V665)&gt;0,1,LEN(V665)))))</f>
        <v>fkBacklogId</v>
      </c>
      <c r="X665" s="3" t="str">
        <f t="shared" ref="X665" si="294">CONCATENATE("""",W665,"""",":","""","""",",")</f>
        <v>"fkBacklogId":"",</v>
      </c>
      <c r="Y665" s="22" t="str">
        <f t="shared" ref="Y665" si="295">CONCATENATE("public static String ",,B665,,"=","""",W665,""";")</f>
        <v>public static String FK_BACKLOG_ID="fkBacklogId";</v>
      </c>
      <c r="Z665" s="7" t="str">
        <f t="shared" ref="Z665" si="296">CONCATENATE("private String ",W665,"=","""""",";")</f>
        <v>private String fkBacklogId="";</v>
      </c>
    </row>
    <row r="666" spans="2:26" ht="17.5" x14ac:dyDescent="0.45">
      <c r="B666" s="1" t="s">
        <v>353</v>
      </c>
      <c r="C666" s="1" t="s">
        <v>1</v>
      </c>
      <c r="D666" s="4">
        <v>45</v>
      </c>
      <c r="I666">
        <f>I655</f>
        <v>0</v>
      </c>
      <c r="K666" s="25" t="s">
        <v>560</v>
      </c>
      <c r="L666" s="12"/>
      <c r="M666" s="18" t="str">
        <f t="shared" ref="M666:M668" si="297">CONCATENATE(B666,",")</f>
        <v>BACKLOG_NAME,</v>
      </c>
      <c r="N666" s="5" t="str">
        <f t="shared" ref="N666:N668" si="298">CONCATENATE(B666," ",C666,"(",D666,")",",")</f>
        <v>BACKLOG_NAME VARCHAR(45),</v>
      </c>
      <c r="O666" s="1" t="s">
        <v>10</v>
      </c>
      <c r="P666" t="s">
        <v>356</v>
      </c>
      <c r="Q666" t="s">
        <v>2</v>
      </c>
      <c r="W666" s="17" t="str">
        <f t="shared" ref="W666" si="299">CONCATENATE(,LOWER(O666),UPPER(LEFT(P666,1)),LOWER(RIGHT(P666,LEN(P666)-IF(LEN(P666)&gt;0,1,LEN(P666)))),UPPER(LEFT(Q666,1)),LOWER(RIGHT(Q666,LEN(Q666)-IF(LEN(Q666)&gt;0,1,LEN(Q666)))),UPPER(LEFT(R666,1)),LOWER(RIGHT(R666,LEN(R666)-IF(LEN(R666)&gt;0,1,LEN(R666)))),UPPER(LEFT(S666,1)),LOWER(RIGHT(S666,LEN(S666)-IF(LEN(S666)&gt;0,1,LEN(S666)))),UPPER(LEFT(T666,1)),LOWER(RIGHT(T666,LEN(T666)-IF(LEN(T666)&gt;0,1,LEN(T666)))),UPPER(LEFT(U666,1)),LOWER(RIGHT(U666,LEN(U666)-IF(LEN(U666)&gt;0,1,LEN(U666)))),UPPER(LEFT(V666,1)),LOWER(RIGHT(V666,LEN(V666)-IF(LEN(V666)&gt;0,1,LEN(V666)))))</f>
        <v>fkBacklogId</v>
      </c>
      <c r="X666" s="3" t="str">
        <f t="shared" ref="X666:X668" si="300">CONCATENATE("""",W666,"""",":","""","""",",")</f>
        <v>"fkBacklogId":"",</v>
      </c>
      <c r="Y666" s="22" t="str">
        <f t="shared" ref="Y666:Y668" si="301">CONCATENATE("public static String ",,B666,,"=","""",W666,""";")</f>
        <v>public static String BACKLOG_NAME="fkBacklogId";</v>
      </c>
      <c r="Z666" s="7" t="str">
        <f t="shared" ref="Z666:Z668" si="302">CONCATENATE("private String ",W666,"=","""""",";")</f>
        <v>private String fkBacklogId="";</v>
      </c>
    </row>
    <row r="667" spans="2:26" ht="17.5" x14ac:dyDescent="0.45">
      <c r="B667" s="1" t="s">
        <v>555</v>
      </c>
      <c r="C667" s="1" t="s">
        <v>1</v>
      </c>
      <c r="D667" s="4">
        <v>44</v>
      </c>
      <c r="I667" t="str">
        <f>I491</f>
        <v>ALTER TABLE TM_INPUT</v>
      </c>
      <c r="K667" s="25" t="str">
        <f t="shared" si="289"/>
        <v>T.FK_PARENT_BACKLOG_ID,</v>
      </c>
      <c r="L667" s="12"/>
      <c r="M667" s="18" t="str">
        <f t="shared" ref="M667" si="303">CONCATENATE(B667,",")</f>
        <v>FK_PARENT_BACKLOG_ID,</v>
      </c>
      <c r="N667" s="5" t="str">
        <f t="shared" ref="N667" si="304">CONCATENATE(B667," ",C667,"(",D667,")",",")</f>
        <v>FK_PARENT_BACKLOG_ID VARCHAR(44),</v>
      </c>
      <c r="O667" s="1" t="s">
        <v>10</v>
      </c>
      <c r="P667" t="s">
        <v>556</v>
      </c>
      <c r="Q667" t="s">
        <v>356</v>
      </c>
      <c r="R667" t="s">
        <v>2</v>
      </c>
      <c r="W667" s="17" t="str">
        <f>CONCATENATE(,LOWER(O667),UPPER(LEFT(P667,1)),LOWER(RIGHT(P667,LEN(P667)-IF(LEN(P667)&gt;0,1,LEN(P667)))),UPPER(LEFT(Q667,1)),LOWER(RIGHT(Q667,LEN(Q667)-IF(LEN(Q667)&gt;0,1,LEN(Q667)))),UPPER(LEFT(R667,1)),LOWER(RIGHT(R667,LEN(R667)-IF(LEN(R667)&gt;0,1,LEN(R667)))),UPPER(LEFT(S667,1)),LOWER(RIGHT(S667,LEN(S667)-IF(LEN(S667)&gt;0,1,LEN(S667)))),UPPER(LEFT(T667,1)),LOWER(RIGHT(T667,LEN(T667)-IF(LEN(T667)&gt;0,1,LEN(T667)))),UPPER(LEFT(U667,1)),LOWER(RIGHT(U667,LEN(U667)-IF(LEN(U667)&gt;0,1,LEN(U667)))),UPPER(LEFT(V667,1)),LOWER(RIGHT(V667,LEN(V667)-IF(LEN(V667)&gt;0,1,LEN(V667)))))</f>
        <v>fkParentBacklogId</v>
      </c>
      <c r="X667" s="3" t="str">
        <f t="shared" ref="X667" si="305">CONCATENATE("""",W667,"""",":","""","""",",")</f>
        <v>"fkParentBacklogId":"",</v>
      </c>
      <c r="Y667" s="22" t="str">
        <f t="shared" ref="Y667" si="306">CONCATENATE("public static String ",,B667,,"=","""",W667,""";")</f>
        <v>public static String FK_PARENT_BACKLOG_ID="fkParentBacklogId";</v>
      </c>
      <c r="Z667" s="7" t="str">
        <f t="shared" ref="Z667" si="307">CONCATENATE("private String ",W667,"=","""""",";")</f>
        <v>private String fkParentBacklogId="";</v>
      </c>
    </row>
    <row r="668" spans="2:26" ht="17.5" x14ac:dyDescent="0.45">
      <c r="B668" s="1" t="s">
        <v>558</v>
      </c>
      <c r="C668" s="1" t="s">
        <v>1</v>
      </c>
      <c r="D668" s="4">
        <v>44</v>
      </c>
      <c r="I668" t="str">
        <f>I492</f>
        <v>ALTER TABLE TM_INPUT</v>
      </c>
      <c r="K668" s="25" t="s">
        <v>470</v>
      </c>
      <c r="L668" s="12"/>
      <c r="M668" s="18" t="str">
        <f t="shared" si="297"/>
        <v>PARENT_BACKLOG_NAME,</v>
      </c>
      <c r="N668" s="5" t="str">
        <f t="shared" si="298"/>
        <v>PARENT_BACKLOG_NAME VARCHAR(44),</v>
      </c>
      <c r="O668" s="1" t="s">
        <v>10</v>
      </c>
      <c r="P668" t="s">
        <v>556</v>
      </c>
      <c r="Q668" t="s">
        <v>356</v>
      </c>
      <c r="R668" t="s">
        <v>2</v>
      </c>
      <c r="W668" s="17" t="str">
        <f>CONCATENATE(,LOWER(O668),UPPER(LEFT(P668,1)),LOWER(RIGHT(P668,LEN(P668)-IF(LEN(P668)&gt;0,1,LEN(P668)))),UPPER(LEFT(Q668,1)),LOWER(RIGHT(Q668,LEN(Q668)-IF(LEN(Q668)&gt;0,1,LEN(Q668)))),UPPER(LEFT(R668,1)),LOWER(RIGHT(R668,LEN(R668)-IF(LEN(R668)&gt;0,1,LEN(R668)))),UPPER(LEFT(S668,1)),LOWER(RIGHT(S668,LEN(S668)-IF(LEN(S668)&gt;0,1,LEN(S668)))),UPPER(LEFT(T668,1)),LOWER(RIGHT(T668,LEN(T668)-IF(LEN(T668)&gt;0,1,LEN(T668)))),UPPER(LEFT(U668,1)),LOWER(RIGHT(U668,LEN(U668)-IF(LEN(U668)&gt;0,1,LEN(U668)))),UPPER(LEFT(V668,1)),LOWER(RIGHT(V668,LEN(V668)-IF(LEN(V668)&gt;0,1,LEN(V668)))))</f>
        <v>fkParentBacklogId</v>
      </c>
      <c r="X668" s="3" t="str">
        <f t="shared" si="300"/>
        <v>"fkParentBacklogId":"",</v>
      </c>
      <c r="Y668" s="22" t="str">
        <f t="shared" si="301"/>
        <v>public static String PARENT_BACKLOG_NAME="fkParentBacklogId";</v>
      </c>
      <c r="Z668" s="7" t="str">
        <f t="shared" si="302"/>
        <v>private String fkParentBacklogId="";</v>
      </c>
    </row>
    <row r="669" spans="2:26" ht="37.5" x14ac:dyDescent="0.45">
      <c r="B669" s="1"/>
      <c r="C669" s="1"/>
      <c r="D669" s="4"/>
      <c r="K669" s="29" t="s">
        <v>559</v>
      </c>
      <c r="L669" s="12"/>
      <c r="M669" s="18"/>
      <c r="N669" s="33" t="s">
        <v>130</v>
      </c>
      <c r="O669" s="1"/>
      <c r="W669" s="17"/>
    </row>
    <row r="670" spans="2:26" x14ac:dyDescent="0.35">
      <c r="N670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4"/>
  <sheetViews>
    <sheetView topLeftCell="A178" workbookViewId="0">
      <selection activeCell="K1" sqref="K1"/>
    </sheetView>
  </sheetViews>
  <sheetFormatPr defaultRowHeight="14.5" x14ac:dyDescent="0.35"/>
  <cols>
    <col min="2" max="2" width="36.26953125" bestFit="1" customWidth="1"/>
    <col min="11" max="11" width="30" customWidth="1"/>
  </cols>
  <sheetData>
    <row r="1" spans="2:26" x14ac:dyDescent="0.35">
      <c r="B1" s="2" t="s">
        <v>213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7.5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7.5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7.5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7.5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7.5" x14ac:dyDescent="0.45">
      <c r="B9" s="1" t="s">
        <v>21</v>
      </c>
      <c r="C9" s="1" t="s">
        <v>1</v>
      </c>
      <c r="D9" s="4">
        <v>300</v>
      </c>
      <c r="E9" s="24"/>
      <c r="F9" s="24" t="s">
        <v>165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4.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4.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4.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4.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4.5" x14ac:dyDescent="0.45">
      <c r="B17" t="s">
        <v>166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4.5" x14ac:dyDescent="0.45">
      <c r="B19" t="s">
        <v>160</v>
      </c>
      <c r="C19" s="1" t="s">
        <v>1</v>
      </c>
      <c r="D19" s="8">
        <v>20</v>
      </c>
      <c r="E19" s="24"/>
      <c r="F19" s="24" t="s">
        <v>165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7.5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7.5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5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5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5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5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5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5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7.5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7.5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7.5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7.5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7.5" x14ac:dyDescent="0.45">
      <c r="B43" s="1" t="s">
        <v>21</v>
      </c>
      <c r="C43" s="1" t="s">
        <v>1</v>
      </c>
      <c r="D43" s="4">
        <v>300</v>
      </c>
      <c r="E43" s="24"/>
      <c r="F43" s="24" t="s">
        <v>165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7.5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4.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4.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4.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4.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4.5" x14ac:dyDescent="0.45">
      <c r="B51" t="s">
        <v>166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4.5" x14ac:dyDescent="0.45">
      <c r="B52" t="s">
        <v>160</v>
      </c>
      <c r="C52" s="1" t="s">
        <v>1</v>
      </c>
      <c r="D52" s="8">
        <v>20</v>
      </c>
      <c r="E52" s="24"/>
      <c r="F52" s="24" t="s">
        <v>165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7.5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7.5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5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5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5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9" x14ac:dyDescent="0.35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7.5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4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4" si="26">CONCATENATE("""",W67,"""",":","""","""",",")</f>
        <v>"id":"",</v>
      </c>
      <c r="Y67" s="22" t="str">
        <f t="shared" ref="Y67:Y94" si="27">CONCATENATE("public static String ",,B67,,"=","""",W67,""";")</f>
        <v>public static String ID="id";</v>
      </c>
      <c r="Z67" s="7" t="str">
        <f t="shared" ref="Z67:Z94" si="28">CONCATENATE("private String ",W67,"=","""""",";")</f>
        <v>private String id="";</v>
      </c>
    </row>
    <row r="68" spans="2:26" ht="17.5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7.5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7.5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7.5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7.5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3.5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167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7.5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7.5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7.5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7.5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7.5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7.5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7.5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7.5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7.5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7.5" x14ac:dyDescent="0.45">
      <c r="B83" t="s">
        <v>166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7.5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7.5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7.5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183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7.5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3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7.5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7.5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7.5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7.5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7.5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7.5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7.5" x14ac:dyDescent="0.45">
      <c r="B94" s="1" t="s">
        <v>23</v>
      </c>
      <c r="C94" s="1" t="s">
        <v>1</v>
      </c>
      <c r="D94" s="4">
        <v>100</v>
      </c>
      <c r="E94" s="24"/>
      <c r="F94" s="24"/>
      <c r="G94" s="24"/>
      <c r="K94" s="27" t="str">
        <f>CONCATENATE("T.",B94," ")</f>
        <v xml:space="preserve">T.EXPIRE_DATE </v>
      </c>
      <c r="L94" s="12"/>
      <c r="M94" s="18"/>
      <c r="N94" s="5" t="str">
        <f>CONCATENATE(B94," ",C94,"(",D94,")","")</f>
        <v>EXPIRE_DATE VARCHAR(100)</v>
      </c>
      <c r="O94" s="13" t="s">
        <v>24</v>
      </c>
      <c r="P94" s="8" t="s">
        <v>8</v>
      </c>
      <c r="W94" s="17" t="str">
        <f t="shared" si="25"/>
        <v>expireDate</v>
      </c>
      <c r="X94" s="3" t="str">
        <f t="shared" si="26"/>
        <v>"expireDate":"",</v>
      </c>
      <c r="Y94" s="22" t="str">
        <f t="shared" si="27"/>
        <v>public static String EXPIRE_DATE="expireDate";</v>
      </c>
      <c r="Z94" s="7" t="str">
        <f t="shared" si="28"/>
        <v>private String expireDate="";</v>
      </c>
    </row>
    <row r="95" spans="2:26" x14ac:dyDescent="0.35">
      <c r="E95" s="24"/>
      <c r="F95" s="24"/>
      <c r="G95" s="24"/>
      <c r="K95" s="26" t="str">
        <f>CONCATENATE(" FROM ",LEFT(B66,LEN(B66)-5)," T")</f>
        <v xml:space="preserve"> FROM CR_USER T</v>
      </c>
      <c r="M95" s="19"/>
      <c r="N95" s="5"/>
      <c r="W95" s="16"/>
      <c r="X95" s="3"/>
      <c r="Y95" s="22"/>
      <c r="Z95" s="7"/>
    </row>
    <row r="96" spans="2:26" x14ac:dyDescent="0.35">
      <c r="E96" s="24"/>
      <c r="F96" s="24"/>
      <c r="G96" s="24"/>
      <c r="K96" s="21"/>
      <c r="M96" s="19"/>
      <c r="N96" s="5"/>
      <c r="W96" s="16"/>
      <c r="X96" s="3"/>
      <c r="Y96" s="22"/>
      <c r="Z96" s="7"/>
    </row>
    <row r="97" spans="2:26" x14ac:dyDescent="0.35">
      <c r="B97" s="2" t="s">
        <v>220</v>
      </c>
      <c r="E97" s="24"/>
      <c r="F97" s="24"/>
      <c r="G97" s="24"/>
      <c r="I97" t="str">
        <f>CONCATENATE("ALTER TABLE"," ",B97)</f>
        <v>ALTER TABLE CR_USER_TABLE</v>
      </c>
      <c r="J97" t="str">
        <f t="shared" ref="J97:J105" si="33">LEFT(CONCATENATE(" ADD "," ",N97,";"),LEN(CONCATENATE(" ADD "," ",N97,";"))-2)</f>
        <v xml:space="preserve"> ADD  CREATE TABLE CR_USER_TABLE </v>
      </c>
      <c r="K97" s="21" t="str">
        <f t="shared" ref="K97:K105" si="34">LEFT(CONCATENATE(" ALTER COLUMN  "," ",B97,";"),LEN(CONCATENATE(" ALTER COLUMN "," ",B97,";")))</f>
        <v xml:space="preserve"> ALTER COLUMN   CR_USER_TABLE</v>
      </c>
      <c r="M97" s="19"/>
      <c r="N97" s="5" t="str">
        <f>CONCATENATE("CREATE TABLE ",B97," ","(")</f>
        <v>CREATE TABLE CR_USER_TABLE (</v>
      </c>
      <c r="W97" s="16"/>
      <c r="X97" s="3" t="s">
        <v>32</v>
      </c>
      <c r="Y97" s="22"/>
      <c r="Z97" s="7"/>
    </row>
    <row r="98" spans="2:26" ht="17.5" x14ac:dyDescent="0.45">
      <c r="B98" s="1" t="s">
        <v>2</v>
      </c>
      <c r="C98" s="1" t="s">
        <v>1</v>
      </c>
      <c r="D98" s="4">
        <v>20</v>
      </c>
      <c r="E98" s="24" t="s">
        <v>163</v>
      </c>
      <c r="F98" s="24"/>
      <c r="G98" s="24"/>
      <c r="I98" t="str">
        <f>I97</f>
        <v>ALTER TABLE CR_USER_TABLE</v>
      </c>
      <c r="J98" t="str">
        <f t="shared" si="33"/>
        <v xml:space="preserve"> ADD  ID VARCHAR(20) NOT NULL </v>
      </c>
      <c r="K98" s="21" t="str">
        <f t="shared" si="34"/>
        <v xml:space="preserve"> ALTER COLUMN   ID</v>
      </c>
      <c r="L98" s="12"/>
      <c r="M98" s="18"/>
      <c r="N98" s="5" t="str">
        <f t="shared" ref="N98:N105" si="35">CONCATENATE(B98," ",C98,"(",D98,")",E98,F98,G98,",")</f>
        <v>ID VARCHAR(20) NOT NULL ,</v>
      </c>
      <c r="O98" s="6" t="s">
        <v>2</v>
      </c>
      <c r="P98" s="6"/>
      <c r="Q98" s="6"/>
      <c r="R98" s="6"/>
      <c r="S98" s="6"/>
      <c r="T98" s="6"/>
      <c r="U98" s="6"/>
      <c r="V98" s="6"/>
      <c r="W98" s="17" t="str">
        <f t="shared" ref="W98:W105" si="36">CONCATENATE(,LOWER(O98),UPPER(LEFT(P98,1)),LOWER(RIGHT(P98,LEN(P98)-IF(LEN(P98)&gt;0,1,LEN(P98)))),UPPER(LEFT(Q98,1)),LOWER(RIGHT(Q98,LEN(Q98)-IF(LEN(Q98)&gt;0,1,LEN(Q98)))),UPPER(LEFT(R98,1)),LOWER(RIGHT(R98,LEN(R98)-IF(LEN(R98)&gt;0,1,LEN(R98)))),UPPER(LEFT(S98,1)),LOWER(RIGHT(S98,LEN(S98)-IF(LEN(S98)&gt;0,1,LEN(S98)))),UPPER(LEFT(T98,1)),LOWER(RIGHT(T98,LEN(T98)-IF(LEN(T98)&gt;0,1,LEN(T98)))),UPPER(LEFT(U98,1)),LOWER(RIGHT(U98,LEN(U98)-IF(LEN(U98)&gt;0,1,LEN(U98)))),UPPER(LEFT(V98,1)),LOWER(RIGHT(V98,LEN(V98)-IF(LEN(V98)&gt;0,1,LEN(V98)))))</f>
        <v>id</v>
      </c>
      <c r="X98" s="3" t="str">
        <f t="shared" ref="X98:X105" si="37">CONCATENATE("""",W98,"""",":","""","""",",")</f>
        <v>"id":"",</v>
      </c>
      <c r="Y98" s="22" t="str">
        <f t="shared" ref="Y98:Y105" si="38">CONCATENATE("public static String ",,B98,,"=","""",W98,""";")</f>
        <v>public static String ID="id";</v>
      </c>
      <c r="Z98" s="7" t="str">
        <f t="shared" ref="Z98:Z105" si="39">CONCATENATE("private String ",W98,"=","""""",";")</f>
        <v>private String id="";</v>
      </c>
    </row>
    <row r="99" spans="2:26" ht="17.5" x14ac:dyDescent="0.45">
      <c r="B99" s="1" t="s">
        <v>3</v>
      </c>
      <c r="C99" s="1" t="s">
        <v>1</v>
      </c>
      <c r="D99" s="4">
        <v>10</v>
      </c>
      <c r="E99" s="24"/>
      <c r="F99" s="24"/>
      <c r="G99" s="24"/>
      <c r="I99" t="str">
        <f>I98</f>
        <v>ALTER TABLE CR_USER_TABLE</v>
      </c>
      <c r="J99" t="str">
        <f t="shared" si="33"/>
        <v xml:space="preserve"> ADD  STATUS VARCHAR(10)</v>
      </c>
      <c r="K99" s="21" t="str">
        <f t="shared" si="34"/>
        <v xml:space="preserve"> ALTER COLUMN   STATUS</v>
      </c>
      <c r="L99" s="12"/>
      <c r="M99" s="18"/>
      <c r="N99" s="5" t="str">
        <f t="shared" si="35"/>
        <v>STATUS VARCHAR(10),</v>
      </c>
      <c r="O99" s="6" t="s">
        <v>3</v>
      </c>
      <c r="W99" s="17" t="str">
        <f t="shared" si="36"/>
        <v>status</v>
      </c>
      <c r="X99" s="3" t="str">
        <f t="shared" si="37"/>
        <v>"status":"",</v>
      </c>
      <c r="Y99" s="22" t="str">
        <f t="shared" si="38"/>
        <v>public static String STATUS="status";</v>
      </c>
      <c r="Z99" s="7" t="str">
        <f t="shared" si="39"/>
        <v>private String status="";</v>
      </c>
    </row>
    <row r="100" spans="2:26" ht="17.5" x14ac:dyDescent="0.45">
      <c r="B100" s="1" t="s">
        <v>4</v>
      </c>
      <c r="C100" s="1" t="s">
        <v>1</v>
      </c>
      <c r="D100" s="4">
        <v>20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INSERT_DATE VARCHAR(20)</v>
      </c>
      <c r="K100" s="21" t="str">
        <f t="shared" si="34"/>
        <v xml:space="preserve"> ALTER COLUMN   INSERT_DATE</v>
      </c>
      <c r="L100" s="12"/>
      <c r="M100" s="18"/>
      <c r="N100" s="5" t="str">
        <f t="shared" si="35"/>
        <v>INSERT_DATE VARCHAR(20),</v>
      </c>
      <c r="O100" s="6" t="s">
        <v>7</v>
      </c>
      <c r="P100" t="s">
        <v>8</v>
      </c>
      <c r="W100" s="17" t="str">
        <f t="shared" si="36"/>
        <v>insertDate</v>
      </c>
      <c r="X100" s="3" t="str">
        <f t="shared" si="37"/>
        <v>"insertDate":"",</v>
      </c>
      <c r="Y100" s="22" t="str">
        <f t="shared" si="38"/>
        <v>public static String INSERT_DATE="insertDate";</v>
      </c>
      <c r="Z100" s="7" t="str">
        <f t="shared" si="39"/>
        <v>private String insertDate="";</v>
      </c>
    </row>
    <row r="101" spans="2:26" ht="30" x14ac:dyDescent="0.45">
      <c r="B101" s="1" t="s">
        <v>5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MODIFICATION_DATE VARCHAR(20)</v>
      </c>
      <c r="K101" s="21" t="str">
        <f t="shared" si="34"/>
        <v xml:space="preserve"> ALTER COLUMN   MODIFICATION_DATE</v>
      </c>
      <c r="L101" s="12"/>
      <c r="M101" s="18"/>
      <c r="N101" s="5" t="str">
        <f t="shared" si="35"/>
        <v>MODIFICATION_DATE VARCHAR(20),</v>
      </c>
      <c r="O101" s="6" t="s">
        <v>9</v>
      </c>
      <c r="P101" t="s">
        <v>8</v>
      </c>
      <c r="W101" s="17" t="str">
        <f t="shared" si="36"/>
        <v>modificationDate</v>
      </c>
      <c r="X101" s="3" t="str">
        <f t="shared" si="37"/>
        <v>"modificationDate":"",</v>
      </c>
      <c r="Y101" s="22" t="str">
        <f t="shared" si="38"/>
        <v>public static String MODIFICATION_DATE="modificationDate";</v>
      </c>
      <c r="Z101" s="7" t="str">
        <f t="shared" si="39"/>
        <v>private String modificationDate="";</v>
      </c>
    </row>
    <row r="102" spans="2:26" ht="17.5" x14ac:dyDescent="0.45">
      <c r="B102" s="1" t="s">
        <v>216</v>
      </c>
      <c r="C102" s="1" t="s">
        <v>1</v>
      </c>
      <c r="D102" s="4">
        <v>100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TABLE_NAME VARCHAR(100)</v>
      </c>
      <c r="K102" s="21" t="str">
        <f t="shared" si="34"/>
        <v xml:space="preserve"> ALTER COLUMN   TABLE_NAME</v>
      </c>
      <c r="L102" s="12"/>
      <c r="M102" s="18"/>
      <c r="N102" s="5" t="str">
        <f t="shared" si="35"/>
        <v>TABLE_NAME VARCHAR(100),</v>
      </c>
      <c r="O102" s="6" t="s">
        <v>221</v>
      </c>
      <c r="P102" t="s">
        <v>0</v>
      </c>
      <c r="W102" s="17" t="str">
        <f t="shared" si="36"/>
        <v>tableName</v>
      </c>
      <c r="X102" s="3" t="str">
        <f t="shared" si="37"/>
        <v>"tableName":"",</v>
      </c>
      <c r="Y102" s="22" t="str">
        <f t="shared" si="38"/>
        <v>public static String TABLE_NAME="tableName";</v>
      </c>
      <c r="Z102" s="7" t="str">
        <f t="shared" si="39"/>
        <v>private String tableName="";</v>
      </c>
    </row>
    <row r="103" spans="2:26" ht="17.5" x14ac:dyDescent="0.45">
      <c r="B103" s="1" t="s">
        <v>51</v>
      </c>
      <c r="C103" s="1" t="s">
        <v>1</v>
      </c>
      <c r="D103" s="4">
        <v>100</v>
      </c>
      <c r="E103" s="24"/>
      <c r="F103" s="24"/>
      <c r="G103" s="24"/>
      <c r="I103" t="str">
        <f>I101</f>
        <v>ALTER TABLE CR_USER_TABLE</v>
      </c>
      <c r="J103" t="str">
        <f t="shared" si="33"/>
        <v xml:space="preserve"> ADD  TYPE VARCHAR(100)</v>
      </c>
      <c r="K103" s="21" t="str">
        <f t="shared" si="34"/>
        <v xml:space="preserve"> ALTER COLUMN   TYPE</v>
      </c>
      <c r="L103" s="12"/>
      <c r="M103" s="18"/>
      <c r="N103" s="5" t="str">
        <f t="shared" si="35"/>
        <v>TYPE VARCHAR(100),</v>
      </c>
      <c r="O103" s="6" t="s">
        <v>51</v>
      </c>
      <c r="W103" s="17" t="str">
        <f t="shared" si="36"/>
        <v>type</v>
      </c>
      <c r="X103" s="3" t="str">
        <f t="shared" si="37"/>
        <v>"type":"",</v>
      </c>
      <c r="Y103" s="22" t="str">
        <f t="shared" si="38"/>
        <v>public static String TYPE="type";</v>
      </c>
      <c r="Z103" s="7" t="str">
        <f t="shared" si="39"/>
        <v>private String type="";</v>
      </c>
    </row>
    <row r="104" spans="2:26" ht="17.5" x14ac:dyDescent="0.45">
      <c r="B104" s="1" t="s">
        <v>219</v>
      </c>
      <c r="C104" s="1" t="s">
        <v>1</v>
      </c>
      <c r="D104" s="4">
        <v>5000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TABLE_SCRIPT VARCHAR(5000)</v>
      </c>
      <c r="K104" s="21" t="str">
        <f t="shared" si="34"/>
        <v xml:space="preserve"> ALTER COLUMN   TABLE_SCRIPT</v>
      </c>
      <c r="L104" s="12"/>
      <c r="M104" s="18"/>
      <c r="N104" s="5" t="str">
        <f t="shared" si="35"/>
        <v>TABLE_SCRIPT VARCHAR(5000),</v>
      </c>
      <c r="O104" s="6" t="s">
        <v>221</v>
      </c>
      <c r="P104" t="s">
        <v>217</v>
      </c>
      <c r="W104" s="17" t="str">
        <f t="shared" si="36"/>
        <v>tableScript</v>
      </c>
      <c r="X104" s="3" t="str">
        <f t="shared" si="37"/>
        <v>"tableScript":"",</v>
      </c>
      <c r="Y104" s="22" t="str">
        <f t="shared" si="38"/>
        <v>public static String TABLE_SCRIPT="tableScript";</v>
      </c>
      <c r="Z104" s="7" t="str">
        <f t="shared" si="39"/>
        <v>private String tableScript="";</v>
      </c>
    </row>
    <row r="105" spans="2:26" ht="17.5" x14ac:dyDescent="0.45">
      <c r="B105" s="1" t="s">
        <v>218</v>
      </c>
      <c r="C105" s="1" t="s">
        <v>1</v>
      </c>
      <c r="D105" s="4">
        <v>50</v>
      </c>
      <c r="E105" s="24"/>
      <c r="F105" s="24"/>
      <c r="G105" s="24"/>
      <c r="I105" t="str">
        <f>I104</f>
        <v>ALTER TABLE CR_USER_TABLE</v>
      </c>
      <c r="J105" t="str">
        <f t="shared" si="33"/>
        <v xml:space="preserve"> ADD  SEQNUM VARCHAR(50)</v>
      </c>
      <c r="K105" s="21" t="str">
        <f t="shared" si="34"/>
        <v xml:space="preserve"> ALTER COLUMN   SEQNUM</v>
      </c>
      <c r="L105" s="12"/>
      <c r="M105" s="18"/>
      <c r="N105" s="5" t="str">
        <f t="shared" si="35"/>
        <v>SEQNUM VARCHAR(50),</v>
      </c>
      <c r="O105" s="6" t="s">
        <v>218</v>
      </c>
      <c r="W105" s="17" t="str">
        <f t="shared" si="36"/>
        <v>seqnum</v>
      </c>
      <c r="X105" s="3" t="str">
        <f t="shared" si="37"/>
        <v>"seqnum":"",</v>
      </c>
      <c r="Y105" s="22" t="str">
        <f t="shared" si="38"/>
        <v>public static String SEQNUM="seqnum";</v>
      </c>
      <c r="Z105" s="7" t="str">
        <f t="shared" si="39"/>
        <v>private String seqnum="";</v>
      </c>
    </row>
    <row r="106" spans="2:26" ht="17.5" x14ac:dyDescent="0.45">
      <c r="B106" s="30"/>
      <c r="C106" s="14"/>
      <c r="D106" s="9"/>
      <c r="E106" s="24"/>
      <c r="F106" s="24"/>
      <c r="G106" s="24"/>
      <c r="K106" s="32"/>
      <c r="M106" s="20"/>
      <c r="N106" s="33" t="s">
        <v>130</v>
      </c>
      <c r="O106" s="14"/>
      <c r="P106" s="14"/>
      <c r="W106" s="17"/>
      <c r="X106" s="3"/>
      <c r="Y106" s="22"/>
      <c r="Z106" s="7"/>
    </row>
    <row r="107" spans="2:26" x14ac:dyDescent="0.35">
      <c r="E107" s="24"/>
      <c r="F107" s="24"/>
      <c r="G107" s="24"/>
      <c r="K107" s="21"/>
      <c r="M107" s="19"/>
      <c r="N107" s="31" t="s">
        <v>126</v>
      </c>
      <c r="W107" s="16"/>
      <c r="X107" s="3"/>
      <c r="Y107" s="22"/>
      <c r="Z107" s="7"/>
    </row>
    <row r="108" spans="2:26" x14ac:dyDescent="0.35">
      <c r="E108" s="24"/>
      <c r="F108" s="24"/>
      <c r="G108" s="24"/>
      <c r="K108" s="21"/>
      <c r="M108" s="19"/>
      <c r="N108" s="5"/>
      <c r="W108" s="16"/>
      <c r="X108" s="3"/>
      <c r="Y108" s="22"/>
      <c r="Z108" s="7"/>
    </row>
    <row r="109" spans="2:26" x14ac:dyDescent="0.35">
      <c r="B109" s="2" t="s">
        <v>223</v>
      </c>
      <c r="E109" s="24"/>
      <c r="F109" s="24"/>
      <c r="G109" s="24"/>
      <c r="I109" t="str">
        <f>CONCATENATE("ALTER TABLE"," ",B109)</f>
        <v>ALTER TABLE CR_PERMISSION</v>
      </c>
      <c r="J109" t="str">
        <f t="shared" ref="J109:J116" si="40">LEFT(CONCATENATE(" ADD "," ",N109,";"),LEN(CONCATENATE(" ADD "," ",N109,";"))-2)</f>
        <v xml:space="preserve"> ADD  CREATE TABLE CR_PERMISSION </v>
      </c>
      <c r="K109" s="21" t="str">
        <f t="shared" ref="K109:K116" si="41">LEFT(CONCATENATE(" ALTER COLUMN  "," ",B109,";"),LEN(CONCATENATE(" ALTER COLUMN "," ",B109,";")))</f>
        <v xml:space="preserve"> ALTER COLUMN   CR_PERMISSION</v>
      </c>
      <c r="M109" s="19"/>
      <c r="N109" s="5" t="str">
        <f>CONCATENATE("CREATE TABLE ",B109," ","(")</f>
        <v>CREATE TABLE CR_PERMISSION (</v>
      </c>
      <c r="W109" s="16"/>
      <c r="X109" s="3" t="s">
        <v>32</v>
      </c>
      <c r="Y109" s="22"/>
      <c r="Z109" s="7"/>
    </row>
    <row r="110" spans="2:26" ht="17.5" x14ac:dyDescent="0.45">
      <c r="B110" s="1" t="s">
        <v>2</v>
      </c>
      <c r="C110" s="1" t="s">
        <v>1</v>
      </c>
      <c r="D110" s="4">
        <v>20</v>
      </c>
      <c r="E110" s="24" t="s">
        <v>163</v>
      </c>
      <c r="F110" s="24"/>
      <c r="G110" s="24"/>
      <c r="I110" t="str">
        <f>I109</f>
        <v>ALTER TABLE CR_PERMISSION</v>
      </c>
      <c r="J110" t="str">
        <f t="shared" si="40"/>
        <v xml:space="preserve"> ADD  ID VARCHAR(20) NOT NULL </v>
      </c>
      <c r="K110" s="21" t="str">
        <f t="shared" si="41"/>
        <v xml:space="preserve"> ALTER COLUMN   ID</v>
      </c>
      <c r="L110" s="12"/>
      <c r="M110" s="18"/>
      <c r="N110" s="5" t="str">
        <f t="shared" ref="N110:N116" si="42">CONCATENATE(B110," ",C110,"(",D110,")",E110,F110,G110,",")</f>
        <v>ID VARCHAR(20) NOT NULL ,</v>
      </c>
      <c r="O110" s="6" t="s">
        <v>2</v>
      </c>
      <c r="P110" s="6"/>
      <c r="Q110" s="6"/>
      <c r="R110" s="6"/>
      <c r="S110" s="6"/>
      <c r="T110" s="6"/>
      <c r="U110" s="6"/>
      <c r="V110" s="6"/>
      <c r="W110" s="17" t="str">
        <f t="shared" ref="W110:W116" si="43"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id</v>
      </c>
      <c r="X110" s="3" t="str">
        <f t="shared" ref="X110:X116" si="44">CONCATENATE("""",W110,"""",":","""","""",",")</f>
        <v>"id":"",</v>
      </c>
      <c r="Y110" s="22" t="str">
        <f t="shared" ref="Y110:Y116" si="45">CONCATENATE("public static String ",,B110,,"=","""",W110,""";")</f>
        <v>public static String ID="id";</v>
      </c>
      <c r="Z110" s="7" t="str">
        <f t="shared" ref="Z110:Z116" si="46">CONCATENATE("private String ",W110,"=","""""",";")</f>
        <v>private String id="";</v>
      </c>
    </row>
    <row r="111" spans="2:26" ht="17.5" x14ac:dyDescent="0.45">
      <c r="B111" s="1" t="s">
        <v>3</v>
      </c>
      <c r="C111" s="1" t="s">
        <v>1</v>
      </c>
      <c r="D111" s="4">
        <v>10</v>
      </c>
      <c r="E111" s="24"/>
      <c r="F111" s="24"/>
      <c r="G111" s="24"/>
      <c r="I111" t="str">
        <f>I110</f>
        <v>ALTER TABLE CR_PERMISSION</v>
      </c>
      <c r="J111" t="str">
        <f t="shared" si="40"/>
        <v xml:space="preserve"> ADD  STATUS VARCHAR(10)</v>
      </c>
      <c r="K111" s="21" t="str">
        <f t="shared" si="41"/>
        <v xml:space="preserve"> ALTER COLUMN   STATUS</v>
      </c>
      <c r="L111" s="12"/>
      <c r="M111" s="18"/>
      <c r="N111" s="5" t="str">
        <f t="shared" si="42"/>
        <v>STATUS VARCHAR(10),</v>
      </c>
      <c r="O111" s="6" t="s">
        <v>3</v>
      </c>
      <c r="W111" s="17" t="str">
        <f t="shared" si="43"/>
        <v>status</v>
      </c>
      <c r="X111" s="3" t="str">
        <f t="shared" si="44"/>
        <v>"status":"",</v>
      </c>
      <c r="Y111" s="22" t="str">
        <f t="shared" si="45"/>
        <v>public static String STATUS="status";</v>
      </c>
      <c r="Z111" s="7" t="str">
        <f t="shared" si="46"/>
        <v>private String status="";</v>
      </c>
    </row>
    <row r="112" spans="2:26" ht="17.5" x14ac:dyDescent="0.45">
      <c r="B112" s="1" t="s">
        <v>4</v>
      </c>
      <c r="C112" s="1" t="s">
        <v>1</v>
      </c>
      <c r="D112" s="4">
        <v>20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INSERT_DATE VARCHAR(20)</v>
      </c>
      <c r="K112" s="21" t="str">
        <f t="shared" si="41"/>
        <v xml:space="preserve"> ALTER COLUMN   INSERT_DATE</v>
      </c>
      <c r="L112" s="12"/>
      <c r="M112" s="18"/>
      <c r="N112" s="5" t="str">
        <f t="shared" si="42"/>
        <v>INSERT_DATE VARCHAR(20),</v>
      </c>
      <c r="O112" s="6" t="s">
        <v>7</v>
      </c>
      <c r="P112" t="s">
        <v>8</v>
      </c>
      <c r="W112" s="17" t="str">
        <f t="shared" si="43"/>
        <v>insertDate</v>
      </c>
      <c r="X112" s="3" t="str">
        <f t="shared" si="44"/>
        <v>"insertDate":"",</v>
      </c>
      <c r="Y112" s="22" t="str">
        <f t="shared" si="45"/>
        <v>public static String INSERT_DATE="insertDate";</v>
      </c>
      <c r="Z112" s="7" t="str">
        <f t="shared" si="46"/>
        <v>private String insertDate="";</v>
      </c>
    </row>
    <row r="113" spans="2:26" ht="30" x14ac:dyDescent="0.45">
      <c r="B113" s="1" t="s">
        <v>5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MODIFICATION_DATE VARCHAR(20)</v>
      </c>
      <c r="K113" s="21" t="str">
        <f t="shared" si="41"/>
        <v xml:space="preserve"> ALTER COLUMN   MODIFICATION_DATE</v>
      </c>
      <c r="L113" s="12"/>
      <c r="M113" s="18"/>
      <c r="N113" s="5" t="str">
        <f t="shared" si="42"/>
        <v>MODIFICATION_DATE VARCHAR(20),</v>
      </c>
      <c r="O113" s="6" t="s">
        <v>9</v>
      </c>
      <c r="P113" t="s">
        <v>8</v>
      </c>
      <c r="W113" s="17" t="str">
        <f t="shared" si="43"/>
        <v>modificationDate</v>
      </c>
      <c r="X113" s="3" t="str">
        <f t="shared" si="44"/>
        <v>"modificationDate":"",</v>
      </c>
      <c r="Y113" s="22" t="str">
        <f t="shared" si="45"/>
        <v>public static String MODIFICATION_DATE="modificationDate";</v>
      </c>
      <c r="Z113" s="7" t="str">
        <f t="shared" si="46"/>
        <v>private String modificationDate="";</v>
      </c>
    </row>
    <row r="114" spans="2:26" ht="30" x14ac:dyDescent="0.45">
      <c r="B114" s="1" t="s">
        <v>224</v>
      </c>
      <c r="C114" s="1" t="s">
        <v>1</v>
      </c>
      <c r="D114" s="4">
        <v>100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PERMISSION_STRING VARCHAR(100)</v>
      </c>
      <c r="K114" s="21" t="str">
        <f t="shared" si="41"/>
        <v xml:space="preserve"> ALTER COLUMN   PERMISSION_STRING</v>
      </c>
      <c r="L114" s="12"/>
      <c r="M114" s="18"/>
      <c r="N114" s="5" t="str">
        <f t="shared" si="42"/>
        <v>PERMISSION_STRING VARCHAR(100),</v>
      </c>
      <c r="O114" s="6" t="s">
        <v>50</v>
      </c>
      <c r="P114" t="s">
        <v>225</v>
      </c>
      <c r="W114" s="17" t="str">
        <f t="shared" si="43"/>
        <v>permissionString</v>
      </c>
      <c r="X114" s="3" t="str">
        <f t="shared" si="44"/>
        <v>"permissionString":"",</v>
      </c>
      <c r="Y114" s="22" t="str">
        <f t="shared" si="45"/>
        <v>public static String PERMISSION_STRING="permissionString";</v>
      </c>
      <c r="Z114" s="7" t="str">
        <f t="shared" si="46"/>
        <v>private String permissionString="";</v>
      </c>
    </row>
    <row r="115" spans="2:26" ht="30" x14ac:dyDescent="0.45">
      <c r="B115" s="1" t="s">
        <v>36</v>
      </c>
      <c r="C115" s="1" t="s">
        <v>1</v>
      </c>
      <c r="D115" s="4">
        <v>100</v>
      </c>
      <c r="E115" s="24"/>
      <c r="F115" s="24"/>
      <c r="G115" s="24"/>
      <c r="I115" t="str">
        <f>I113</f>
        <v>ALTER TABLE CR_PERMISSION</v>
      </c>
      <c r="J115" t="str">
        <f t="shared" si="40"/>
        <v xml:space="preserve"> ADD  PERMISSION_TYPE VARCHAR(100)</v>
      </c>
      <c r="K115" s="21" t="str">
        <f t="shared" si="41"/>
        <v xml:space="preserve"> ALTER COLUMN   PERMISSION_TYPE</v>
      </c>
      <c r="L115" s="12"/>
      <c r="M115" s="18"/>
      <c r="N115" s="5" t="str">
        <f t="shared" si="42"/>
        <v>PERMISSION_TYPE VARCHAR(100),</v>
      </c>
      <c r="O115" s="6" t="s">
        <v>50</v>
      </c>
      <c r="P115" t="s">
        <v>51</v>
      </c>
      <c r="W115" s="17" t="str">
        <f t="shared" si="43"/>
        <v>permissionType</v>
      </c>
      <c r="X115" s="3" t="str">
        <f t="shared" si="44"/>
        <v>"permissionType":"",</v>
      </c>
      <c r="Y115" s="22" t="str">
        <f t="shared" si="45"/>
        <v>public static String PERMISSION_TYPE="permissionType";</v>
      </c>
      <c r="Z115" s="7" t="str">
        <f t="shared" si="46"/>
        <v>private String permissionType="";</v>
      </c>
    </row>
    <row r="116" spans="2:26" ht="17.5" x14ac:dyDescent="0.45">
      <c r="B116" s="1" t="s">
        <v>14</v>
      </c>
      <c r="C116" s="1" t="s">
        <v>1</v>
      </c>
      <c r="D116" s="4">
        <v>50</v>
      </c>
      <c r="E116" s="24"/>
      <c r="F116" s="24"/>
      <c r="G116" s="24"/>
      <c r="I116" t="e">
        <f>#REF!</f>
        <v>#REF!</v>
      </c>
      <c r="J116" t="str">
        <f t="shared" si="40"/>
        <v xml:space="preserve"> ADD  DESCRIPTION VARCHAR(50)</v>
      </c>
      <c r="K116" s="21" t="str">
        <f t="shared" si="41"/>
        <v xml:space="preserve"> ALTER COLUMN   DESCRIPTION</v>
      </c>
      <c r="L116" s="12"/>
      <c r="M116" s="18"/>
      <c r="N116" s="5" t="str">
        <f t="shared" si="42"/>
        <v>DESCRIPTION VARCHAR(50),</v>
      </c>
      <c r="O116" s="6" t="s">
        <v>14</v>
      </c>
      <c r="W116" s="17" t="str">
        <f t="shared" si="43"/>
        <v>description</v>
      </c>
      <c r="X116" s="3" t="str">
        <f t="shared" si="44"/>
        <v>"description":"",</v>
      </c>
      <c r="Y116" s="22" t="str">
        <f t="shared" si="45"/>
        <v>public static String DESCRIPTION="description";</v>
      </c>
      <c r="Z116" s="7" t="str">
        <f t="shared" si="46"/>
        <v>private String description="";</v>
      </c>
    </row>
    <row r="117" spans="2:26" ht="17.5" x14ac:dyDescent="0.45">
      <c r="B117" s="30"/>
      <c r="C117" s="14"/>
      <c r="D117" s="9"/>
      <c r="E117" s="24"/>
      <c r="F117" s="24"/>
      <c r="G117" s="24"/>
      <c r="K117" s="32"/>
      <c r="M117" s="20"/>
      <c r="N117" s="33" t="s">
        <v>130</v>
      </c>
      <c r="O117" s="14"/>
      <c r="P117" s="14"/>
      <c r="W117" s="17"/>
      <c r="X117" s="3"/>
      <c r="Y117" s="22"/>
      <c r="Z117" s="7"/>
    </row>
    <row r="118" spans="2:26" x14ac:dyDescent="0.35">
      <c r="E118" s="24"/>
      <c r="F118" s="24"/>
      <c r="G118" s="24"/>
      <c r="K118" s="21"/>
      <c r="M118" s="19"/>
      <c r="N118" s="31" t="s">
        <v>126</v>
      </c>
      <c r="W118" s="16"/>
      <c r="X118" s="3"/>
      <c r="Y118" s="22"/>
      <c r="Z118" s="7"/>
    </row>
    <row r="119" spans="2:26" x14ac:dyDescent="0.35">
      <c r="E119" s="24"/>
      <c r="F119" s="24"/>
      <c r="G119" s="24"/>
      <c r="K119" s="21"/>
      <c r="M119" s="19"/>
      <c r="N119" s="5"/>
      <c r="W119" s="16"/>
      <c r="X119" s="3"/>
      <c r="Y119" s="22"/>
      <c r="Z119" s="7"/>
    </row>
    <row r="120" spans="2:26" x14ac:dyDescent="0.35">
      <c r="E120" s="24"/>
      <c r="F120" s="24"/>
      <c r="G120" s="24"/>
      <c r="K120" s="21"/>
      <c r="M120" s="19"/>
      <c r="N120" s="5" t="s">
        <v>6</v>
      </c>
      <c r="W120" s="16"/>
      <c r="X120" s="3"/>
      <c r="Y120" s="22"/>
      <c r="Z120" s="7"/>
    </row>
    <row r="121" spans="2:26" x14ac:dyDescent="0.35">
      <c r="B121" s="2" t="s">
        <v>226</v>
      </c>
      <c r="E121" s="24"/>
      <c r="F121" s="24"/>
      <c r="G121" s="24"/>
      <c r="I121" t="str">
        <f>CONCATENATE("ALTER TABLE"," ",B121)</f>
        <v>ALTER TABLE CR_RULE</v>
      </c>
      <c r="J121" t="str">
        <f t="shared" ref="J121:J128" si="47">LEFT(CONCATENATE(" ADD "," ",N121,";"),LEN(CONCATENATE(" ADD "," ",N121,";"))-2)</f>
        <v xml:space="preserve"> ADD  CREATE TABLE CR_RULE </v>
      </c>
      <c r="K121" s="21" t="str">
        <f t="shared" ref="K121:K128" si="48">LEFT(CONCATENATE(" ALTER COLUMN  "," ",B121,";"),LEN(CONCATENATE(" ALTER COLUMN "," ",B121,";")))</f>
        <v xml:space="preserve"> ALTER COLUMN   CR_RULE</v>
      </c>
      <c r="M121" s="19"/>
      <c r="N121" s="5" t="str">
        <f>CONCATENATE("CREATE TABLE ",B121," ","(")</f>
        <v>CREATE TABLE CR_RULE (</v>
      </c>
      <c r="W121" s="16"/>
      <c r="X121" s="3" t="s">
        <v>32</v>
      </c>
      <c r="Y121" s="22"/>
      <c r="Z121" s="7"/>
    </row>
    <row r="122" spans="2:26" ht="17.5" x14ac:dyDescent="0.45">
      <c r="B122" s="1" t="s">
        <v>2</v>
      </c>
      <c r="C122" s="1" t="s">
        <v>1</v>
      </c>
      <c r="D122" s="4">
        <v>20</v>
      </c>
      <c r="E122" s="24" t="s">
        <v>163</v>
      </c>
      <c r="F122" s="24"/>
      <c r="G122" s="24"/>
      <c r="I122" t="str">
        <f>I121</f>
        <v>ALTER TABLE CR_RULE</v>
      </c>
      <c r="J122" t="str">
        <f t="shared" si="47"/>
        <v xml:space="preserve"> ADD  ID VARCHAR(20) NOT NULL </v>
      </c>
      <c r="K122" s="21" t="str">
        <f t="shared" si="48"/>
        <v xml:space="preserve"> ALTER COLUMN   ID</v>
      </c>
      <c r="L122" s="12"/>
      <c r="M122" s="18"/>
      <c r="N122" s="5" t="str">
        <f t="shared" ref="N122:N128" si="49">CONCATENATE(B122," ",C122,"(",D122,")",E122,F122,G122,",")</f>
        <v>ID VARCHAR(20) NOT NULL ,</v>
      </c>
      <c r="O122" s="6" t="s">
        <v>2</v>
      </c>
      <c r="P122" s="6"/>
      <c r="Q122" s="6"/>
      <c r="R122" s="6"/>
      <c r="S122" s="6"/>
      <c r="T122" s="6"/>
      <c r="U122" s="6"/>
      <c r="V122" s="6"/>
      <c r="W122" s="17" t="str">
        <f t="shared" ref="W122:W128" si="50">CONCATENATE(,LOWER(O122),UPPER(LEFT(P122,1)),LOWER(RIGHT(P122,LEN(P122)-IF(LEN(P122)&gt;0,1,LEN(P122)))),UPPER(LEFT(Q122,1)),LOWER(RIGHT(Q122,LEN(Q122)-IF(LEN(Q122)&gt;0,1,LEN(Q122)))),UPPER(LEFT(R122,1)),LOWER(RIGHT(R122,LEN(R122)-IF(LEN(R122)&gt;0,1,LEN(R122)))),UPPER(LEFT(S122,1)),LOWER(RIGHT(S122,LEN(S122)-IF(LEN(S122)&gt;0,1,LEN(S122)))),UPPER(LEFT(T122,1)),LOWER(RIGHT(T122,LEN(T122)-IF(LEN(T122)&gt;0,1,LEN(T122)))),UPPER(LEFT(U122,1)),LOWER(RIGHT(U122,LEN(U122)-IF(LEN(U122)&gt;0,1,LEN(U122)))),UPPER(LEFT(V122,1)),LOWER(RIGHT(V122,LEN(V122)-IF(LEN(V122)&gt;0,1,LEN(V122)))))</f>
        <v>id</v>
      </c>
      <c r="X122" s="3" t="str">
        <f t="shared" ref="X122:X128" si="51">CONCATENATE("""",W122,"""",":","""","""",",")</f>
        <v>"id":"",</v>
      </c>
      <c r="Y122" s="22" t="str">
        <f t="shared" ref="Y122:Y128" si="52">CONCATENATE("public static String ",,B122,,"=","""",W122,""";")</f>
        <v>public static String ID="id";</v>
      </c>
      <c r="Z122" s="7" t="str">
        <f t="shared" ref="Z122:Z128" si="53">CONCATENATE("private String ",W122,"=","""""",";")</f>
        <v>private String id="";</v>
      </c>
    </row>
    <row r="123" spans="2:26" ht="17.5" x14ac:dyDescent="0.45">
      <c r="B123" s="1" t="s">
        <v>3</v>
      </c>
      <c r="C123" s="1" t="s">
        <v>1</v>
      </c>
      <c r="D123" s="4">
        <v>10</v>
      </c>
      <c r="E123" s="24"/>
      <c r="F123" s="24"/>
      <c r="G123" s="24"/>
      <c r="I123" t="str">
        <f>I122</f>
        <v>ALTER TABLE CR_RULE</v>
      </c>
      <c r="J123" t="str">
        <f t="shared" si="47"/>
        <v xml:space="preserve"> ADD  STATUS VARCHAR(10)</v>
      </c>
      <c r="K123" s="21" t="str">
        <f t="shared" si="48"/>
        <v xml:space="preserve"> ALTER COLUMN   STATUS</v>
      </c>
      <c r="L123" s="12"/>
      <c r="M123" s="18"/>
      <c r="N123" s="5" t="str">
        <f t="shared" si="49"/>
        <v>STATUS VARCHAR(10),</v>
      </c>
      <c r="O123" s="6" t="s">
        <v>3</v>
      </c>
      <c r="W123" s="17" t="str">
        <f t="shared" si="50"/>
        <v>status</v>
      </c>
      <c r="X123" s="3" t="str">
        <f t="shared" si="51"/>
        <v>"status":"",</v>
      </c>
      <c r="Y123" s="22" t="str">
        <f t="shared" si="52"/>
        <v>public static String STATUS="status";</v>
      </c>
      <c r="Z123" s="7" t="str">
        <f t="shared" si="53"/>
        <v>private String status="";</v>
      </c>
    </row>
    <row r="124" spans="2:26" ht="17.5" x14ac:dyDescent="0.45">
      <c r="B124" s="1" t="s">
        <v>4</v>
      </c>
      <c r="C124" s="1" t="s">
        <v>1</v>
      </c>
      <c r="D124" s="4">
        <v>20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INSERT_DATE VARCHAR(20)</v>
      </c>
      <c r="K124" s="21" t="str">
        <f t="shared" si="48"/>
        <v xml:space="preserve"> ALTER COLUMN   INSERT_DATE</v>
      </c>
      <c r="L124" s="12"/>
      <c r="M124" s="18"/>
      <c r="N124" s="5" t="str">
        <f t="shared" si="49"/>
        <v>INSERT_DATE VARCHAR(20),</v>
      </c>
      <c r="O124" s="6" t="s">
        <v>7</v>
      </c>
      <c r="P124" t="s">
        <v>8</v>
      </c>
      <c r="W124" s="17" t="str">
        <f t="shared" si="50"/>
        <v>insertDate</v>
      </c>
      <c r="X124" s="3" t="str">
        <f t="shared" si="51"/>
        <v>"insertDate":"",</v>
      </c>
      <c r="Y124" s="22" t="str">
        <f t="shared" si="52"/>
        <v>public static String INSERT_DATE="insertDate";</v>
      </c>
      <c r="Z124" s="7" t="str">
        <f t="shared" si="53"/>
        <v>private String insertDate="";</v>
      </c>
    </row>
    <row r="125" spans="2:26" ht="30" x14ac:dyDescent="0.45">
      <c r="B125" s="1" t="s">
        <v>5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MODIFICATION_DATE VARCHAR(20)</v>
      </c>
      <c r="K125" s="21" t="str">
        <f t="shared" si="48"/>
        <v xml:space="preserve"> ALTER COLUMN   MODIFICATION_DATE</v>
      </c>
      <c r="L125" s="12"/>
      <c r="M125" s="18"/>
      <c r="N125" s="5" t="str">
        <f t="shared" si="49"/>
        <v>MODIFICATION_DATE VARCHAR(20),</v>
      </c>
      <c r="O125" s="6" t="s">
        <v>9</v>
      </c>
      <c r="P125" t="s">
        <v>8</v>
      </c>
      <c r="W125" s="17" t="str">
        <f t="shared" si="50"/>
        <v>modificationDate</v>
      </c>
      <c r="X125" s="3" t="str">
        <f t="shared" si="51"/>
        <v>"modificationDate":"",</v>
      </c>
      <c r="Y125" s="22" t="str">
        <f t="shared" si="52"/>
        <v>public static String MODIFICATION_DATE="modificationDate";</v>
      </c>
      <c r="Z125" s="7" t="str">
        <f t="shared" si="53"/>
        <v>private String modificationDate="";</v>
      </c>
    </row>
    <row r="126" spans="2:26" ht="17.5" x14ac:dyDescent="0.45">
      <c r="B126" s="1" t="s">
        <v>235</v>
      </c>
      <c r="C126" s="1" t="s">
        <v>1</v>
      </c>
      <c r="D126" s="4">
        <v>100</v>
      </c>
      <c r="E126" s="24"/>
      <c r="F126" s="24"/>
      <c r="G126" s="24"/>
      <c r="I126" t="str">
        <f>I124</f>
        <v>ALTER TABLE CR_RULE</v>
      </c>
      <c r="J126" t="str">
        <f t="shared" si="47"/>
        <v xml:space="preserve"> ADD  IS_PUBLIC VARCHAR(100)</v>
      </c>
      <c r="K126" s="21" t="str">
        <f t="shared" si="48"/>
        <v xml:space="preserve"> ALTER COLUMN   IS_PUBLIC</v>
      </c>
      <c r="L126" s="12"/>
      <c r="M126" s="18"/>
      <c r="N126" s="5" t="str">
        <f t="shared" si="49"/>
        <v>IS_PUBLIC VARCHAR(100),</v>
      </c>
      <c r="O126" s="6" t="s">
        <v>112</v>
      </c>
      <c r="P126" t="s">
        <v>236</v>
      </c>
      <c r="W126" s="17" t="str">
        <f t="shared" si="50"/>
        <v>isPublic</v>
      </c>
      <c r="X126" s="3" t="str">
        <f t="shared" si="51"/>
        <v>"isPublic":"",</v>
      </c>
      <c r="Y126" s="22" t="str">
        <f t="shared" si="52"/>
        <v>public static String IS_PUBLIC="isPublic";</v>
      </c>
      <c r="Z126" s="7" t="str">
        <f t="shared" si="53"/>
        <v>private String isPublic="";</v>
      </c>
    </row>
    <row r="127" spans="2:26" ht="17.5" x14ac:dyDescent="0.45">
      <c r="B127" s="1" t="s">
        <v>68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RULE_NAME VARCHAR(100)</v>
      </c>
      <c r="K127" s="21" t="str">
        <f t="shared" si="48"/>
        <v xml:space="preserve"> ALTER COLUMN   RULE_NAME</v>
      </c>
      <c r="L127" s="12"/>
      <c r="M127" s="18"/>
      <c r="N127" s="5" t="str">
        <f t="shared" si="49"/>
        <v>RULE_NAME VARCHAR(100),</v>
      </c>
      <c r="O127" s="6" t="s">
        <v>67</v>
      </c>
      <c r="P127" t="s">
        <v>0</v>
      </c>
      <c r="W127" s="17" t="str">
        <f t="shared" si="50"/>
        <v>ruleName</v>
      </c>
      <c r="X127" s="3" t="str">
        <f t="shared" si="51"/>
        <v>"ruleName":"",</v>
      </c>
      <c r="Y127" s="22" t="str">
        <f t="shared" si="52"/>
        <v>public static String RULE_NAME="ruleName";</v>
      </c>
      <c r="Z127" s="7" t="str">
        <f t="shared" si="53"/>
        <v>private String ruleName="";</v>
      </c>
    </row>
    <row r="128" spans="2:26" ht="17.5" x14ac:dyDescent="0.45">
      <c r="B128" s="1" t="s">
        <v>14</v>
      </c>
      <c r="C128" s="1" t="s">
        <v>1</v>
      </c>
      <c r="D128" s="4">
        <v>50</v>
      </c>
      <c r="E128" s="24"/>
      <c r="F128" s="24"/>
      <c r="G128" s="24"/>
      <c r="I128" t="e">
        <f>#REF!</f>
        <v>#REF!</v>
      </c>
      <c r="J128" t="str">
        <f t="shared" si="47"/>
        <v xml:space="preserve"> ADD  DESCRIPTION VARCHAR(50)</v>
      </c>
      <c r="K128" s="21" t="str">
        <f t="shared" si="48"/>
        <v xml:space="preserve"> ALTER COLUMN   DESCRIPTION</v>
      </c>
      <c r="L128" s="12"/>
      <c r="M128" s="18"/>
      <c r="N128" s="5" t="str">
        <f t="shared" si="49"/>
        <v>DESCRIPTION VARCHAR(50),</v>
      </c>
      <c r="O128" s="6" t="s">
        <v>14</v>
      </c>
      <c r="W128" s="17" t="str">
        <f t="shared" si="50"/>
        <v>description</v>
      </c>
      <c r="X128" s="3" t="str">
        <f t="shared" si="51"/>
        <v>"description":"",</v>
      </c>
      <c r="Y128" s="22" t="str">
        <f t="shared" si="52"/>
        <v>public static String DESCRIPTION="description";</v>
      </c>
      <c r="Z128" s="7" t="str">
        <f t="shared" si="53"/>
        <v>private String description="";</v>
      </c>
    </row>
    <row r="129" spans="2:26" ht="17.5" x14ac:dyDescent="0.45">
      <c r="B129" s="30"/>
      <c r="C129" s="14"/>
      <c r="D129" s="9"/>
      <c r="E129" s="24"/>
      <c r="F129" s="24"/>
      <c r="G129" s="24"/>
      <c r="K129" s="32"/>
      <c r="M129" s="20"/>
      <c r="N129" s="33" t="s">
        <v>130</v>
      </c>
      <c r="O129" s="14"/>
      <c r="P129" s="14"/>
      <c r="W129" s="17"/>
      <c r="X129" s="3"/>
      <c r="Y129" s="22"/>
      <c r="Z129" s="7"/>
    </row>
    <row r="130" spans="2:26" x14ac:dyDescent="0.35">
      <c r="E130" s="24"/>
      <c r="F130" s="24"/>
      <c r="G130" s="24"/>
      <c r="K130" s="21"/>
      <c r="M130" s="19"/>
      <c r="N130" s="31" t="s">
        <v>126</v>
      </c>
      <c r="W130" s="16"/>
      <c r="X130" s="3"/>
      <c r="Y130" s="22"/>
      <c r="Z130" s="7"/>
    </row>
    <row r="131" spans="2:26" x14ac:dyDescent="0.35">
      <c r="E131" s="24"/>
      <c r="F131" s="24"/>
      <c r="G131" s="24"/>
      <c r="K131" s="21"/>
      <c r="M131" s="19"/>
      <c r="N131" s="5"/>
      <c r="W131" s="16"/>
      <c r="X131" s="3"/>
      <c r="Y131" s="22"/>
      <c r="Z131" s="7"/>
    </row>
    <row r="132" spans="2:26" x14ac:dyDescent="0.35">
      <c r="E132" s="24"/>
      <c r="F132" s="24"/>
      <c r="G132" s="24"/>
      <c r="K132" s="21"/>
      <c r="M132" s="19"/>
      <c r="N132" s="5" t="s">
        <v>6</v>
      </c>
      <c r="W132" s="16"/>
      <c r="X132" s="3"/>
      <c r="Y132" s="22"/>
      <c r="Z132" s="7"/>
    </row>
    <row r="133" spans="2:26" ht="29" x14ac:dyDescent="0.35">
      <c r="B133" s="2" t="s">
        <v>227</v>
      </c>
      <c r="E133" s="24"/>
      <c r="F133" s="24"/>
      <c r="G133" s="24"/>
      <c r="I133" t="str">
        <f>CONCATENATE("ALTER TABLE"," ",B133)</f>
        <v>ALTER TABLE CR_REL_RULE_AND_PERMISSION</v>
      </c>
      <c r="J133" t="str">
        <f t="shared" ref="J133:J139" si="54">LEFT(CONCATENATE(" ADD "," ",N133,";"),LEN(CONCATENATE(" ADD "," ",N133,";"))-2)</f>
        <v xml:space="preserve"> ADD  CREATE TABLE CR_REL_RULE_AND_PERMISSION </v>
      </c>
      <c r="K133" s="21" t="str">
        <f t="shared" ref="K133:K139" si="55">LEFT(CONCATENATE(" ALTER COLUMN  "," ",B133,";"),LEN(CONCATENATE(" ALTER COLUMN "," ",B133,";")))</f>
        <v xml:space="preserve"> ALTER COLUMN   CR_REL_RULE_AND_PERMISSION</v>
      </c>
      <c r="M133" s="19"/>
      <c r="N133" s="5" t="str">
        <f>CONCATENATE("CREATE TABLE ",B133," ","(")</f>
        <v>CREATE TABLE CR_REL_RULE_AND_PERMISSION (</v>
      </c>
      <c r="W133" s="16"/>
      <c r="X133" s="3" t="s">
        <v>32</v>
      </c>
      <c r="Y133" s="22"/>
      <c r="Z133" s="7"/>
    </row>
    <row r="134" spans="2:26" ht="17.5" x14ac:dyDescent="0.45">
      <c r="B134" s="1" t="s">
        <v>2</v>
      </c>
      <c r="C134" s="1" t="s">
        <v>1</v>
      </c>
      <c r="D134" s="4">
        <v>20</v>
      </c>
      <c r="E134" s="24" t="s">
        <v>163</v>
      </c>
      <c r="F134" s="24"/>
      <c r="G134" s="24"/>
      <c r="I134" t="str">
        <f>I133</f>
        <v>ALTER TABLE CR_REL_RULE_AND_PERMISSION</v>
      </c>
      <c r="J134" t="str">
        <f t="shared" si="54"/>
        <v xml:space="preserve"> ADD  ID VARCHAR(20) NOT NULL </v>
      </c>
      <c r="K134" s="21" t="str">
        <f t="shared" si="55"/>
        <v xml:space="preserve"> ALTER COLUMN   ID</v>
      </c>
      <c r="L134" s="12"/>
      <c r="M134" s="18"/>
      <c r="N134" s="5" t="str">
        <f t="shared" ref="N134:N139" si="56">CONCATENATE(B134," ",C134,"(",D134,")",E134,F134,G134,",")</f>
        <v>ID VARCHAR(20) NOT NULL ,</v>
      </c>
      <c r="O134" s="6" t="s">
        <v>2</v>
      </c>
      <c r="P134" s="6"/>
      <c r="Q134" s="6"/>
      <c r="R134" s="6"/>
      <c r="S134" s="6"/>
      <c r="T134" s="6"/>
      <c r="U134" s="6"/>
      <c r="V134" s="6"/>
      <c r="W134" s="17" t="str">
        <f t="shared" ref="W134:W139" si="57"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id</v>
      </c>
      <c r="X134" s="3" t="str">
        <f t="shared" ref="X134:X139" si="58">CONCATENATE("""",W134,"""",":","""","""",",")</f>
        <v>"id":"",</v>
      </c>
      <c r="Y134" s="22" t="str">
        <f t="shared" ref="Y134:Y139" si="59">CONCATENATE("public static String ",,B134,,"=","""",W134,""";")</f>
        <v>public static String ID="id";</v>
      </c>
      <c r="Z134" s="7" t="str">
        <f t="shared" ref="Z134:Z139" si="60">CONCATENATE("private String ",W134,"=","""""",";")</f>
        <v>private String id="";</v>
      </c>
    </row>
    <row r="135" spans="2:26" ht="17.5" x14ac:dyDescent="0.45">
      <c r="B135" s="1" t="s">
        <v>3</v>
      </c>
      <c r="C135" s="1" t="s">
        <v>1</v>
      </c>
      <c r="D135" s="4">
        <v>10</v>
      </c>
      <c r="E135" s="24"/>
      <c r="F135" s="24"/>
      <c r="G135" s="24"/>
      <c r="I135" t="str">
        <f>I134</f>
        <v>ALTER TABLE CR_REL_RULE_AND_PERMISSION</v>
      </c>
      <c r="J135" t="str">
        <f t="shared" si="54"/>
        <v xml:space="preserve"> ADD  STATUS VARCHAR(10)</v>
      </c>
      <c r="K135" s="21" t="str">
        <f t="shared" si="55"/>
        <v xml:space="preserve"> ALTER COLUMN   STATUS</v>
      </c>
      <c r="L135" s="12"/>
      <c r="M135" s="18"/>
      <c r="N135" s="5" t="str">
        <f t="shared" si="56"/>
        <v>STATUS VARCHAR(10),</v>
      </c>
      <c r="O135" s="6" t="s">
        <v>3</v>
      </c>
      <c r="W135" s="17" t="str">
        <f t="shared" si="57"/>
        <v>status</v>
      </c>
      <c r="X135" s="3" t="str">
        <f t="shared" si="58"/>
        <v>"status":"",</v>
      </c>
      <c r="Y135" s="22" t="str">
        <f t="shared" si="59"/>
        <v>public static String STATUS="status";</v>
      </c>
      <c r="Z135" s="7" t="str">
        <f t="shared" si="60"/>
        <v>private String status="";</v>
      </c>
    </row>
    <row r="136" spans="2:26" ht="17.5" x14ac:dyDescent="0.45">
      <c r="B136" s="1" t="s">
        <v>4</v>
      </c>
      <c r="C136" s="1" t="s">
        <v>1</v>
      </c>
      <c r="D136" s="4">
        <v>20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INSERT_DATE VARCHAR(20)</v>
      </c>
      <c r="K136" s="21" t="str">
        <f t="shared" si="55"/>
        <v xml:space="preserve"> ALTER COLUMN   INSERT_DATE</v>
      </c>
      <c r="L136" s="12"/>
      <c r="M136" s="18"/>
      <c r="N136" s="5" t="str">
        <f t="shared" si="56"/>
        <v>INSERT_DATE VARCHAR(20),</v>
      </c>
      <c r="O136" s="6" t="s">
        <v>7</v>
      </c>
      <c r="P136" t="s">
        <v>8</v>
      </c>
      <c r="W136" s="17" t="str">
        <f t="shared" si="57"/>
        <v>insertDate</v>
      </c>
      <c r="X136" s="3" t="str">
        <f t="shared" si="58"/>
        <v>"insertDate":"",</v>
      </c>
      <c r="Y136" s="22" t="str">
        <f t="shared" si="59"/>
        <v>public static String INSERT_DATE="insertDate";</v>
      </c>
      <c r="Z136" s="7" t="str">
        <f t="shared" si="60"/>
        <v>private String insertDate="";</v>
      </c>
    </row>
    <row r="137" spans="2:26" ht="30" x14ac:dyDescent="0.45">
      <c r="B137" s="1" t="s">
        <v>5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MODIFICATION_DATE VARCHAR(20)</v>
      </c>
      <c r="K137" s="21" t="str">
        <f t="shared" si="55"/>
        <v xml:space="preserve"> ALTER COLUMN   MODIFICATION_DATE</v>
      </c>
      <c r="L137" s="12"/>
      <c r="M137" s="18"/>
      <c r="N137" s="5" t="str">
        <f t="shared" si="56"/>
        <v>MODIFICATION_DATE VARCHAR(20),</v>
      </c>
      <c r="O137" s="6" t="s">
        <v>9</v>
      </c>
      <c r="P137" t="s">
        <v>8</v>
      </c>
      <c r="W137" s="17" t="str">
        <f t="shared" si="57"/>
        <v>modificationDate</v>
      </c>
      <c r="X137" s="3" t="str">
        <f t="shared" si="58"/>
        <v>"modificationDate":"",</v>
      </c>
      <c r="Y137" s="22" t="str">
        <f t="shared" si="59"/>
        <v>public static String MODIFICATION_DATE="modificationDate";</v>
      </c>
      <c r="Z137" s="7" t="str">
        <f t="shared" si="60"/>
        <v>private String modificationDate="";</v>
      </c>
    </row>
    <row r="138" spans="2:26" ht="17.5" x14ac:dyDescent="0.45">
      <c r="B138" s="1" t="s">
        <v>228</v>
      </c>
      <c r="C138" s="1" t="s">
        <v>1</v>
      </c>
      <c r="D138" s="4">
        <v>100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FK_RULE_ID VARCHAR(100)</v>
      </c>
      <c r="K138" s="21" t="str">
        <f t="shared" si="55"/>
        <v xml:space="preserve"> ALTER COLUMN   FK_RULE_ID</v>
      </c>
      <c r="L138" s="12"/>
      <c r="M138" s="18"/>
      <c r="N138" s="5" t="str">
        <f t="shared" si="56"/>
        <v>FK_RULE_ID VARCHAR(100),</v>
      </c>
      <c r="O138" s="6" t="s">
        <v>67</v>
      </c>
      <c r="P138" t="s">
        <v>0</v>
      </c>
      <c r="W138" s="17" t="str">
        <f t="shared" si="57"/>
        <v>ruleName</v>
      </c>
      <c r="X138" s="3" t="str">
        <f t="shared" si="58"/>
        <v>"ruleName":"",</v>
      </c>
      <c r="Y138" s="22" t="str">
        <f t="shared" si="59"/>
        <v>public static String FK_RULE_ID="ruleName";</v>
      </c>
      <c r="Z138" s="7" t="str">
        <f t="shared" si="60"/>
        <v>private String ruleName="";</v>
      </c>
    </row>
    <row r="139" spans="2:26" ht="30" x14ac:dyDescent="0.45">
      <c r="B139" s="1" t="s">
        <v>229</v>
      </c>
      <c r="C139" s="1" t="s">
        <v>1</v>
      </c>
      <c r="D139" s="4">
        <v>50</v>
      </c>
      <c r="E139" s="24"/>
      <c r="F139" s="24"/>
      <c r="G139" s="24"/>
      <c r="I139" t="e">
        <f>#REF!</f>
        <v>#REF!</v>
      </c>
      <c r="J139" t="str">
        <f t="shared" si="54"/>
        <v xml:space="preserve"> ADD  FK_PERMISSION_ID VARCHAR(50)</v>
      </c>
      <c r="K139" s="21" t="str">
        <f t="shared" si="55"/>
        <v xml:space="preserve"> ALTER COLUMN   FK_PERMISSION_ID</v>
      </c>
      <c r="L139" s="12"/>
      <c r="M139" s="18"/>
      <c r="N139" s="5" t="str">
        <f t="shared" si="56"/>
        <v>FK_PERMISSION_ID VARCHAR(50),</v>
      </c>
      <c r="O139" s="6" t="s">
        <v>14</v>
      </c>
      <c r="W139" s="17" t="str">
        <f t="shared" si="57"/>
        <v>description</v>
      </c>
      <c r="X139" s="3" t="str">
        <f t="shared" si="58"/>
        <v>"description":"",</v>
      </c>
      <c r="Y139" s="22" t="str">
        <f t="shared" si="59"/>
        <v>public static String FK_PERMISSION_ID="description";</v>
      </c>
      <c r="Z139" s="7" t="str">
        <f t="shared" si="60"/>
        <v>private String description="";</v>
      </c>
    </row>
    <row r="140" spans="2:26" ht="17.5" x14ac:dyDescent="0.45">
      <c r="B140" s="30"/>
      <c r="C140" s="14"/>
      <c r="D140" s="9"/>
      <c r="E140" s="24"/>
      <c r="F140" s="24"/>
      <c r="G140" s="24"/>
      <c r="K140" s="32"/>
      <c r="M140" s="20"/>
      <c r="N140" s="33" t="s">
        <v>130</v>
      </c>
      <c r="O140" s="14"/>
      <c r="P140" s="14"/>
      <c r="W140" s="17"/>
      <c r="X140" s="3"/>
      <c r="Y140" s="22"/>
      <c r="Z140" s="7"/>
    </row>
    <row r="141" spans="2:26" x14ac:dyDescent="0.35">
      <c r="E141" s="24"/>
      <c r="F141" s="24"/>
      <c r="G141" s="24"/>
      <c r="K141" s="21"/>
      <c r="M141" s="19"/>
      <c r="N141" s="31" t="s">
        <v>126</v>
      </c>
      <c r="W141" s="16"/>
      <c r="X141" s="3"/>
      <c r="Y141" s="22"/>
      <c r="Z141" s="7"/>
    </row>
    <row r="142" spans="2:26" x14ac:dyDescent="0.35">
      <c r="E142" s="24"/>
      <c r="F142" s="24"/>
      <c r="G142" s="24"/>
      <c r="K142" s="21"/>
      <c r="M142" s="19"/>
      <c r="N142" s="5"/>
      <c r="W142" s="16"/>
      <c r="X142" s="3"/>
      <c r="Y142" s="22"/>
      <c r="Z142" s="7"/>
    </row>
    <row r="143" spans="2:26" x14ac:dyDescent="0.35">
      <c r="E143" s="24"/>
      <c r="F143" s="24"/>
      <c r="G143" s="24"/>
      <c r="K143" s="21"/>
      <c r="M143" s="19"/>
      <c r="N143" s="5" t="s">
        <v>6</v>
      </c>
      <c r="W143" s="16"/>
      <c r="X143" s="3"/>
      <c r="Y143" s="22"/>
      <c r="Z143" s="7"/>
    </row>
    <row r="144" spans="2:26" ht="43.5" x14ac:dyDescent="0.35">
      <c r="B144" s="2" t="s">
        <v>230</v>
      </c>
      <c r="E144" s="24"/>
      <c r="F144" s="24"/>
      <c r="G144" s="24"/>
      <c r="J144" t="s">
        <v>231</v>
      </c>
      <c r="K144" s="26" t="str">
        <f>CONCATENATE(J144," VIEW ",B144," AS SELECT")</f>
        <v>CREATE OR REPLACE  VIEW CR_REL_RULE_AND_PERMISSION_LIST AS SELECT</v>
      </c>
      <c r="M144" s="19"/>
      <c r="N144" s="5" t="str">
        <f>CONCATENATE("CREATE TABLE ",B144," ","(")</f>
        <v>CREATE TABLE CR_REL_RULE_AND_PERMISSION_LIST (</v>
      </c>
      <c r="W144" s="16"/>
      <c r="X144" s="3" t="s">
        <v>32</v>
      </c>
      <c r="Y144" s="22"/>
      <c r="Z144" s="7"/>
    </row>
    <row r="145" spans="2:26" ht="17.5" x14ac:dyDescent="0.45">
      <c r="B145" s="1" t="s">
        <v>2</v>
      </c>
      <c r="C145" s="1" t="s">
        <v>1</v>
      </c>
      <c r="D145" s="4">
        <v>20</v>
      </c>
      <c r="E145" s="24" t="s">
        <v>163</v>
      </c>
      <c r="F145" s="24"/>
      <c r="G145" s="24"/>
      <c r="K145" s="25" t="str">
        <f>CONCATENATE("T.",B145,",")</f>
        <v>T.ID,</v>
      </c>
      <c r="L145" s="12"/>
      <c r="M145" s="18"/>
      <c r="N145" s="5" t="str">
        <f t="shared" ref="N145:N152" si="61">CONCATENATE(B145," ",C145,"(",D145,")",E145,F145,G145,",")</f>
        <v>ID VARCHAR(20) NOT NULL ,</v>
      </c>
      <c r="O145" s="6" t="s">
        <v>2</v>
      </c>
      <c r="P145" s="6"/>
      <c r="Q145" s="6"/>
      <c r="R145" s="6"/>
      <c r="S145" s="6"/>
      <c r="T145" s="6"/>
      <c r="U145" s="6"/>
      <c r="V145" s="6"/>
      <c r="W145" s="17" t="str">
        <f t="shared" ref="W145:W152" si="62"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id</v>
      </c>
      <c r="X145" s="3" t="str">
        <f t="shared" ref="X145:X152" si="63">CONCATENATE("""",W145,"""",":","""","""",",")</f>
        <v>"id":"",</v>
      </c>
      <c r="Y145" s="22" t="str">
        <f t="shared" ref="Y145:Y152" si="64">CONCATENATE("public static String ",,B145,,"=","""",W145,""";")</f>
        <v>public static String ID="id";</v>
      </c>
      <c r="Z145" s="7" t="str">
        <f t="shared" ref="Z145:Z152" si="65">CONCATENATE("private String ",W145,"=","""""",";")</f>
        <v>private String id="";</v>
      </c>
    </row>
    <row r="146" spans="2:26" ht="17.5" x14ac:dyDescent="0.45">
      <c r="B146" s="1" t="s">
        <v>3</v>
      </c>
      <c r="C146" s="1" t="s">
        <v>1</v>
      </c>
      <c r="D146" s="4">
        <v>10</v>
      </c>
      <c r="E146" s="24"/>
      <c r="F146" s="24"/>
      <c r="G146" s="24"/>
      <c r="K146" s="25" t="str">
        <f>CONCATENATE("T.",B146,",")</f>
        <v>T.STATUS,</v>
      </c>
      <c r="L146" s="12"/>
      <c r="M146" s="18"/>
      <c r="N146" s="5" t="str">
        <f t="shared" si="61"/>
        <v>STATUS VARCHAR(10),</v>
      </c>
      <c r="O146" s="6" t="s">
        <v>3</v>
      </c>
      <c r="W146" s="17" t="str">
        <f t="shared" si="62"/>
        <v>status</v>
      </c>
      <c r="X146" s="3" t="str">
        <f t="shared" si="63"/>
        <v>"status":"",</v>
      </c>
      <c r="Y146" s="22" t="str">
        <f t="shared" si="64"/>
        <v>public static String STATUS="status";</v>
      </c>
      <c r="Z146" s="7" t="str">
        <f t="shared" si="65"/>
        <v>private String status="";</v>
      </c>
    </row>
    <row r="147" spans="2:26" ht="17.5" x14ac:dyDescent="0.45">
      <c r="B147" s="1" t="s">
        <v>4</v>
      </c>
      <c r="C147" s="1" t="s">
        <v>1</v>
      </c>
      <c r="D147" s="4">
        <v>20</v>
      </c>
      <c r="E147" s="24"/>
      <c r="F147" s="24"/>
      <c r="G147" s="24"/>
      <c r="K147" s="25" t="str">
        <f>CONCATENATE("T.",B147,",")</f>
        <v>T.INSERT_DATE,</v>
      </c>
      <c r="L147" s="12"/>
      <c r="M147" s="18"/>
      <c r="N147" s="5" t="str">
        <f t="shared" si="61"/>
        <v>INSERT_DATE VARCHAR(20),</v>
      </c>
      <c r="O147" s="6" t="s">
        <v>7</v>
      </c>
      <c r="P147" t="s">
        <v>8</v>
      </c>
      <c r="W147" s="17" t="str">
        <f t="shared" si="62"/>
        <v>insertDate</v>
      </c>
      <c r="X147" s="3" t="str">
        <f t="shared" si="63"/>
        <v>"insertDate":"",</v>
      </c>
      <c r="Y147" s="22" t="str">
        <f t="shared" si="64"/>
        <v>public static String INSERT_DATE="insertDate";</v>
      </c>
      <c r="Z147" s="7" t="str">
        <f t="shared" si="65"/>
        <v>private String insertDate="";</v>
      </c>
    </row>
    <row r="148" spans="2:26" ht="17.5" x14ac:dyDescent="0.45">
      <c r="B148" s="1" t="s">
        <v>5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T.MODIFICATION_DATE,</v>
      </c>
      <c r="L148" s="12"/>
      <c r="M148" s="18"/>
      <c r="N148" s="5" t="str">
        <f t="shared" si="61"/>
        <v>MODIFICATION_DATE VARCHAR(20),</v>
      </c>
      <c r="O148" s="6" t="s">
        <v>9</v>
      </c>
      <c r="P148" t="s">
        <v>8</v>
      </c>
      <c r="W148" s="17" t="str">
        <f t="shared" si="62"/>
        <v>modificationDate</v>
      </c>
      <c r="X148" s="3" t="str">
        <f t="shared" si="63"/>
        <v>"modificationDate":"",</v>
      </c>
      <c r="Y148" s="22" t="str">
        <f t="shared" si="64"/>
        <v>public static String MODIFICATION_DATE="modificationDate";</v>
      </c>
      <c r="Z148" s="7" t="str">
        <f t="shared" si="65"/>
        <v>private String modificationDate="";</v>
      </c>
    </row>
    <row r="149" spans="2:26" ht="17.5" x14ac:dyDescent="0.45">
      <c r="B149" s="1" t="s">
        <v>228</v>
      </c>
      <c r="C149" s="1" t="s">
        <v>1</v>
      </c>
      <c r="D149" s="4">
        <v>100</v>
      </c>
      <c r="E149" s="24"/>
      <c r="F149" s="24"/>
      <c r="G149" s="24"/>
      <c r="K149" s="25" t="str">
        <f>CONCATENATE("T.",B149,",")</f>
        <v>T.FK_RULE_ID,</v>
      </c>
      <c r="L149" s="12"/>
      <c r="M149" s="18"/>
      <c r="N149" s="5" t="str">
        <f t="shared" si="61"/>
        <v>FK_RULE_ID VARCHAR(100),</v>
      </c>
      <c r="O149" s="6" t="s">
        <v>10</v>
      </c>
      <c r="P149" t="s">
        <v>67</v>
      </c>
      <c r="Q149" t="s">
        <v>2</v>
      </c>
      <c r="W149" s="17" t="str">
        <f t="shared" si="62"/>
        <v>fkRuleId</v>
      </c>
      <c r="X149" s="3" t="str">
        <f t="shared" si="63"/>
        <v>"fkRuleId":"",</v>
      </c>
      <c r="Y149" s="22" t="str">
        <f t="shared" si="64"/>
        <v>public static String FK_RULE_ID="fkRuleId";</v>
      </c>
      <c r="Z149" s="7" t="str">
        <f t="shared" si="65"/>
        <v>private String fkRuleId="";</v>
      </c>
    </row>
    <row r="150" spans="2:26" ht="37.5" x14ac:dyDescent="0.45">
      <c r="B150" s="1" t="s">
        <v>68</v>
      </c>
      <c r="C150" s="1" t="s">
        <v>1</v>
      </c>
      <c r="D150" s="4">
        <v>100</v>
      </c>
      <c r="E150" s="24"/>
      <c r="F150" s="24"/>
      <c r="G150" s="24"/>
      <c r="K150" s="25" t="str">
        <f>CONCATENATE(" (SELECT RULE_NAME FROM APDVOICE.CR_RULE WHERE ID=T.FK_RULE_ID) AS ",B150,",")</f>
        <v xml:space="preserve"> (SELECT RULE_NAME FROM APDVOICE.CR_RULE WHERE ID=T.FK_RULE_ID) AS RULE_NAME,</v>
      </c>
      <c r="L150" s="12"/>
      <c r="M150" s="18"/>
      <c r="N150" s="5" t="str">
        <f t="shared" si="61"/>
        <v>RULE_NAME VARCHAR(100),</v>
      </c>
      <c r="O150" s="6" t="s">
        <v>67</v>
      </c>
      <c r="P150" t="s">
        <v>0</v>
      </c>
      <c r="W150" s="17" t="str">
        <f t="shared" si="62"/>
        <v>ruleName</v>
      </c>
      <c r="X150" s="3" t="str">
        <f t="shared" si="63"/>
        <v>"ruleName":"",</v>
      </c>
      <c r="Y150" s="22" t="str">
        <f t="shared" si="64"/>
        <v>public static String RULE_NAME="ruleName";</v>
      </c>
      <c r="Z150" s="7" t="str">
        <f t="shared" si="65"/>
        <v>private String ruleName="";</v>
      </c>
    </row>
    <row r="151" spans="2:26" ht="17.5" x14ac:dyDescent="0.45">
      <c r="B151" s="1" t="s">
        <v>229</v>
      </c>
      <c r="C151" s="1" t="s">
        <v>1</v>
      </c>
      <c r="D151" s="4">
        <v>50</v>
      </c>
      <c r="E151" s="24"/>
      <c r="F151" s="24"/>
      <c r="G151" s="24"/>
      <c r="K151" s="25" t="str">
        <f>CONCATENATE("T.",B151,",")</f>
        <v>T.FK_PERMISSION_ID,</v>
      </c>
      <c r="L151" s="12"/>
      <c r="M151" s="18"/>
      <c r="N151" s="5" t="str">
        <f t="shared" si="61"/>
        <v>FK_PERMISSION_ID VARCHAR(50),</v>
      </c>
      <c r="O151" s="6" t="s">
        <v>10</v>
      </c>
      <c r="P151" t="s">
        <v>50</v>
      </c>
      <c r="Q151" t="s">
        <v>2</v>
      </c>
      <c r="W151" s="17" t="str">
        <f t="shared" si="62"/>
        <v>fkPermissionId</v>
      </c>
      <c r="X151" s="3" t="str">
        <f t="shared" si="63"/>
        <v>"fkPermissionId":"",</v>
      </c>
      <c r="Y151" s="22" t="str">
        <f t="shared" si="64"/>
        <v>public static String FK_PERMISSION_ID="fkPermissionId";</v>
      </c>
      <c r="Z151" s="7" t="str">
        <f t="shared" si="65"/>
        <v>private String fkPermissionId="";</v>
      </c>
    </row>
    <row r="152" spans="2:26" ht="49.5" x14ac:dyDescent="0.45">
      <c r="B152" s="1" t="s">
        <v>224</v>
      </c>
      <c r="C152" s="1" t="s">
        <v>1</v>
      </c>
      <c r="D152" s="4">
        <v>50</v>
      </c>
      <c r="E152" s="24"/>
      <c r="F152" s="24"/>
      <c r="G152" s="24"/>
      <c r="K152" s="25" t="str">
        <f>CONCATENATE("(SELECT PERMISSION_STRING FROM APDVOICE.CR_PERMISSION WHERE ID=T.FK_PERMISSION_ID) AS ",B152,"")</f>
        <v>(SELECT PERMISSION_STRING FROM APDVOICE.CR_PERMISSION WHERE ID=T.FK_PERMISSION_ID) AS PERMISSION_STRING</v>
      </c>
      <c r="L152" s="12"/>
      <c r="M152" s="18"/>
      <c r="N152" s="5" t="str">
        <f t="shared" si="61"/>
        <v>PERMISSION_STRING VARCHAR(50),</v>
      </c>
      <c r="O152" s="6" t="s">
        <v>50</v>
      </c>
      <c r="P152" t="s">
        <v>225</v>
      </c>
      <c r="W152" s="17" t="str">
        <f t="shared" si="62"/>
        <v>permissionString</v>
      </c>
      <c r="X152" s="3" t="str">
        <f t="shared" si="63"/>
        <v>"permissionString":"",</v>
      </c>
      <c r="Y152" s="22" t="str">
        <f t="shared" si="64"/>
        <v>public static String PERMISSION_STRING="permissionString";</v>
      </c>
      <c r="Z152" s="7" t="str">
        <f t="shared" si="65"/>
        <v>private String permissionString="";</v>
      </c>
    </row>
    <row r="153" spans="2:26" ht="17.5" x14ac:dyDescent="0.45">
      <c r="B153" s="30"/>
      <c r="C153" s="14"/>
      <c r="D153" s="9"/>
      <c r="E153" s="24"/>
      <c r="F153" s="24"/>
      <c r="G153" s="24"/>
      <c r="K153" s="29" t="str">
        <f>CONCATENATE(" FROM ",LEFT(B144,LEN(B144)-5)," T")</f>
        <v xml:space="preserve"> FROM CR_REL_RULE_AND_PERMISSION T</v>
      </c>
      <c r="M153" s="20"/>
      <c r="N153" s="33" t="s">
        <v>130</v>
      </c>
      <c r="O153" s="14"/>
      <c r="P153" s="14"/>
      <c r="W153" s="17"/>
      <c r="X153" s="3"/>
      <c r="Y153" s="22"/>
      <c r="Z153" s="7"/>
    </row>
    <row r="154" spans="2:26" x14ac:dyDescent="0.35">
      <c r="E154" s="24"/>
      <c r="F154" s="24"/>
      <c r="G154" s="24"/>
      <c r="K154" s="21"/>
      <c r="M154" s="19"/>
      <c r="N154" s="31" t="s">
        <v>126</v>
      </c>
      <c r="W154" s="16"/>
      <c r="X154" s="3"/>
      <c r="Y154" s="22"/>
      <c r="Z154" s="7"/>
    </row>
    <row r="155" spans="2:26" x14ac:dyDescent="0.35">
      <c r="E155" s="24"/>
      <c r="F155" s="24"/>
      <c r="G155" s="24"/>
      <c r="K155" s="21"/>
      <c r="M155" s="19"/>
      <c r="N155" s="5"/>
      <c r="W155" s="16"/>
      <c r="X155" s="3"/>
      <c r="Y155" s="22"/>
      <c r="Z155" s="7"/>
    </row>
    <row r="156" spans="2:26" ht="43.5" x14ac:dyDescent="0.35">
      <c r="B156" s="2" t="s">
        <v>232</v>
      </c>
      <c r="E156" s="24"/>
      <c r="F156" s="24"/>
      <c r="G156" s="24"/>
      <c r="I156" t="str">
        <f>CONCATENATE("ALTER TABLE"," ",B156)</f>
        <v>ALTER TABLE CR_REL_PAYMENT_TYPE_AND_RULE</v>
      </c>
      <c r="J156" t="str">
        <f t="shared" ref="J156:J164" si="66">LEFT(CONCATENATE(" ADD "," ",N156,";"),LEN(CONCATENATE(" ADD "," ",N156,";"))-2)</f>
        <v xml:space="preserve"> ADD  CREATE TABLE CR_REL_PAYMENT_TYPE_AND_RULE </v>
      </c>
      <c r="K156" s="21" t="str">
        <f t="shared" ref="K156:K164" si="67">LEFT(CONCATENATE(" ALTER COLUMN  "," ",B156,";"),LEN(CONCATENATE(" ALTER COLUMN "," ",B156,";")))</f>
        <v xml:space="preserve"> ALTER COLUMN   CR_REL_PAYMENT_TYPE_AND_RULE</v>
      </c>
      <c r="M156" s="19"/>
      <c r="N156" s="5" t="str">
        <f>CONCATENATE("CREATE TABLE ",B156," ","(")</f>
        <v>CREATE TABLE CR_REL_PAYMENT_TYPE_AND_RULE (</v>
      </c>
      <c r="W156" s="16"/>
      <c r="X156" s="3" t="s">
        <v>32</v>
      </c>
      <c r="Y156" s="22"/>
      <c r="Z156" s="7"/>
    </row>
    <row r="157" spans="2:26" ht="17.5" x14ac:dyDescent="0.45">
      <c r="B157" s="1" t="s">
        <v>2</v>
      </c>
      <c r="C157" s="1" t="s">
        <v>1</v>
      </c>
      <c r="D157" s="4">
        <v>20</v>
      </c>
      <c r="E157" s="24" t="s">
        <v>163</v>
      </c>
      <c r="F157" s="24"/>
      <c r="G157" s="24"/>
      <c r="I157" t="str">
        <f t="shared" ref="I157:I164" si="68">I156</f>
        <v>ALTER TABLE CR_REL_PAYMENT_TYPE_AND_RULE</v>
      </c>
      <c r="J157" t="str">
        <f t="shared" si="66"/>
        <v xml:space="preserve"> ADD  ID VARCHAR(20) NOT NULL </v>
      </c>
      <c r="K157" s="21" t="str">
        <f t="shared" si="67"/>
        <v xml:space="preserve"> ALTER COLUMN   ID</v>
      </c>
      <c r="L157" s="12"/>
      <c r="M157" s="18"/>
      <c r="N157" s="5" t="str">
        <f t="shared" ref="N157:N164" si="69">CONCATENATE(B157," ",C157,"(",D157,")",E157,F157,G157,",")</f>
        <v>ID VARCHAR(20) NOT NULL ,</v>
      </c>
      <c r="O157" s="6" t="s">
        <v>2</v>
      </c>
      <c r="P157" s="6"/>
      <c r="Q157" s="6"/>
      <c r="R157" s="6"/>
      <c r="S157" s="6"/>
      <c r="T157" s="6"/>
      <c r="U157" s="6"/>
      <c r="V157" s="6"/>
      <c r="W157" s="17" t="str">
        <f t="shared" ref="W157:W164" si="70">CONCATENATE(,LOWER(O157),UPPER(LEFT(P157,1)),LOWER(RIGHT(P157,LEN(P157)-IF(LEN(P157)&gt;0,1,LEN(P157)))),UPPER(LEFT(Q157,1)),LOWER(RIGHT(Q157,LEN(Q157)-IF(LEN(Q157)&gt;0,1,LEN(Q157)))),UPPER(LEFT(R157,1)),LOWER(RIGHT(R157,LEN(R157)-IF(LEN(R157)&gt;0,1,LEN(R157)))),UPPER(LEFT(S157,1)),LOWER(RIGHT(S157,LEN(S157)-IF(LEN(S157)&gt;0,1,LEN(S157)))),UPPER(LEFT(T157,1)),LOWER(RIGHT(T157,LEN(T157)-IF(LEN(T157)&gt;0,1,LEN(T157)))),UPPER(LEFT(U157,1)),LOWER(RIGHT(U157,LEN(U157)-IF(LEN(U157)&gt;0,1,LEN(U157)))),UPPER(LEFT(V157,1)),LOWER(RIGHT(V157,LEN(V157)-IF(LEN(V157)&gt;0,1,LEN(V157)))))</f>
        <v>id</v>
      </c>
      <c r="X157" s="3" t="str">
        <f t="shared" ref="X157:X164" si="71">CONCATENATE("""",W157,"""",":","""","""",",")</f>
        <v>"id":"",</v>
      </c>
      <c r="Y157" s="22" t="str">
        <f t="shared" ref="Y157:Y164" si="72">CONCATENATE("public static String ",,B157,,"=","""",W157,""";")</f>
        <v>public static String ID="id";</v>
      </c>
      <c r="Z157" s="7" t="str">
        <f t="shared" ref="Z157:Z164" si="73">CONCATENATE("private String ",W157,"=","""""",";")</f>
        <v>private String id="";</v>
      </c>
    </row>
    <row r="158" spans="2:26" ht="17.5" x14ac:dyDescent="0.45">
      <c r="B158" s="1" t="s">
        <v>3</v>
      </c>
      <c r="C158" s="1" t="s">
        <v>1</v>
      </c>
      <c r="D158" s="4">
        <v>10</v>
      </c>
      <c r="E158" s="24"/>
      <c r="F158" s="24"/>
      <c r="G158" s="24"/>
      <c r="I158" t="str">
        <f t="shared" si="68"/>
        <v>ALTER TABLE CR_REL_PAYMENT_TYPE_AND_RULE</v>
      </c>
      <c r="J158" t="str">
        <f t="shared" si="66"/>
        <v xml:space="preserve"> ADD  STATUS VARCHAR(10)</v>
      </c>
      <c r="K158" s="21" t="str">
        <f t="shared" si="67"/>
        <v xml:space="preserve"> ALTER COLUMN   STATUS</v>
      </c>
      <c r="L158" s="12"/>
      <c r="M158" s="18"/>
      <c r="N158" s="5" t="str">
        <f t="shared" si="69"/>
        <v>STATUS VARCHAR(10),</v>
      </c>
      <c r="O158" s="6" t="s">
        <v>3</v>
      </c>
      <c r="W158" s="17" t="str">
        <f t="shared" si="70"/>
        <v>status</v>
      </c>
      <c r="X158" s="3" t="str">
        <f t="shared" si="71"/>
        <v>"status":"",</v>
      </c>
      <c r="Y158" s="22" t="str">
        <f t="shared" si="72"/>
        <v>public static String STATUS="status";</v>
      </c>
      <c r="Z158" s="7" t="str">
        <f t="shared" si="73"/>
        <v>private String status="";</v>
      </c>
    </row>
    <row r="159" spans="2:26" ht="17.5" x14ac:dyDescent="0.45">
      <c r="B159" s="1" t="s">
        <v>4</v>
      </c>
      <c r="C159" s="1" t="s">
        <v>1</v>
      </c>
      <c r="D159" s="4">
        <v>20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INSERT_DATE VARCHAR(20)</v>
      </c>
      <c r="K159" s="21" t="str">
        <f t="shared" si="67"/>
        <v xml:space="preserve"> ALTER COLUMN   INSERT_DATE</v>
      </c>
      <c r="L159" s="12"/>
      <c r="M159" s="18"/>
      <c r="N159" s="5" t="str">
        <f t="shared" si="69"/>
        <v>INSERT_DATE VARCHAR(20),</v>
      </c>
      <c r="O159" s="6" t="s">
        <v>7</v>
      </c>
      <c r="P159" t="s">
        <v>8</v>
      </c>
      <c r="W159" s="17" t="str">
        <f t="shared" si="70"/>
        <v>insertDate</v>
      </c>
      <c r="X159" s="3" t="str">
        <f t="shared" si="71"/>
        <v>"insertDate":"",</v>
      </c>
      <c r="Y159" s="22" t="str">
        <f t="shared" si="72"/>
        <v>public static String INSERT_DATE="insertDate";</v>
      </c>
      <c r="Z159" s="7" t="str">
        <f t="shared" si="73"/>
        <v>private String insertDate="";</v>
      </c>
    </row>
    <row r="160" spans="2:26" ht="30" x14ac:dyDescent="0.45">
      <c r="B160" s="1" t="s">
        <v>5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MODIFICATION_DATE VARCHAR(20)</v>
      </c>
      <c r="K160" s="21" t="str">
        <f t="shared" si="67"/>
        <v xml:space="preserve"> ALTER COLUMN   MODIFICATION_DATE</v>
      </c>
      <c r="L160" s="12"/>
      <c r="M160" s="18"/>
      <c r="N160" s="5" t="str">
        <f t="shared" si="69"/>
        <v>MODIFICATION_DATE VARCHAR(20),</v>
      </c>
      <c r="O160" s="6" t="s">
        <v>9</v>
      </c>
      <c r="P160" t="s">
        <v>8</v>
      </c>
      <c r="W160" s="17" t="str">
        <f t="shared" si="70"/>
        <v>modificationDate</v>
      </c>
      <c r="X160" s="3" t="str">
        <f t="shared" si="71"/>
        <v>"modificationDate":"",</v>
      </c>
      <c r="Y160" s="22" t="str">
        <f t="shared" si="72"/>
        <v>public static String MODIFICATION_DATE="modificationDate";</v>
      </c>
      <c r="Z160" s="7" t="str">
        <f t="shared" si="73"/>
        <v>private String modificationDate="";</v>
      </c>
    </row>
    <row r="161" spans="2:26" ht="17.5" x14ac:dyDescent="0.45">
      <c r="B161" s="1" t="s">
        <v>228</v>
      </c>
      <c r="C161" s="1" t="s">
        <v>1</v>
      </c>
      <c r="D161" s="4">
        <v>500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FK_RULE_ID VARCHAR(500)</v>
      </c>
      <c r="K161" s="21" t="str">
        <f t="shared" si="67"/>
        <v xml:space="preserve"> ALTER COLUMN   FK_RULE_ID</v>
      </c>
      <c r="L161" s="12"/>
      <c r="M161" s="18"/>
      <c r="N161" s="5" t="str">
        <f t="shared" si="69"/>
        <v>FK_RULE_ID VARCHAR(500),</v>
      </c>
      <c r="O161" s="6" t="s">
        <v>10</v>
      </c>
      <c r="P161" t="s">
        <v>67</v>
      </c>
      <c r="Q161" t="s">
        <v>2</v>
      </c>
      <c r="W161" s="17" t="str">
        <f t="shared" si="70"/>
        <v>fkRuleId</v>
      </c>
      <c r="X161" s="3" t="str">
        <f t="shared" si="71"/>
        <v>"fkRuleId":"",</v>
      </c>
      <c r="Y161" s="22" t="str">
        <f t="shared" si="72"/>
        <v>public static String FK_RULE_ID="fkRuleId";</v>
      </c>
      <c r="Z161" s="7" t="str">
        <f t="shared" si="73"/>
        <v>private String fkRuleId="";</v>
      </c>
    </row>
    <row r="162" spans="2:26" ht="30" x14ac:dyDescent="0.45">
      <c r="B162" s="1" t="s">
        <v>240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FK_PAYMENT_TYPE_ID VARCHAR(500)</v>
      </c>
      <c r="K162" s="21" t="str">
        <f t="shared" si="67"/>
        <v xml:space="preserve"> ALTER COLUMN   FK_PAYMENT_TYPE_ID</v>
      </c>
      <c r="L162" s="12"/>
      <c r="M162" s="18"/>
      <c r="N162" s="5" t="str">
        <f t="shared" si="69"/>
        <v>FK_PAYMENT_TYPE_ID VARCHAR(500),</v>
      </c>
      <c r="O162" s="6" t="s">
        <v>10</v>
      </c>
      <c r="P162" t="s">
        <v>169</v>
      </c>
      <c r="Q162" t="s">
        <v>51</v>
      </c>
      <c r="R162" t="s">
        <v>2</v>
      </c>
      <c r="W162" s="17" t="str">
        <f t="shared" si="70"/>
        <v>fkPaymentTypeId</v>
      </c>
      <c r="X162" s="3" t="str">
        <f t="shared" si="71"/>
        <v>"fkPaymentTypeId":"",</v>
      </c>
      <c r="Y162" s="22" t="str">
        <f t="shared" si="72"/>
        <v>public static String FK_PAYMENT_TYPE_ID="fkPaymentTypeId";</v>
      </c>
      <c r="Z162" s="7" t="str">
        <f t="shared" si="73"/>
        <v>private String fkPaymentTypeId="";</v>
      </c>
    </row>
    <row r="163" spans="2:26" ht="30" x14ac:dyDescent="0.45">
      <c r="B163" s="1" t="s">
        <v>237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DEFAULT_PERIOD VARCHAR(500)</v>
      </c>
      <c r="K163" s="21" t="str">
        <f t="shared" si="67"/>
        <v xml:space="preserve"> ALTER COLUMN   DEFAULT_PERIOD</v>
      </c>
      <c r="L163" s="12"/>
      <c r="M163" s="18"/>
      <c r="N163" s="5" t="str">
        <f t="shared" si="69"/>
        <v>DEFAULT_PERIOD VARCHAR(500),</v>
      </c>
      <c r="O163" s="6" t="s">
        <v>238</v>
      </c>
      <c r="P163" t="s">
        <v>239</v>
      </c>
      <c r="W163" s="17" t="str">
        <f t="shared" si="70"/>
        <v>defaultPeriod</v>
      </c>
      <c r="X163" s="3" t="str">
        <f t="shared" si="71"/>
        <v>"defaultPeriod":"",</v>
      </c>
      <c r="Y163" s="22" t="str">
        <f t="shared" si="72"/>
        <v>public static String DEFAULT_PERIOD="defaultPeriod";</v>
      </c>
      <c r="Z163" s="7" t="str">
        <f t="shared" si="73"/>
        <v>private String defaultPeriod="";</v>
      </c>
    </row>
    <row r="164" spans="2:26" ht="17.5" x14ac:dyDescent="0.45">
      <c r="B164" s="1" t="s">
        <v>146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OWNER VARCHAR(500)</v>
      </c>
      <c r="K164" s="21" t="str">
        <f t="shared" si="67"/>
        <v xml:space="preserve"> ALTER COLUMN   OWNER</v>
      </c>
      <c r="L164" s="12"/>
      <c r="M164" s="18"/>
      <c r="N164" s="5" t="str">
        <f t="shared" si="69"/>
        <v>OWNER VARCHAR(500),</v>
      </c>
      <c r="O164" s="6" t="s">
        <v>146</v>
      </c>
      <c r="W164" s="17" t="str">
        <f t="shared" si="70"/>
        <v>owner</v>
      </c>
      <c r="X164" s="3" t="str">
        <f t="shared" si="71"/>
        <v>"owner":"",</v>
      </c>
      <c r="Y164" s="22" t="str">
        <f t="shared" si="72"/>
        <v>public static String OWNER="owner";</v>
      </c>
      <c r="Z164" s="7" t="str">
        <f t="shared" si="73"/>
        <v>private String owner="";</v>
      </c>
    </row>
    <row r="165" spans="2:26" ht="17.5" x14ac:dyDescent="0.45">
      <c r="B165" s="30"/>
      <c r="C165" s="14"/>
      <c r="D165" s="9"/>
      <c r="E165" s="24"/>
      <c r="F165" s="24"/>
      <c r="G165" s="24"/>
      <c r="K165" s="32"/>
      <c r="M165" s="20"/>
      <c r="N165" s="33" t="s">
        <v>130</v>
      </c>
      <c r="O165" s="14"/>
      <c r="P165" s="14"/>
      <c r="W165" s="17"/>
      <c r="X165" s="3"/>
      <c r="Y165" s="22"/>
      <c r="Z165" s="7"/>
    </row>
    <row r="166" spans="2:26" x14ac:dyDescent="0.35">
      <c r="E166" s="24"/>
      <c r="F166" s="24"/>
      <c r="G166" s="24"/>
      <c r="K166" s="21"/>
      <c r="M166" s="19"/>
      <c r="N166" s="31" t="s">
        <v>126</v>
      </c>
      <c r="W166" s="16"/>
      <c r="X166" s="3"/>
      <c r="Y166" s="22"/>
      <c r="Z166" s="7"/>
    </row>
    <row r="167" spans="2:26" x14ac:dyDescent="0.35">
      <c r="E167" s="24"/>
      <c r="F167" s="24"/>
      <c r="G167" s="24"/>
      <c r="K167" s="21"/>
      <c r="M167" s="19"/>
      <c r="N167" s="5"/>
      <c r="W167" s="16"/>
      <c r="X167" s="3"/>
      <c r="Y167" s="22"/>
      <c r="Z167" s="7"/>
    </row>
    <row r="168" spans="2:26" x14ac:dyDescent="0.35">
      <c r="E168" s="24"/>
      <c r="F168" s="24"/>
      <c r="G168" s="24"/>
      <c r="K168" s="21"/>
      <c r="M168" s="19"/>
      <c r="N168" s="5" t="s">
        <v>6</v>
      </c>
      <c r="W168" s="16"/>
      <c r="X168" s="3"/>
      <c r="Y168" s="22"/>
      <c r="Z168" s="7"/>
    </row>
    <row r="169" spans="2:26" ht="29" x14ac:dyDescent="0.35">
      <c r="B169" s="2" t="s">
        <v>252</v>
      </c>
      <c r="E169" s="24"/>
      <c r="F169" s="24"/>
      <c r="G169" s="24"/>
      <c r="I169" t="str">
        <f>CONCATENATE("ALTER TABLE"," ",B169)</f>
        <v>ALTER TABLE CR_PAYMENT_TYPE</v>
      </c>
      <c r="J169" t="str">
        <f t="shared" ref="J169:J183" si="74">LEFT(CONCATENATE(" ADD "," ",N169,";"),LEN(CONCATENATE(" ADD "," ",N169,";"))-2)</f>
        <v xml:space="preserve"> ADD  CREATE TABLE CR_PAYMENT_TYPE </v>
      </c>
      <c r="K169" s="21" t="str">
        <f t="shared" ref="K169:K183" si="75">LEFT(CONCATENATE(" ALTER COLUMN  "," ",B169,";"),LEN(CONCATENATE(" ALTER COLUMN "," ",B169,";")))</f>
        <v xml:space="preserve"> ALTER COLUMN   CR_PAYMENT_TYPE</v>
      </c>
      <c r="M169" s="19"/>
      <c r="N169" s="5" t="str">
        <f>CONCATENATE("CREATE TABLE ",B169," ","(")</f>
        <v>CREATE TABLE CR_PAYMENT_TYPE (</v>
      </c>
      <c r="W169" s="16"/>
      <c r="X169" s="3" t="s">
        <v>32</v>
      </c>
      <c r="Y169" s="22"/>
      <c r="Z169" s="7"/>
    </row>
    <row r="170" spans="2:26" ht="17.5" x14ac:dyDescent="0.45">
      <c r="B170" s="1" t="s">
        <v>2</v>
      </c>
      <c r="C170" s="1" t="s">
        <v>1</v>
      </c>
      <c r="D170" s="4">
        <v>20</v>
      </c>
      <c r="E170" s="24" t="s">
        <v>163</v>
      </c>
      <c r="F170" s="24"/>
      <c r="G170" s="24"/>
      <c r="I170" t="str">
        <f>I169</f>
        <v>ALTER TABLE CR_PAYMENT_TYPE</v>
      </c>
      <c r="J170" t="str">
        <f t="shared" si="74"/>
        <v xml:space="preserve"> ADD  ID VARCHAR(20) NOT NULL </v>
      </c>
      <c r="K170" s="21" t="str">
        <f t="shared" si="75"/>
        <v xml:space="preserve"> ALTER COLUMN   ID</v>
      </c>
      <c r="L170" s="12"/>
      <c r="M170" s="18"/>
      <c r="N170" s="5" t="str">
        <f t="shared" ref="N170:N183" si="76">CONCATENATE(B170," ",C170,"(",D170,")",E170,F170,G170,",")</f>
        <v>ID VARCHAR(20) NOT NULL ,</v>
      </c>
      <c r="O170" s="6" t="s">
        <v>2</v>
      </c>
      <c r="P170" s="6"/>
      <c r="Q170" s="6"/>
      <c r="R170" s="6"/>
      <c r="S170" s="6"/>
      <c r="T170" s="6"/>
      <c r="U170" s="6"/>
      <c r="V170" s="6"/>
      <c r="W170" s="17" t="str">
        <f t="shared" ref="W170:W183" si="77">CONCATENATE(,LOWER(O170),UPPER(LEFT(P170,1)),LOWER(RIGHT(P170,LEN(P170)-IF(LEN(P170)&gt;0,1,LEN(P170)))),UPPER(LEFT(Q170,1)),LOWER(RIGHT(Q170,LEN(Q170)-IF(LEN(Q170)&gt;0,1,LEN(Q170)))),UPPER(LEFT(R170,1)),LOWER(RIGHT(R170,LEN(R170)-IF(LEN(R170)&gt;0,1,LEN(R170)))),UPPER(LEFT(S170,1)),LOWER(RIGHT(S170,LEN(S170)-IF(LEN(S170)&gt;0,1,LEN(S170)))),UPPER(LEFT(T170,1)),LOWER(RIGHT(T170,LEN(T170)-IF(LEN(T170)&gt;0,1,LEN(T170)))),UPPER(LEFT(U170,1)),LOWER(RIGHT(U170,LEN(U170)-IF(LEN(U170)&gt;0,1,LEN(U170)))),UPPER(LEFT(V170,1)),LOWER(RIGHT(V170,LEN(V170)-IF(LEN(V170)&gt;0,1,LEN(V170)))))</f>
        <v>id</v>
      </c>
      <c r="X170" s="3" t="str">
        <f t="shared" ref="X170:X183" si="78">CONCATENATE("""",W170,"""",":","""","""",",")</f>
        <v>"id":"",</v>
      </c>
      <c r="Y170" s="22" t="str">
        <f t="shared" ref="Y170:Y183" si="79">CONCATENATE("public static String ",,B170,,"=","""",W170,""";")</f>
        <v>public static String ID="id";</v>
      </c>
      <c r="Z170" s="7" t="str">
        <f t="shared" ref="Z170:Z183" si="80">CONCATENATE("private String ",W170,"=","""""",";")</f>
        <v>private String id="";</v>
      </c>
    </row>
    <row r="171" spans="2:26" ht="17.5" x14ac:dyDescent="0.45">
      <c r="B171" s="1" t="s">
        <v>3</v>
      </c>
      <c r="C171" s="1" t="s">
        <v>1</v>
      </c>
      <c r="D171" s="4">
        <v>10</v>
      </c>
      <c r="E171" s="24"/>
      <c r="F171" s="24"/>
      <c r="G171" s="24"/>
      <c r="I171" t="str">
        <f>I170</f>
        <v>ALTER TABLE CR_PAYMENT_TYPE</v>
      </c>
      <c r="J171" t="str">
        <f t="shared" si="74"/>
        <v xml:space="preserve"> ADD  STATUS VARCHAR(10)</v>
      </c>
      <c r="K171" s="21" t="str">
        <f t="shared" si="75"/>
        <v xml:space="preserve"> ALTER COLUMN   STATUS</v>
      </c>
      <c r="L171" s="12"/>
      <c r="M171" s="18"/>
      <c r="N171" s="5" t="str">
        <f t="shared" si="76"/>
        <v>STATUS VARCHAR(10),</v>
      </c>
      <c r="O171" s="6" t="s">
        <v>3</v>
      </c>
      <c r="W171" s="17" t="str">
        <f t="shared" si="77"/>
        <v>status</v>
      </c>
      <c r="X171" s="3" t="str">
        <f t="shared" si="78"/>
        <v>"status":"",</v>
      </c>
      <c r="Y171" s="22" t="str">
        <f t="shared" si="79"/>
        <v>public static String STATUS="status";</v>
      </c>
      <c r="Z171" s="7" t="str">
        <f t="shared" si="80"/>
        <v>private String status="";</v>
      </c>
    </row>
    <row r="172" spans="2:26" ht="30" x14ac:dyDescent="0.45">
      <c r="B172" s="1" t="s">
        <v>5</v>
      </c>
      <c r="C172" s="1" t="s">
        <v>1</v>
      </c>
      <c r="D172" s="4">
        <v>20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MODIFICATION_DATE VARCHAR(20)</v>
      </c>
      <c r="K172" s="21" t="str">
        <f t="shared" si="75"/>
        <v xml:space="preserve"> ALTER COLUMN   MODIFICATION_DATE</v>
      </c>
      <c r="L172" s="12"/>
      <c r="M172" s="18"/>
      <c r="N172" s="5" t="str">
        <f t="shared" si="76"/>
        <v>MODIFICATION_DATE VARCHAR(20),</v>
      </c>
      <c r="O172" s="6" t="s">
        <v>9</v>
      </c>
      <c r="P172" t="s">
        <v>8</v>
      </c>
      <c r="W172" s="17" t="str">
        <f t="shared" si="77"/>
        <v>modificationDate</v>
      </c>
      <c r="X172" s="3" t="str">
        <f t="shared" si="78"/>
        <v>"modificationDate":"",</v>
      </c>
      <c r="Y172" s="22" t="str">
        <f t="shared" si="79"/>
        <v>public static String MODIFICATION_DATE="modificationDate";</v>
      </c>
      <c r="Z172" s="7" t="str">
        <f t="shared" si="80"/>
        <v>private String modificationDate="";</v>
      </c>
    </row>
    <row r="173" spans="2:26" ht="17.5" x14ac:dyDescent="0.45">
      <c r="B173" s="1" t="s">
        <v>4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INSERT_DATE VARCHAR(20)</v>
      </c>
      <c r="K173" s="21" t="str">
        <f t="shared" si="75"/>
        <v xml:space="preserve"> ALTER COLUMN   INSERT_DATE</v>
      </c>
      <c r="L173" s="12"/>
      <c r="M173" s="18"/>
      <c r="N173" s="5" t="str">
        <f t="shared" si="76"/>
        <v>INSERT_DATE VARCHAR(20),</v>
      </c>
      <c r="O173" s="6" t="s">
        <v>7</v>
      </c>
      <c r="P173" t="s">
        <v>8</v>
      </c>
      <c r="W173" s="17" t="str">
        <f t="shared" si="77"/>
        <v>insertDate</v>
      </c>
      <c r="X173" s="3" t="str">
        <f t="shared" si="78"/>
        <v>"insertDate":"",</v>
      </c>
      <c r="Y173" s="22" t="str">
        <f t="shared" si="79"/>
        <v>public static String INSERT_DATE="insertDate";</v>
      </c>
      <c r="Z173" s="7" t="str">
        <f t="shared" si="80"/>
        <v>private String insertDate="";</v>
      </c>
    </row>
    <row r="174" spans="2:26" ht="30" x14ac:dyDescent="0.45">
      <c r="B174" s="1" t="s">
        <v>241</v>
      </c>
      <c r="C174" s="1" t="s">
        <v>1</v>
      </c>
      <c r="D174" s="4">
        <v>500</v>
      </c>
      <c r="E174" s="24"/>
      <c r="F174" s="24"/>
      <c r="G174" s="24"/>
      <c r="I174">
        <f>I165</f>
        <v>0</v>
      </c>
      <c r="J174" t="str">
        <f t="shared" si="74"/>
        <v xml:space="preserve"> ADD  PAYMENT_TYPE_NAME VARCHAR(500)</v>
      </c>
      <c r="K174" s="21" t="str">
        <f t="shared" si="75"/>
        <v xml:space="preserve"> ALTER COLUMN   PAYMENT_TYPE_NAME</v>
      </c>
      <c r="L174" s="12"/>
      <c r="M174" s="18"/>
      <c r="N174" s="5" t="str">
        <f t="shared" si="76"/>
        <v>PAYMENT_TYPE_NAME VARCHAR(500),</v>
      </c>
      <c r="O174" s="6" t="s">
        <v>169</v>
      </c>
      <c r="P174" t="s">
        <v>51</v>
      </c>
      <c r="Q174" t="s">
        <v>0</v>
      </c>
      <c r="W174" s="17" t="str">
        <f t="shared" si="77"/>
        <v>paymentTypeName</v>
      </c>
      <c r="X174" s="3" t="str">
        <f t="shared" si="78"/>
        <v>"paymentTypeName":"",</v>
      </c>
      <c r="Y174" s="22" t="str">
        <f t="shared" si="79"/>
        <v>public static String PAYMENT_TYPE_NAME="paymentTypeName";</v>
      </c>
      <c r="Z174" s="7" t="str">
        <f t="shared" si="80"/>
        <v>private String paymentTypeName="";</v>
      </c>
    </row>
    <row r="175" spans="2:26" ht="30" x14ac:dyDescent="0.45">
      <c r="B175" s="1" t="s">
        <v>242</v>
      </c>
      <c r="C175" s="1" t="s">
        <v>1</v>
      </c>
      <c r="D175" s="4">
        <v>500</v>
      </c>
      <c r="E175" s="24"/>
      <c r="F175" s="24"/>
      <c r="G175" s="24"/>
      <c r="I175">
        <f>I174</f>
        <v>0</v>
      </c>
      <c r="J175" t="str">
        <f t="shared" si="74"/>
        <v xml:space="preserve"> ADD  PAYMENT_TYPE_SHORTNAME VARCHAR(500)</v>
      </c>
      <c r="K175" s="21" t="str">
        <f t="shared" si="75"/>
        <v xml:space="preserve"> ALTER COLUMN   PAYMENT_TYPE_SHORTNAME</v>
      </c>
      <c r="L175" s="12"/>
      <c r="M175" s="18"/>
      <c r="N175" s="5" t="str">
        <f t="shared" si="76"/>
        <v>PAYMENT_TYPE_SHORTNAME VARCHAR(500),</v>
      </c>
      <c r="O175" s="6" t="s">
        <v>169</v>
      </c>
      <c r="P175" t="s">
        <v>51</v>
      </c>
      <c r="Q175" t="s">
        <v>248</v>
      </c>
      <c r="W175" s="17" t="str">
        <f t="shared" si="77"/>
        <v>paymentTypeShortname</v>
      </c>
      <c r="X175" s="3" t="str">
        <f t="shared" si="78"/>
        <v>"paymentTypeShortname":"",</v>
      </c>
      <c r="Y175" s="22" t="str">
        <f t="shared" si="79"/>
        <v>public static String PAYMENT_TYPE_SHORTNAME="paymentTypeShortname";</v>
      </c>
      <c r="Z175" s="7" t="str">
        <f t="shared" si="80"/>
        <v>private String paymentTypeShortname="";</v>
      </c>
    </row>
    <row r="176" spans="2:26" ht="17.5" x14ac:dyDescent="0.45">
      <c r="B176" s="1" t="s">
        <v>243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DEFAULT_PRICE VARCHAR(500)</v>
      </c>
      <c r="K176" s="21" t="str">
        <f t="shared" si="75"/>
        <v xml:space="preserve"> ALTER COLUMN   DEFAULT_PRICE</v>
      </c>
      <c r="L176" s="12"/>
      <c r="M176" s="18"/>
      <c r="N176" s="5" t="str">
        <f t="shared" si="76"/>
        <v>DEFAULT_PRICE VARCHAR(500),</v>
      </c>
      <c r="O176" s="6" t="s">
        <v>238</v>
      </c>
      <c r="P176" t="s">
        <v>171</v>
      </c>
      <c r="W176" s="17" t="str">
        <f t="shared" si="77"/>
        <v>defaultPrice</v>
      </c>
      <c r="X176" s="3" t="str">
        <f t="shared" si="78"/>
        <v>"defaultPrice":"",</v>
      </c>
      <c r="Y176" s="22" t="str">
        <f t="shared" si="79"/>
        <v>public static String DEFAULT_PRICE="defaultPrice";</v>
      </c>
      <c r="Z176" s="7" t="str">
        <f t="shared" si="80"/>
        <v>private String defaultPrice="";</v>
      </c>
    </row>
    <row r="177" spans="2:26" ht="17.5" x14ac:dyDescent="0.45">
      <c r="B177" s="1" t="s">
        <v>173</v>
      </c>
      <c r="C177" s="1" t="s">
        <v>1</v>
      </c>
      <c r="D177" s="4">
        <v>500</v>
      </c>
      <c r="E177" s="24"/>
      <c r="F177" s="24"/>
      <c r="G177" s="24"/>
      <c r="I177">
        <f>I175</f>
        <v>0</v>
      </c>
      <c r="J177" t="str">
        <f t="shared" si="74"/>
        <v xml:space="preserve"> ADD  CURRENCY VARCHAR(500)</v>
      </c>
      <c r="K177" s="21" t="str">
        <f t="shared" si="75"/>
        <v xml:space="preserve"> ALTER COLUMN   CURRENCY</v>
      </c>
      <c r="L177" s="12"/>
      <c r="M177" s="18"/>
      <c r="N177" s="5" t="str">
        <f t="shared" si="76"/>
        <v>CURRENCY VARCHAR(500),</v>
      </c>
      <c r="O177" s="6" t="s">
        <v>173</v>
      </c>
      <c r="W177" s="17" t="str">
        <f t="shared" si="77"/>
        <v>currency</v>
      </c>
      <c r="X177" s="3" t="str">
        <f t="shared" si="78"/>
        <v>"currency":"",</v>
      </c>
      <c r="Y177" s="22" t="str">
        <f t="shared" si="79"/>
        <v>public static String CURRENCY="currency";</v>
      </c>
      <c r="Z177" s="7" t="str">
        <f t="shared" si="80"/>
        <v>private String currency="";</v>
      </c>
    </row>
    <row r="178" spans="2:26" ht="30" x14ac:dyDescent="0.45">
      <c r="B178" s="1" t="s">
        <v>244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DEFAULT_DISCOUNT VARCHAR(500)</v>
      </c>
      <c r="K178" s="21" t="str">
        <f t="shared" si="75"/>
        <v xml:space="preserve"> ALTER COLUMN   DEFAULT_DISCOUNT</v>
      </c>
      <c r="L178" s="12"/>
      <c r="M178" s="18"/>
      <c r="N178" s="5" t="str">
        <f t="shared" si="76"/>
        <v>DEFAULT_DISCOUNT VARCHAR(500),</v>
      </c>
      <c r="O178" s="6" t="s">
        <v>238</v>
      </c>
      <c r="P178" t="s">
        <v>172</v>
      </c>
      <c r="W178" s="17" t="str">
        <f t="shared" si="77"/>
        <v>defaultDiscount</v>
      </c>
      <c r="X178" s="3" t="str">
        <f t="shared" si="78"/>
        <v>"defaultDiscount":"",</v>
      </c>
      <c r="Y178" s="22" t="str">
        <f t="shared" si="79"/>
        <v>public static String DEFAULT_DISCOUNT="defaultDiscount";</v>
      </c>
      <c r="Z178" s="7" t="str">
        <f t="shared" si="80"/>
        <v>private String defaultDiscount="";</v>
      </c>
    </row>
    <row r="179" spans="2:26" ht="30" x14ac:dyDescent="0.45">
      <c r="B179" s="1" t="s">
        <v>245</v>
      </c>
      <c r="C179" s="1" t="s">
        <v>1</v>
      </c>
      <c r="D179" s="4">
        <v>500</v>
      </c>
      <c r="E179" s="24"/>
      <c r="F179" s="24"/>
      <c r="G179" s="24"/>
      <c r="I179" t="str">
        <f>I169</f>
        <v>ALTER TABLE CR_PAYMENT_TYPE</v>
      </c>
      <c r="J179" t="str">
        <f t="shared" si="74"/>
        <v xml:space="preserve"> ADD  DEFAULT_PAYMENT_PERIOD VARCHAR(500)</v>
      </c>
      <c r="K179" s="21" t="str">
        <f t="shared" si="75"/>
        <v xml:space="preserve"> ALTER COLUMN   DEFAULT_PAYMENT_PERIOD</v>
      </c>
      <c r="L179" s="12"/>
      <c r="M179" s="18"/>
      <c r="N179" s="5" t="str">
        <f t="shared" si="76"/>
        <v>DEFAULT_PAYMENT_PERIOD VARCHAR(500),</v>
      </c>
      <c r="O179" s="6" t="s">
        <v>238</v>
      </c>
      <c r="P179" t="s">
        <v>169</v>
      </c>
      <c r="Q179" t="s">
        <v>239</v>
      </c>
      <c r="W179" s="17" t="str">
        <f t="shared" si="77"/>
        <v>defaultPaymentPeriod</v>
      </c>
      <c r="X179" s="3" t="str">
        <f t="shared" si="78"/>
        <v>"defaultPaymentPeriod":"",</v>
      </c>
      <c r="Y179" s="22" t="str">
        <f t="shared" si="79"/>
        <v>public static String DEFAULT_PAYMENT_PERIOD="defaultPaymentPeriod";</v>
      </c>
      <c r="Z179" s="7" t="str">
        <f t="shared" si="80"/>
        <v>private String defaultPaymentPeriod="";</v>
      </c>
    </row>
    <row r="180" spans="2:26" ht="17.5" x14ac:dyDescent="0.45">
      <c r="B180" s="1" t="s">
        <v>235</v>
      </c>
      <c r="C180" s="1" t="s">
        <v>1</v>
      </c>
      <c r="D180" s="4">
        <v>500</v>
      </c>
      <c r="E180" s="24"/>
      <c r="F180" s="24"/>
      <c r="G180" s="24"/>
      <c r="I180" t="str">
        <f>I179</f>
        <v>ALTER TABLE CR_PAYMENT_TYPE</v>
      </c>
      <c r="J180" t="str">
        <f t="shared" si="74"/>
        <v xml:space="preserve"> ADD  IS_PUBLIC VARCHAR(500)</v>
      </c>
      <c r="K180" s="21" t="str">
        <f t="shared" si="75"/>
        <v xml:space="preserve"> ALTER COLUMN   IS_PUBLIC</v>
      </c>
      <c r="L180" s="12"/>
      <c r="M180" s="18"/>
      <c r="N180" s="5" t="str">
        <f t="shared" si="76"/>
        <v>IS_PUBLIC VARCHAR(500),</v>
      </c>
      <c r="O180" s="6" t="s">
        <v>112</v>
      </c>
      <c r="P180" t="s">
        <v>236</v>
      </c>
      <c r="W180" s="17" t="str">
        <f t="shared" si="77"/>
        <v>isPublic</v>
      </c>
      <c r="X180" s="3" t="str">
        <f t="shared" si="78"/>
        <v>"isPublic":"",</v>
      </c>
      <c r="Y180" s="22" t="str">
        <f t="shared" si="79"/>
        <v>public static String IS_PUBLIC="isPublic";</v>
      </c>
      <c r="Z180" s="7" t="str">
        <f t="shared" si="80"/>
        <v>private String isPublic="";</v>
      </c>
    </row>
    <row r="181" spans="2:26" ht="17.5" x14ac:dyDescent="0.45">
      <c r="B181" s="1" t="s">
        <v>51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TYPE VARCHAR(500)</v>
      </c>
      <c r="K181" s="21" t="str">
        <f t="shared" si="75"/>
        <v xml:space="preserve"> ALTER COLUMN   TYPE</v>
      </c>
      <c r="L181" s="12"/>
      <c r="M181" s="18"/>
      <c r="N181" s="5" t="str">
        <f t="shared" si="76"/>
        <v>TYPE VARCHAR(500),</v>
      </c>
      <c r="O181" s="6" t="s">
        <v>51</v>
      </c>
      <c r="W181" s="17" t="str">
        <f t="shared" si="77"/>
        <v>type</v>
      </c>
      <c r="X181" s="3" t="str">
        <f t="shared" si="78"/>
        <v>"type":"",</v>
      </c>
      <c r="Y181" s="22" t="str">
        <f t="shared" si="79"/>
        <v>public static String TYPE="type";</v>
      </c>
      <c r="Z181" s="7" t="str">
        <f t="shared" si="80"/>
        <v>private String type="";</v>
      </c>
    </row>
    <row r="182" spans="2:26" ht="30" x14ac:dyDescent="0.45">
      <c r="B182" s="1" t="s">
        <v>246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USER_LISENCE_COUNT VARCHAR(500)</v>
      </c>
      <c r="K182" s="21" t="str">
        <f t="shared" si="75"/>
        <v xml:space="preserve"> ALTER COLUMN   USER_LISENCE_COUNT</v>
      </c>
      <c r="L182" s="12"/>
      <c r="M182" s="18"/>
      <c r="N182" s="5" t="str">
        <f t="shared" si="76"/>
        <v>USER_LISENCE_COUNT VARCHAR(500),</v>
      </c>
      <c r="O182" s="6" t="s">
        <v>12</v>
      </c>
      <c r="P182" t="s">
        <v>249</v>
      </c>
      <c r="Q182" t="s">
        <v>215</v>
      </c>
      <c r="W182" s="17" t="str">
        <f t="shared" si="77"/>
        <v>userLisenceCount</v>
      </c>
      <c r="X182" s="3" t="str">
        <f t="shared" si="78"/>
        <v>"userLisenceCount":"",</v>
      </c>
      <c r="Y182" s="22" t="str">
        <f t="shared" si="79"/>
        <v>public static String USER_LISENCE_COUNT="userLisenceCount";</v>
      </c>
      <c r="Z182" s="7" t="str">
        <f t="shared" si="80"/>
        <v>private String userLisenceCount="";</v>
      </c>
    </row>
    <row r="183" spans="2:26" ht="30" x14ac:dyDescent="0.45">
      <c r="B183" s="1" t="s">
        <v>247</v>
      </c>
      <c r="C183" s="1" t="s">
        <v>1</v>
      </c>
      <c r="D183" s="4">
        <v>500</v>
      </c>
      <c r="E183" s="24"/>
      <c r="F183" s="24"/>
      <c r="G183" s="24"/>
      <c r="I183" t="str">
        <f>I173</f>
        <v>ALTER TABLE CR_PAYMENT_TYPE</v>
      </c>
      <c r="J183" t="str">
        <f t="shared" si="74"/>
        <v xml:space="preserve"> ADD  USER_LISENCE_MONTH_RANGE VARCHAR(500)</v>
      </c>
      <c r="K183" s="21" t="str">
        <f t="shared" si="75"/>
        <v xml:space="preserve"> ALTER COLUMN   USER_LISENCE_MONTH_RANGE</v>
      </c>
      <c r="L183" s="12"/>
      <c r="M183" s="18"/>
      <c r="N183" s="5" t="str">
        <f t="shared" si="76"/>
        <v>USER_LISENCE_MONTH_RANGE VARCHAR(500),</v>
      </c>
      <c r="O183" s="6" t="s">
        <v>12</v>
      </c>
      <c r="P183" t="s">
        <v>249</v>
      </c>
      <c r="Q183" t="s">
        <v>250</v>
      </c>
      <c r="R183" t="s">
        <v>251</v>
      </c>
      <c r="W183" s="17" t="str">
        <f t="shared" si="77"/>
        <v>userLisenceMonthRange</v>
      </c>
      <c r="X183" s="3" t="str">
        <f t="shared" si="78"/>
        <v>"userLisenceMonthRange":"",</v>
      </c>
      <c r="Y183" s="22" t="str">
        <f t="shared" si="79"/>
        <v>public static String USER_LISENCE_MONTH_RANGE="userLisenceMonthRange";</v>
      </c>
      <c r="Z183" s="7" t="str">
        <f t="shared" si="80"/>
        <v>private String userLisenceMonthRange="";</v>
      </c>
    </row>
    <row r="184" spans="2:26" ht="17.5" x14ac:dyDescent="0.45">
      <c r="B184" s="1"/>
      <c r="C184" s="1"/>
      <c r="D184" s="4"/>
      <c r="E184" s="24"/>
      <c r="F184" s="24"/>
      <c r="G184" s="24"/>
      <c r="K184" s="21"/>
      <c r="L184" s="12"/>
      <c r="M184" s="18"/>
      <c r="N184" s="5"/>
      <c r="O184" s="6"/>
      <c r="W184" s="17"/>
      <c r="X184" s="3"/>
      <c r="Y184" s="22"/>
      <c r="Z184" s="7"/>
    </row>
    <row r="185" spans="2:26" ht="17.5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7.5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7.5" x14ac:dyDescent="0.45">
      <c r="B187" s="30"/>
      <c r="C187" s="14"/>
      <c r="D187" s="9"/>
      <c r="E187" s="24"/>
      <c r="F187" s="24"/>
      <c r="G187" s="24"/>
      <c r="K187" s="32"/>
      <c r="M187" s="20"/>
      <c r="N187" s="33" t="s">
        <v>130</v>
      </c>
      <c r="O187" s="14"/>
      <c r="P187" s="14"/>
      <c r="W187" s="17"/>
      <c r="X187" s="3"/>
      <c r="Y187" s="22"/>
      <c r="Z187" s="7"/>
    </row>
    <row r="188" spans="2:26" x14ac:dyDescent="0.35">
      <c r="E188" s="24"/>
      <c r="F188" s="24"/>
      <c r="G188" s="24"/>
      <c r="K188" s="21"/>
      <c r="M188" s="19"/>
      <c r="N188" s="31" t="s">
        <v>126</v>
      </c>
      <c r="W188" s="16"/>
      <c r="X188" s="3"/>
      <c r="Y188" s="22"/>
      <c r="Z188" s="7"/>
    </row>
    <row r="189" spans="2:26" x14ac:dyDescent="0.35">
      <c r="E189" s="24"/>
      <c r="F189" s="24"/>
      <c r="G189" s="24"/>
      <c r="K189" s="21"/>
      <c r="M189" s="19"/>
      <c r="N189" s="5"/>
      <c r="W189" s="16"/>
      <c r="X189" s="3"/>
      <c r="Y189" s="22"/>
      <c r="Z189" s="7"/>
    </row>
    <row r="190" spans="2:26" x14ac:dyDescent="0.35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ht="29" x14ac:dyDescent="0.35">
      <c r="B191" s="2" t="s">
        <v>253</v>
      </c>
      <c r="E191" s="24"/>
      <c r="F191" s="24"/>
      <c r="G191" s="24"/>
      <c r="I191" t="str">
        <f>CONCATENATE("ALTER TABLE"," ",B191)</f>
        <v>ALTER TABLE CR_COMPANY_PAYMENT</v>
      </c>
      <c r="J191" t="str">
        <f>LEFT(CONCATENATE(" ADD "," ",N210,";"),LEN(CONCATENATE(" ADD "," ",N210,";"))-2)</f>
        <v xml:space="preserve"> ADD  CREATE TABLE CR_COMPANY_PAYMENT_LIST </v>
      </c>
      <c r="K191" s="21" t="str">
        <f>LEFT(CONCATENATE(" ALTER COLUMN  "," ",B191,";"),LEN(CONCATENATE(" ALTER COLUMN "," ",B191,";")))</f>
        <v xml:space="preserve"> ALTER COLUMN   CR_COMPANY_PAYMENT</v>
      </c>
      <c r="M191" s="19"/>
      <c r="N191" s="5" t="str">
        <f>CONCATENATE("CREATE TABLE ",B191," ","(")</f>
        <v>CREATE TABLE CR_COMPANY_PAYMENT (</v>
      </c>
      <c r="W191" s="16"/>
      <c r="X191" s="3" t="s">
        <v>32</v>
      </c>
      <c r="Y191" s="22"/>
      <c r="Z191" s="7"/>
    </row>
    <row r="192" spans="2:26" ht="17.5" x14ac:dyDescent="0.45">
      <c r="B192" s="34" t="s">
        <v>2</v>
      </c>
      <c r="C192" s="1" t="s">
        <v>1</v>
      </c>
      <c r="D192" s="4">
        <v>20</v>
      </c>
      <c r="E192" s="24" t="s">
        <v>163</v>
      </c>
      <c r="F192" s="24"/>
      <c r="G192" s="24"/>
      <c r="I192" t="str">
        <f>I191</f>
        <v>ALTER TABLE CR_COMPANY_PAYMENT</v>
      </c>
      <c r="J192" t="str">
        <f>LEFT(CONCATENATE(" ADD "," ",N211,";"),LEN(CONCATENATE(" ADD "," ",N211,";"))-2)</f>
        <v xml:space="preserve"> ADD  ID VARCHAR(20) NOT NULL </v>
      </c>
      <c r="K192" s="21"/>
      <c r="L192" s="12"/>
      <c r="M192" s="18"/>
      <c r="N192" s="5" t="str">
        <f t="shared" ref="N192:N203" si="81">CONCATENATE(B192," ",C192,"(",D192,")",E192,F192,G192,",")</f>
        <v>ID VARCHAR(20) NOT NULL ,</v>
      </c>
      <c r="O192" s="6" t="s">
        <v>2</v>
      </c>
      <c r="P192" s="6"/>
      <c r="Q192" s="6"/>
      <c r="R192" s="6"/>
      <c r="S192" s="6"/>
      <c r="T192" s="6"/>
      <c r="U192" s="6"/>
      <c r="V192" s="6"/>
      <c r="W192" s="17" t="str">
        <f t="shared" ref="W192:W203" si="82">CONCATENATE(,LOWER(O192),UPPER(LEFT(P192,1)),LOWER(RIGHT(P192,LEN(P192)-IF(LEN(P192)&gt;0,1,LEN(P192)))),UPPER(LEFT(Q192,1)),LOWER(RIGHT(Q192,LEN(Q192)-IF(LEN(Q192)&gt;0,1,LEN(Q192)))),UPPER(LEFT(R192,1)),LOWER(RIGHT(R192,LEN(R192)-IF(LEN(R192)&gt;0,1,LEN(R192)))),UPPER(LEFT(S192,1)),LOWER(RIGHT(S192,LEN(S192)-IF(LEN(S192)&gt;0,1,LEN(S192)))),UPPER(LEFT(T192,1)),LOWER(RIGHT(T192,LEN(T192)-IF(LEN(T192)&gt;0,1,LEN(T192)))),UPPER(LEFT(U192,1)),LOWER(RIGHT(U192,LEN(U192)-IF(LEN(U192)&gt;0,1,LEN(U192)))),UPPER(LEFT(V192,1)),LOWER(RIGHT(V192,LEN(V192)-IF(LEN(V192)&gt;0,1,LEN(V192)))))</f>
        <v>id</v>
      </c>
      <c r="X192" s="3" t="str">
        <f t="shared" ref="X192:X203" si="83">CONCATENATE("""",W192,"""",":","""","""",",")</f>
        <v>"id":"",</v>
      </c>
      <c r="Y192" s="22" t="str">
        <f t="shared" ref="Y192:Y203" si="84">CONCATENATE("public static String ",,B192,,"=","""",W192,""";")</f>
        <v>public static String ID="id";</v>
      </c>
      <c r="Z192" s="7" t="str">
        <f t="shared" ref="Z192:Z203" si="85">CONCATENATE("private String ",W192,"=","""""",";")</f>
        <v>private String id="";</v>
      </c>
    </row>
    <row r="193" spans="2:26" ht="17.5" x14ac:dyDescent="0.45">
      <c r="B193" s="34" t="s">
        <v>3</v>
      </c>
      <c r="C193" s="1" t="s">
        <v>1</v>
      </c>
      <c r="D193" s="4">
        <v>10</v>
      </c>
      <c r="E193" s="24"/>
      <c r="F193" s="24"/>
      <c r="G193" s="24"/>
      <c r="I193" t="str">
        <f>I192</f>
        <v>ALTER TABLE CR_COMPANY_PAYMENT</v>
      </c>
      <c r="K193" s="21"/>
      <c r="L193" s="12"/>
      <c r="M193" s="18"/>
      <c r="N193" s="5" t="str">
        <f t="shared" si="81"/>
        <v>STATUS VARCHAR(10),</v>
      </c>
      <c r="O193" s="6" t="s">
        <v>3</v>
      </c>
      <c r="W193" s="17" t="str">
        <f t="shared" si="82"/>
        <v>status</v>
      </c>
      <c r="X193" s="3" t="str">
        <f t="shared" si="83"/>
        <v>"status":"",</v>
      </c>
      <c r="Y193" s="22" t="str">
        <f t="shared" si="84"/>
        <v>public static String STATUS="status";</v>
      </c>
      <c r="Z193" s="7" t="str">
        <f t="shared" si="85"/>
        <v>private String status="";</v>
      </c>
    </row>
    <row r="194" spans="2:26" ht="17.5" x14ac:dyDescent="0.45">
      <c r="B194" s="34" t="s">
        <v>5</v>
      </c>
      <c r="C194" s="1" t="s">
        <v>1</v>
      </c>
      <c r="D194" s="4">
        <v>20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MODIFICATION_DATE VARCHAR(20),</v>
      </c>
      <c r="O194" s="6" t="s">
        <v>9</v>
      </c>
      <c r="P194" t="s">
        <v>8</v>
      </c>
      <c r="W194" s="17" t="str">
        <f t="shared" si="82"/>
        <v>modificationDate</v>
      </c>
      <c r="X194" s="3" t="str">
        <f t="shared" si="83"/>
        <v>"modificationDate":"",</v>
      </c>
      <c r="Y194" s="22" t="str">
        <f t="shared" si="84"/>
        <v>public static String MODIFICATION_DATE="modificationDate";</v>
      </c>
      <c r="Z194" s="7" t="str">
        <f t="shared" si="85"/>
        <v>private String modificationDate="";</v>
      </c>
    </row>
    <row r="195" spans="2:26" ht="17.5" x14ac:dyDescent="0.45">
      <c r="B195" s="34" t="s">
        <v>4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INSERT_DATE VARCHAR(20),</v>
      </c>
      <c r="O195" s="6" t="s">
        <v>7</v>
      </c>
      <c r="P195" t="s">
        <v>8</v>
      </c>
      <c r="W195" s="17" t="str">
        <f t="shared" si="82"/>
        <v>insertDate</v>
      </c>
      <c r="X195" s="3" t="str">
        <f t="shared" si="83"/>
        <v>"insertDate":"",</v>
      </c>
      <c r="Y195" s="22" t="str">
        <f t="shared" si="84"/>
        <v>public static String INSERT_DATE="insertDate";</v>
      </c>
      <c r="Z195" s="7" t="str">
        <f t="shared" si="85"/>
        <v>private String insertDate="";</v>
      </c>
    </row>
    <row r="196" spans="2:26" ht="17.5" x14ac:dyDescent="0.45">
      <c r="B196" s="34" t="s">
        <v>160</v>
      </c>
      <c r="C196" s="1" t="s">
        <v>1</v>
      </c>
      <c r="D196" s="4">
        <v>500</v>
      </c>
      <c r="E196" s="24"/>
      <c r="F196" s="24"/>
      <c r="G196" s="24"/>
      <c r="I196">
        <f>I187</f>
        <v>0</v>
      </c>
      <c r="K196" s="21"/>
      <c r="L196" s="12"/>
      <c r="M196" s="18"/>
      <c r="N196" s="5" t="str">
        <f t="shared" si="81"/>
        <v>FK_COMPANY_ID VARCHAR(500),</v>
      </c>
      <c r="O196" s="6" t="s">
        <v>10</v>
      </c>
      <c r="P196" t="s">
        <v>162</v>
      </c>
      <c r="Q196" t="s">
        <v>2</v>
      </c>
      <c r="W196" s="17" t="str">
        <f t="shared" si="82"/>
        <v>fkCompanyId</v>
      </c>
      <c r="X196" s="3" t="str">
        <f t="shared" si="83"/>
        <v>"fkCompanyId":"",</v>
      </c>
      <c r="Y196" s="22" t="str">
        <f t="shared" si="84"/>
        <v>public static String FK_COMPANY_ID="fkCompanyId";</v>
      </c>
      <c r="Z196" s="7" t="str">
        <f t="shared" si="85"/>
        <v>private String fkCompanyId="";</v>
      </c>
    </row>
    <row r="197" spans="2:26" ht="17.5" x14ac:dyDescent="0.45">
      <c r="B197" s="34" t="s">
        <v>240</v>
      </c>
      <c r="C197" s="1" t="s">
        <v>1</v>
      </c>
      <c r="D197" s="4">
        <v>500</v>
      </c>
      <c r="E197" s="24"/>
      <c r="F197" s="24"/>
      <c r="G197" s="24"/>
      <c r="I197">
        <f>I196</f>
        <v>0</v>
      </c>
      <c r="K197" s="21"/>
      <c r="L197" s="12"/>
      <c r="M197" s="18"/>
      <c r="N197" s="5" t="str">
        <f t="shared" si="81"/>
        <v>FK_PAYMENT_TYPE_ID VARCHAR(500),</v>
      </c>
      <c r="O197" s="6" t="s">
        <v>10</v>
      </c>
      <c r="P197" t="s">
        <v>169</v>
      </c>
      <c r="Q197" t="s">
        <v>51</v>
      </c>
      <c r="R197" t="s">
        <v>2</v>
      </c>
      <c r="W197" s="17" t="str">
        <f t="shared" si="82"/>
        <v>fkPaymentTypeId</v>
      </c>
      <c r="X197" s="3" t="str">
        <f t="shared" si="83"/>
        <v>"fkPaymentTypeId":"",</v>
      </c>
      <c r="Y197" s="22" t="str">
        <f t="shared" si="84"/>
        <v>public static String FK_PAYMENT_TYPE_ID="fkPaymentTypeId";</v>
      </c>
      <c r="Z197" s="7" t="str">
        <f t="shared" si="85"/>
        <v>private String fkPaymentTypeId="";</v>
      </c>
    </row>
    <row r="198" spans="2:26" ht="17.5" x14ac:dyDescent="0.45">
      <c r="B198" s="34" t="s">
        <v>15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PAYMENT_DATE VARCHAR(500),</v>
      </c>
      <c r="O198" s="6" t="s">
        <v>169</v>
      </c>
      <c r="P198" t="s">
        <v>8</v>
      </c>
      <c r="W198" s="17" t="str">
        <f t="shared" si="82"/>
        <v>paymentDate</v>
      </c>
      <c r="X198" s="3" t="str">
        <f t="shared" si="83"/>
        <v>"paymentDate":"",</v>
      </c>
      <c r="Y198" s="22" t="str">
        <f t="shared" si="84"/>
        <v>public static String PAYMENT_DATE="paymentDate";</v>
      </c>
      <c r="Z198" s="7" t="str">
        <f t="shared" si="85"/>
        <v>private String paymentDate="";</v>
      </c>
    </row>
    <row r="199" spans="2:26" ht="17.5" x14ac:dyDescent="0.45">
      <c r="B199" s="34" t="s">
        <v>16</v>
      </c>
      <c r="C199" s="1" t="s">
        <v>1</v>
      </c>
      <c r="D199" s="4">
        <v>500</v>
      </c>
      <c r="E199" s="24"/>
      <c r="F199" s="24"/>
      <c r="G199" s="24"/>
      <c r="I199">
        <f>I197</f>
        <v>0</v>
      </c>
      <c r="K199" s="21"/>
      <c r="L199" s="12"/>
      <c r="M199" s="18"/>
      <c r="N199" s="5" t="str">
        <f t="shared" si="81"/>
        <v>PAYMENT_TIME VARCHAR(500),</v>
      </c>
      <c r="O199" s="6" t="s">
        <v>169</v>
      </c>
      <c r="P199" t="s">
        <v>133</v>
      </c>
      <c r="W199" s="17" t="str">
        <f t="shared" si="82"/>
        <v>paymentTime</v>
      </c>
      <c r="X199" s="3" t="str">
        <f t="shared" si="83"/>
        <v>"paymentTime":"",</v>
      </c>
      <c r="Y199" s="22" t="str">
        <f t="shared" si="84"/>
        <v>public static String PAYMENT_TIME="paymentTime";</v>
      </c>
      <c r="Z199" s="7" t="str">
        <f t="shared" si="85"/>
        <v>private String paymentTime="";</v>
      </c>
    </row>
    <row r="200" spans="2:26" ht="17.5" x14ac:dyDescent="0.45">
      <c r="B200" s="34" t="s">
        <v>95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PAYMENT_AMOUNT VARCHAR(500),</v>
      </c>
      <c r="O200" s="6" t="s">
        <v>169</v>
      </c>
      <c r="P200" t="s">
        <v>170</v>
      </c>
      <c r="W200" s="17" t="str">
        <f t="shared" si="82"/>
        <v>paymentAmount</v>
      </c>
      <c r="X200" s="3" t="str">
        <f t="shared" si="83"/>
        <v>"paymentAmount":"",</v>
      </c>
      <c r="Y200" s="22" t="str">
        <f t="shared" si="84"/>
        <v>public static String PAYMENT_AMOUNT="paymentAmount";</v>
      </c>
      <c r="Z200" s="7" t="str">
        <f t="shared" si="85"/>
        <v>private String paymentAmount="";</v>
      </c>
    </row>
    <row r="201" spans="2:26" ht="17.5" x14ac:dyDescent="0.45">
      <c r="B201" s="1" t="s">
        <v>173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J201" t="str">
        <f>LEFT(CONCATENATE(" ADD "," ",N201,";"),LEN(CONCATENATE(" ADD "," ",N201,";"))-2)</f>
        <v xml:space="preserve"> ADD  CURRENCY VARCHAR(500)</v>
      </c>
      <c r="K201" s="21" t="str">
        <f>LEFT(CONCATENATE(" ALTER COLUMN  "," ",B201,";"),LEN(CONCATENATE(" ALTER COLUMN "," ",B201,";")))</f>
        <v xml:space="preserve"> ALTER COLUMN   CURRENCY</v>
      </c>
      <c r="L201" s="12"/>
      <c r="M201" s="18"/>
      <c r="N201" s="5" t="str">
        <f t="shared" si="81"/>
        <v>CURRENCY VARCHAR(500),</v>
      </c>
      <c r="O201" s="6" t="s">
        <v>173</v>
      </c>
      <c r="W201" s="17" t="str">
        <f t="shared" si="82"/>
        <v>currency</v>
      </c>
      <c r="X201" s="3" t="str">
        <f t="shared" si="83"/>
        <v>"currency":"",</v>
      </c>
      <c r="Y201" s="22" t="str">
        <f t="shared" si="84"/>
        <v>public static String CURRENCY="currency";</v>
      </c>
      <c r="Z201" s="7" t="str">
        <f t="shared" si="85"/>
        <v>private String currency="";</v>
      </c>
    </row>
    <row r="202" spans="2:26" ht="17.5" x14ac:dyDescent="0.45">
      <c r="B202" s="34" t="s">
        <v>168</v>
      </c>
      <c r="C202" s="1" t="s">
        <v>1</v>
      </c>
      <c r="D202" s="4">
        <v>500</v>
      </c>
      <c r="E202" s="24"/>
      <c r="F202" s="24"/>
      <c r="G202" s="24"/>
      <c r="I202" t="str">
        <f>I191</f>
        <v>ALTER TABLE CR_COMPANY_PAYMENT</v>
      </c>
      <c r="K202" s="21"/>
      <c r="L202" s="12"/>
      <c r="M202" s="18"/>
      <c r="N202" s="5" t="str">
        <f t="shared" si="81"/>
        <v>PAYMENT_DISCOUNT VARCHAR(500),</v>
      </c>
      <c r="O202" s="6" t="s">
        <v>169</v>
      </c>
      <c r="P202" t="s">
        <v>172</v>
      </c>
      <c r="W202" s="17" t="str">
        <f t="shared" si="82"/>
        <v>paymentDiscount</v>
      </c>
      <c r="X202" s="3" t="str">
        <f t="shared" si="83"/>
        <v>"paymentDiscount":"",</v>
      </c>
      <c r="Y202" s="22" t="str">
        <f t="shared" si="84"/>
        <v>public static String PAYMENT_DISCOUNT="paymentDiscount";</v>
      </c>
      <c r="Z202" s="7" t="str">
        <f t="shared" si="85"/>
        <v>private String paymentDiscount="";</v>
      </c>
    </row>
    <row r="203" spans="2:26" ht="17.5" x14ac:dyDescent="0.45">
      <c r="B203" s="34" t="s">
        <v>14</v>
      </c>
      <c r="C203" s="1" t="s">
        <v>1</v>
      </c>
      <c r="D203" s="4">
        <v>500</v>
      </c>
      <c r="E203" s="24"/>
      <c r="F203" s="24"/>
      <c r="G203" s="24"/>
      <c r="I203" t="str">
        <f>I202</f>
        <v>ALTER TABLE CR_COMPANY_PAYMENT</v>
      </c>
      <c r="K203" s="21"/>
      <c r="L203" s="12"/>
      <c r="M203" s="18"/>
      <c r="N203" s="5" t="str">
        <f t="shared" si="81"/>
        <v>DESCRIPTION VARCHAR(500),</v>
      </c>
      <c r="O203" s="6" t="s">
        <v>14</v>
      </c>
      <c r="W203" s="17" t="str">
        <f t="shared" si="82"/>
        <v>description</v>
      </c>
      <c r="X203" s="3" t="str">
        <f t="shared" si="83"/>
        <v>"description":"",</v>
      </c>
      <c r="Y203" s="22" t="str">
        <f t="shared" si="84"/>
        <v>public static String DESCRIPTION="description";</v>
      </c>
      <c r="Z203" s="7" t="str">
        <f t="shared" si="85"/>
        <v>private String description="";</v>
      </c>
    </row>
    <row r="204" spans="2:26" ht="17.5" x14ac:dyDescent="0.45">
      <c r="B204" s="1"/>
      <c r="C204" s="1"/>
      <c r="D204" s="4"/>
      <c r="E204" s="24"/>
      <c r="F204" s="24"/>
      <c r="G204" s="24"/>
      <c r="K204" s="21"/>
      <c r="L204" s="12"/>
      <c r="M204" s="18"/>
      <c r="N204" s="5"/>
      <c r="O204" s="6"/>
      <c r="W204" s="17"/>
      <c r="X204" s="3"/>
      <c r="Y204" s="22"/>
      <c r="Z204" s="7"/>
    </row>
    <row r="205" spans="2:26" ht="17.5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7.5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7.5" x14ac:dyDescent="0.45">
      <c r="B207" s="30"/>
      <c r="C207" s="14"/>
      <c r="D207" s="9"/>
      <c r="E207" s="24"/>
      <c r="F207" s="24"/>
      <c r="G207" s="24"/>
      <c r="K207" s="32"/>
      <c r="M207" s="20"/>
      <c r="N207" s="33" t="s">
        <v>130</v>
      </c>
      <c r="O207" s="14"/>
      <c r="P207" s="14"/>
      <c r="W207" s="17"/>
      <c r="X207" s="3"/>
      <c r="Y207" s="22"/>
      <c r="Z207" s="7"/>
    </row>
    <row r="208" spans="2:26" x14ac:dyDescent="0.35">
      <c r="E208" s="24"/>
      <c r="F208" s="24"/>
      <c r="G208" s="24"/>
      <c r="K208" s="21"/>
      <c r="M208" s="19"/>
      <c r="N208" s="31" t="s">
        <v>126</v>
      </c>
      <c r="W208" s="16"/>
      <c r="X208" s="3"/>
      <c r="Y208" s="22"/>
      <c r="Z208" s="7"/>
    </row>
    <row r="209" spans="2:26" x14ac:dyDescent="0.35">
      <c r="E209" s="24"/>
      <c r="F209" s="24"/>
      <c r="G209" s="24"/>
      <c r="K209" s="21"/>
      <c r="M209" s="19"/>
      <c r="N209" s="5"/>
      <c r="W209" s="16"/>
      <c r="X209" s="3"/>
      <c r="Y209" s="22"/>
      <c r="Z209" s="7"/>
    </row>
    <row r="210" spans="2:26" ht="43.5" x14ac:dyDescent="0.35">
      <c r="B210" s="2" t="s">
        <v>254</v>
      </c>
      <c r="E210" s="24"/>
      <c r="F210" s="24"/>
      <c r="G210" s="24"/>
      <c r="I210" t="str">
        <f>CONCATENATE("ALTER TABLE"," ",B210)</f>
        <v>ALTER TABLE CR_COMPANY_PAYMENT_LIST</v>
      </c>
      <c r="K210" s="26" t="str">
        <f>CONCATENATE(J210,"  CREATE OR REPLACE VIEW ",B210," AS SELECT")</f>
        <v xml:space="preserve">  CREATE OR REPLACE VIEW CR_COMPANY_PAYMENT_LIST AS SELECT</v>
      </c>
      <c r="M210" s="19"/>
      <c r="N210" s="5" t="str">
        <f>CONCATENATE("CREATE TABLE ",B210," ","(")</f>
        <v>CREATE TABLE CR_COMPANY_PAYMENT_LIST (</v>
      </c>
      <c r="W210" s="16"/>
      <c r="X210" s="3" t="s">
        <v>32</v>
      </c>
      <c r="Y210" s="22"/>
      <c r="Z210" s="7"/>
    </row>
    <row r="211" spans="2:26" ht="17.5" x14ac:dyDescent="0.45">
      <c r="B211" s="34" t="s">
        <v>2</v>
      </c>
      <c r="C211" s="1" t="s">
        <v>1</v>
      </c>
      <c r="D211" s="4">
        <v>20</v>
      </c>
      <c r="E211" s="24" t="s">
        <v>163</v>
      </c>
      <c r="F211" s="24"/>
      <c r="G211" s="24"/>
      <c r="I211" t="str">
        <f>I210</f>
        <v>ALTER TABLE CR_COMPANY_PAYMENT_LIST</v>
      </c>
      <c r="K211" s="25" t="str">
        <f>CONCATENATE(" T.",B211,",")</f>
        <v xml:space="preserve"> T.ID,</v>
      </c>
      <c r="L211" s="12"/>
      <c r="M211" s="18"/>
      <c r="N211" s="5" t="str">
        <f t="shared" ref="N211:N227" si="86">CONCATENATE(B211," ",C211,"(",D211,")",E211,F211,G211,",")</f>
        <v>ID VARCHAR(20) NOT NULL ,</v>
      </c>
      <c r="O211" s="6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27" si="87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27" si="88">CONCATENATE("""",W211,"""",":","""","""",",")</f>
        <v>"id":"",</v>
      </c>
      <c r="Y211" s="22" t="str">
        <f t="shared" ref="Y211:Y227" si="89">CONCATENATE("public static String ",,B211,,"=","""",W211,""";")</f>
        <v>public static String ID="id";</v>
      </c>
      <c r="Z211" s="7" t="str">
        <f t="shared" ref="Z211:Z227" si="90">CONCATENATE("private String ",W211,"=","""""",";")</f>
        <v>private String id="";</v>
      </c>
    </row>
    <row r="212" spans="2:26" ht="17.5" x14ac:dyDescent="0.45">
      <c r="B212" s="34" t="s">
        <v>3</v>
      </c>
      <c r="C212" s="1" t="s">
        <v>1</v>
      </c>
      <c r="D212" s="4">
        <v>10</v>
      </c>
      <c r="E212" s="24"/>
      <c r="F212" s="24"/>
      <c r="G212" s="24"/>
      <c r="I212" t="str">
        <f>I211</f>
        <v>ALTER TABLE CR_COMPANY_PAYMENT_LIST</v>
      </c>
      <c r="K212" s="25" t="str">
        <f>CONCATENATE(" T.",B212,",")</f>
        <v xml:space="preserve"> T.STATUS,</v>
      </c>
      <c r="L212" s="12"/>
      <c r="M212" s="18"/>
      <c r="N212" s="5" t="str">
        <f t="shared" si="86"/>
        <v>STATUS VARCHAR(10),</v>
      </c>
      <c r="O212" s="6" t="s">
        <v>3</v>
      </c>
      <c r="W212" s="17" t="str">
        <f t="shared" si="87"/>
        <v>status</v>
      </c>
      <c r="X212" s="3" t="str">
        <f t="shared" si="88"/>
        <v>"status":"",</v>
      </c>
      <c r="Y212" s="22" t="str">
        <f t="shared" si="89"/>
        <v>public static String STATUS="status";</v>
      </c>
      <c r="Z212" s="7" t="str">
        <f t="shared" si="90"/>
        <v>private String status="";</v>
      </c>
    </row>
    <row r="213" spans="2:26" ht="17.5" x14ac:dyDescent="0.45">
      <c r="B213" s="34" t="s">
        <v>5</v>
      </c>
      <c r="C213" s="1" t="s">
        <v>1</v>
      </c>
      <c r="D213" s="4">
        <v>20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T.MODIFICATION_DATE,</v>
      </c>
      <c r="L213" s="12"/>
      <c r="M213" s="18"/>
      <c r="N213" s="5" t="str">
        <f t="shared" si="86"/>
        <v>MODIFICATION_DATE VARCHAR(20),</v>
      </c>
      <c r="O213" s="6" t="s">
        <v>9</v>
      </c>
      <c r="P213" t="s">
        <v>8</v>
      </c>
      <c r="W213" s="17" t="str">
        <f t="shared" si="87"/>
        <v>modificationDate</v>
      </c>
      <c r="X213" s="3" t="str">
        <f t="shared" si="88"/>
        <v>"modificationDate":"",</v>
      </c>
      <c r="Y213" s="22" t="str">
        <f t="shared" si="89"/>
        <v>public static String MODIFICATION_DATE="modificationDate";</v>
      </c>
      <c r="Z213" s="7" t="str">
        <f t="shared" si="90"/>
        <v>private String modificationDate="";</v>
      </c>
    </row>
    <row r="214" spans="2:26" ht="17.5" x14ac:dyDescent="0.45">
      <c r="B214" s="34" t="s">
        <v>4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T.INSERT_DATE,</v>
      </c>
      <c r="L214" s="12"/>
      <c r="M214" s="18"/>
      <c r="N214" s="5" t="str">
        <f t="shared" si="86"/>
        <v>INSERT_DATE VARCHAR(20),</v>
      </c>
      <c r="O214" s="6" t="s">
        <v>7</v>
      </c>
      <c r="P214" t="s">
        <v>8</v>
      </c>
      <c r="W214" s="17" t="str">
        <f t="shared" si="87"/>
        <v>insertDate</v>
      </c>
      <c r="X214" s="3" t="str">
        <f t="shared" si="88"/>
        <v>"insertDate":"",</v>
      </c>
      <c r="Y214" s="22" t="str">
        <f t="shared" si="89"/>
        <v>public static String INSERT_DATE="insertDate";</v>
      </c>
      <c r="Z214" s="7" t="str">
        <f t="shared" si="90"/>
        <v>private String insertDate="";</v>
      </c>
    </row>
    <row r="215" spans="2:26" ht="17.5" x14ac:dyDescent="0.45">
      <c r="B215" s="34" t="s">
        <v>160</v>
      </c>
      <c r="C215" s="1" t="s">
        <v>1</v>
      </c>
      <c r="D215" s="4">
        <v>500</v>
      </c>
      <c r="E215" s="24"/>
      <c r="F215" s="24"/>
      <c r="G215" s="24"/>
      <c r="I215">
        <f>I206</f>
        <v>0</v>
      </c>
      <c r="K215" s="25" t="str">
        <f>CONCATENATE(B215,",")</f>
        <v>FK_COMPANY_ID,</v>
      </c>
      <c r="L215" s="12"/>
      <c r="M215" s="18"/>
      <c r="N215" s="5" t="str">
        <f t="shared" si="86"/>
        <v>FK_COMPANY_ID VARCHAR(500),</v>
      </c>
      <c r="O215" s="6" t="s">
        <v>10</v>
      </c>
      <c r="P215" t="s">
        <v>162</v>
      </c>
      <c r="Q215" t="s">
        <v>2</v>
      </c>
      <c r="W215" s="17" t="str">
        <f t="shared" si="87"/>
        <v>fkCompanyId</v>
      </c>
      <c r="X215" s="3" t="str">
        <f t="shared" si="88"/>
        <v>"fkCompanyId":"",</v>
      </c>
      <c r="Y215" s="22" t="str">
        <f t="shared" si="89"/>
        <v>public static String FK_COMPANY_ID="fkCompanyId";</v>
      </c>
      <c r="Z215" s="7" t="str">
        <f t="shared" si="90"/>
        <v>private String fkCompanyId="";</v>
      </c>
    </row>
    <row r="216" spans="2:26" ht="17.5" x14ac:dyDescent="0.45">
      <c r="B216" s="34" t="s">
        <v>197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CONCATENATE(" C.COMPANY_NAME AS ",B216,",")</f>
        <v xml:space="preserve"> C.COMPANY_NAME AS COMPANY_NAME,</v>
      </c>
      <c r="L216" s="12"/>
      <c r="M216" s="18"/>
      <c r="N216" s="5" t="str">
        <f t="shared" si="86"/>
        <v>COMPANY_NAME VARCHAR(500),</v>
      </c>
      <c r="O216" s="6" t="s">
        <v>162</v>
      </c>
      <c r="P216" t="s">
        <v>0</v>
      </c>
      <c r="W216" s="17" t="str">
        <f t="shared" si="87"/>
        <v>companyName</v>
      </c>
      <c r="X216" s="3" t="str">
        <f t="shared" si="88"/>
        <v>"companyName":"",</v>
      </c>
      <c r="Y216" s="22" t="str">
        <f t="shared" si="89"/>
        <v>public static String COMPANY_NAME="companyName";</v>
      </c>
      <c r="Z216" s="7" t="str">
        <f t="shared" si="90"/>
        <v>private String companyName="";</v>
      </c>
    </row>
    <row r="217" spans="2:26" ht="17.5" x14ac:dyDescent="0.45">
      <c r="B217" s="34" t="s">
        <v>206</v>
      </c>
      <c r="C217" s="1" t="s">
        <v>1</v>
      </c>
      <c r="D217" s="4">
        <v>500</v>
      </c>
      <c r="E217" s="24"/>
      <c r="F217" s="24"/>
      <c r="G217" s="24"/>
      <c r="I217">
        <f>I207</f>
        <v>0</v>
      </c>
      <c r="K217" s="25" t="str">
        <f>CONCATENATE(" C.STATUS AS ",B217,",")</f>
        <v xml:space="preserve"> C.STATUS AS COMPANY_STATUS,</v>
      </c>
      <c r="L217" s="12"/>
      <c r="M217" s="18"/>
      <c r="N217" s="5" t="str">
        <f t="shared" si="86"/>
        <v>COMPANY_STATUS VARCHAR(500),</v>
      </c>
      <c r="O217" s="6" t="s">
        <v>162</v>
      </c>
      <c r="P217" t="s">
        <v>3</v>
      </c>
      <c r="W217" s="17" t="str">
        <f t="shared" si="87"/>
        <v>companyStatus</v>
      </c>
      <c r="X217" s="3" t="str">
        <f t="shared" si="88"/>
        <v>"companyStatus":"",</v>
      </c>
      <c r="Y217" s="22" t="str">
        <f t="shared" si="89"/>
        <v>public static String COMPANY_STATUS="companyStatus";</v>
      </c>
      <c r="Z217" s="7" t="str">
        <f t="shared" si="90"/>
        <v>private String companyStatus="";</v>
      </c>
    </row>
    <row r="218" spans="2:26" ht="17.5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C.COMPANY_TYPE AS ",B218,",")</f>
        <v xml:space="preserve"> C.COMPANY_TYPE AS COMPANY_TYPE,</v>
      </c>
      <c r="L218" s="12"/>
      <c r="M218" s="18"/>
      <c r="N218" s="5" t="str">
        <f t="shared" si="86"/>
        <v>COMPANY_TYPE VARCHAR(500),</v>
      </c>
      <c r="O218" s="6" t="s">
        <v>162</v>
      </c>
      <c r="P218" t="s">
        <v>51</v>
      </c>
      <c r="W218" s="17" t="str">
        <f t="shared" si="87"/>
        <v>companyType</v>
      </c>
      <c r="X218" s="3" t="str">
        <f t="shared" si="88"/>
        <v>"companyType":"",</v>
      </c>
      <c r="Y218" s="22" t="str">
        <f t="shared" si="89"/>
        <v>public static String COMPANY_TYPE="companyType";</v>
      </c>
      <c r="Z218" s="7" t="str">
        <f t="shared" si="90"/>
        <v>private String companyType="";</v>
      </c>
    </row>
    <row r="219" spans="2:26" ht="17.5" x14ac:dyDescent="0.45">
      <c r="B219" s="34" t="s">
        <v>240</v>
      </c>
      <c r="C219" s="1" t="s">
        <v>1</v>
      </c>
      <c r="D219" s="4">
        <v>500</v>
      </c>
      <c r="E219" s="24"/>
      <c r="F219" s="24"/>
      <c r="G219" s="24"/>
      <c r="I219">
        <f>I215</f>
        <v>0</v>
      </c>
      <c r="K219" s="25" t="str">
        <f>CONCATENATE(" T.",B219,",")</f>
        <v xml:space="preserve"> T.FK_PAYMENT_TYPE_ID,</v>
      </c>
      <c r="L219" s="12"/>
      <c r="M219" s="18"/>
      <c r="N219" s="5" t="str">
        <f t="shared" si="86"/>
        <v>FK_PAYMENT_TYPE_ID VARCHAR(500),</v>
      </c>
      <c r="O219" s="6" t="s">
        <v>10</v>
      </c>
      <c r="P219" t="s">
        <v>169</v>
      </c>
      <c r="Q219" t="s">
        <v>51</v>
      </c>
      <c r="R219" t="s">
        <v>2</v>
      </c>
      <c r="W219" s="17" t="str">
        <f t="shared" si="87"/>
        <v>fkPaymentTypeId</v>
      </c>
      <c r="X219" s="3" t="str">
        <f t="shared" si="88"/>
        <v>"fkPaymentTypeId":"",</v>
      </c>
      <c r="Y219" s="22" t="str">
        <f t="shared" si="89"/>
        <v>public static String FK_PAYMENT_TYPE_ID="fkPaymentTypeId";</v>
      </c>
      <c r="Z219" s="7" t="str">
        <f t="shared" si="90"/>
        <v>private String fkPaymentTypeId="";</v>
      </c>
    </row>
    <row r="220" spans="2:26" ht="25.5" x14ac:dyDescent="0.45">
      <c r="B220" s="34" t="s">
        <v>241</v>
      </c>
      <c r="C220" s="1" t="s">
        <v>1</v>
      </c>
      <c r="D220" s="4">
        <v>500</v>
      </c>
      <c r="E220" s="24"/>
      <c r="F220" s="24"/>
      <c r="G220" s="24"/>
      <c r="I220">
        <f>I215</f>
        <v>0</v>
      </c>
      <c r="K220" s="25" t="str">
        <f>CONCATENATE(" PT.PAYMENT_TYPE_NAME AS ",B220,",")</f>
        <v xml:space="preserve"> PT.PAYMENT_TYPE_NAME AS PAYMENT_TYPE_NAME,</v>
      </c>
      <c r="L220" s="12"/>
      <c r="M220" s="18"/>
      <c r="N220" s="5" t="str">
        <f t="shared" si="86"/>
        <v>PAYMENT_TYPE_NAME VARCHAR(500),</v>
      </c>
      <c r="O220" s="6" t="s">
        <v>169</v>
      </c>
      <c r="P220" t="s">
        <v>51</v>
      </c>
      <c r="Q220" t="s">
        <v>0</v>
      </c>
      <c r="W220" s="17" t="str">
        <f t="shared" si="87"/>
        <v>paymentTypeName</v>
      </c>
      <c r="X220" s="3" t="str">
        <f t="shared" si="88"/>
        <v>"paymentTypeName":"",</v>
      </c>
      <c r="Y220" s="22" t="str">
        <f t="shared" si="89"/>
        <v>public static String PAYMENT_TYPE_NAME="paymentTypeName";</v>
      </c>
      <c r="Z220" s="7" t="str">
        <f t="shared" si="90"/>
        <v>private String paymentTypeName="";</v>
      </c>
    </row>
    <row r="221" spans="2:26" ht="25.5" x14ac:dyDescent="0.45">
      <c r="B221" s="34" t="s">
        <v>242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PT.PAYMENT_TYPE_SHORTNAME AS ",B221,",")</f>
        <v xml:space="preserve"> PT.PAYMENT_TYPE_SHORTNAME AS PAYMENT_TYPE_SHORTNAME,</v>
      </c>
      <c r="L221" s="12"/>
      <c r="M221" s="18"/>
      <c r="N221" s="5" t="str">
        <f t="shared" si="86"/>
        <v>PAYMENT_TYPE_SHORTNAME VARCHAR(500),</v>
      </c>
      <c r="O221" s="6" t="s">
        <v>169</v>
      </c>
      <c r="P221" t="s">
        <v>51</v>
      </c>
      <c r="Q221" t="s">
        <v>248</v>
      </c>
      <c r="W221" s="17" t="str">
        <f t="shared" si="87"/>
        <v>paymentTypeShortname</v>
      </c>
      <c r="X221" s="3" t="str">
        <f t="shared" si="88"/>
        <v>"paymentTypeShortname":"",</v>
      </c>
      <c r="Y221" s="22" t="str">
        <f t="shared" si="89"/>
        <v>public static String PAYMENT_TYPE_SHORTNAME="paymentTypeShortname";</v>
      </c>
      <c r="Z221" s="7" t="str">
        <f t="shared" si="90"/>
        <v>private String paymentTypeShortname="";</v>
      </c>
    </row>
    <row r="222" spans="2:26" ht="17.5" x14ac:dyDescent="0.45">
      <c r="B222" s="34" t="s">
        <v>15</v>
      </c>
      <c r="C222" s="1" t="s">
        <v>1</v>
      </c>
      <c r="D222" s="4">
        <v>500</v>
      </c>
      <c r="E222" s="24"/>
      <c r="F222" s="24"/>
      <c r="G222" s="24"/>
      <c r="I222">
        <f>I219</f>
        <v>0</v>
      </c>
      <c r="K222" s="25" t="str">
        <f>CONCATENATE(" T.",B222,",")</f>
        <v xml:space="preserve"> T.PAYMENT_DATE,</v>
      </c>
      <c r="L222" s="12"/>
      <c r="M222" s="18"/>
      <c r="N222" s="5" t="str">
        <f t="shared" si="86"/>
        <v>PAYMENT_DATE VARCHAR(500),</v>
      </c>
      <c r="O222" s="6" t="s">
        <v>169</v>
      </c>
      <c r="P222" t="s">
        <v>8</v>
      </c>
      <c r="W222" s="17" t="str">
        <f t="shared" si="87"/>
        <v>paymentDate</v>
      </c>
      <c r="X222" s="3" t="str">
        <f t="shared" si="88"/>
        <v>"paymentDate":"",</v>
      </c>
      <c r="Y222" s="22" t="str">
        <f t="shared" si="89"/>
        <v>public static String PAYMENT_DATE="paymentDate";</v>
      </c>
      <c r="Z222" s="7" t="str">
        <f t="shared" si="90"/>
        <v>private String paymentDate="";</v>
      </c>
    </row>
    <row r="223" spans="2:26" ht="17.5" x14ac:dyDescent="0.45">
      <c r="B223" s="34" t="s">
        <v>16</v>
      </c>
      <c r="C223" s="1" t="s">
        <v>1</v>
      </c>
      <c r="D223" s="4">
        <v>500</v>
      </c>
      <c r="E223" s="24"/>
      <c r="F223" s="24"/>
      <c r="G223" s="24"/>
      <c r="I223">
        <f>I219</f>
        <v>0</v>
      </c>
      <c r="K223" s="25" t="str">
        <f>CONCATENATE(" T.",B223,",")</f>
        <v xml:space="preserve"> T.PAYMENT_TIME,</v>
      </c>
      <c r="L223" s="12"/>
      <c r="M223" s="18"/>
      <c r="N223" s="5" t="str">
        <f t="shared" si="86"/>
        <v>PAYMENT_TIME VARCHAR(500),</v>
      </c>
      <c r="O223" s="6" t="s">
        <v>169</v>
      </c>
      <c r="P223" t="s">
        <v>133</v>
      </c>
      <c r="W223" s="17" t="str">
        <f t="shared" si="87"/>
        <v>paymentTime</v>
      </c>
      <c r="X223" s="3" t="str">
        <f t="shared" si="88"/>
        <v>"paymentTime":"",</v>
      </c>
      <c r="Y223" s="22" t="str">
        <f t="shared" si="89"/>
        <v>public static String PAYMENT_TIME="paymentTime";</v>
      </c>
      <c r="Z223" s="7" t="str">
        <f t="shared" si="90"/>
        <v>private String paymentTime="";</v>
      </c>
    </row>
    <row r="224" spans="2:26" ht="17.5" x14ac:dyDescent="0.45">
      <c r="B224" s="34" t="s">
        <v>95</v>
      </c>
      <c r="C224" s="1" t="s">
        <v>1</v>
      </c>
      <c r="D224" s="4">
        <v>500</v>
      </c>
      <c r="E224" s="24"/>
      <c r="F224" s="24"/>
      <c r="G224" s="24"/>
      <c r="I224">
        <f>I222</f>
        <v>0</v>
      </c>
      <c r="K224" s="25" t="str">
        <f>CONCATENATE(" T.",B224,",")</f>
        <v xml:space="preserve"> T.PAYMENT_AMOUNT,</v>
      </c>
      <c r="L224" s="12"/>
      <c r="M224" s="18"/>
      <c r="N224" s="5" t="str">
        <f t="shared" si="86"/>
        <v>PAYMENT_AMOUNT VARCHAR(500),</v>
      </c>
      <c r="O224" s="6" t="s">
        <v>169</v>
      </c>
      <c r="P224" t="s">
        <v>170</v>
      </c>
      <c r="W224" s="17" t="str">
        <f t="shared" si="87"/>
        <v>paymentAmount</v>
      </c>
      <c r="X224" s="3" t="str">
        <f t="shared" si="88"/>
        <v>"paymentAmount":"",</v>
      </c>
      <c r="Y224" s="22" t="str">
        <f t="shared" si="89"/>
        <v>public static String PAYMENT_AMOUNT="paymentAmount";</v>
      </c>
      <c r="Z224" s="7" t="str">
        <f t="shared" si="90"/>
        <v>private String paymentAmount="";</v>
      </c>
    </row>
    <row r="225" spans="2:26" ht="17.5" x14ac:dyDescent="0.45">
      <c r="B225" s="1" t="s">
        <v>173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J225" t="str">
        <f>LEFT(CONCATENATE(" ADD "," ",N225,";"),LEN(CONCATENATE(" ADD "," ",N225,";"))-2)</f>
        <v xml:space="preserve"> ADD  CURRENCY VARCHAR(500)</v>
      </c>
      <c r="K225" s="25" t="str">
        <f>CONCATENATE(" T.",B225,",")</f>
        <v xml:space="preserve"> T.CURRENCY,</v>
      </c>
      <c r="L225" s="12"/>
      <c r="M225" s="18"/>
      <c r="N225" s="5" t="str">
        <f t="shared" si="86"/>
        <v>CURRENCY VARCHAR(500),</v>
      </c>
      <c r="O225" s="6" t="s">
        <v>173</v>
      </c>
      <c r="W225" s="17" t="str">
        <f t="shared" si="87"/>
        <v>currency</v>
      </c>
      <c r="X225" s="3" t="str">
        <f t="shared" si="88"/>
        <v>"currency":"",</v>
      </c>
      <c r="Y225" s="22" t="str">
        <f t="shared" si="89"/>
        <v>public static String CURRENCY="currency";</v>
      </c>
      <c r="Z225" s="7" t="str">
        <f t="shared" si="90"/>
        <v>private String currency="";</v>
      </c>
    </row>
    <row r="226" spans="2:26" ht="17.5" x14ac:dyDescent="0.45">
      <c r="B226" s="34" t="s">
        <v>168</v>
      </c>
      <c r="C226" s="1" t="s">
        <v>1</v>
      </c>
      <c r="D226" s="4">
        <v>500</v>
      </c>
      <c r="E226" s="24"/>
      <c r="F226" s="24"/>
      <c r="G226" s="24"/>
      <c r="I226" t="str">
        <f>I210</f>
        <v>ALTER TABLE CR_COMPANY_PAYMENT_LIST</v>
      </c>
      <c r="K226" s="25" t="str">
        <f>CONCATENATE(" T.",B226,",")</f>
        <v xml:space="preserve"> T.PAYMENT_DISCOUNT,</v>
      </c>
      <c r="L226" s="12"/>
      <c r="M226" s="18"/>
      <c r="N226" s="5" t="str">
        <f t="shared" si="86"/>
        <v>PAYMENT_DISCOUNT VARCHAR(500),</v>
      </c>
      <c r="O226" s="6" t="s">
        <v>169</v>
      </c>
      <c r="P226" t="s">
        <v>172</v>
      </c>
      <c r="W226" s="17" t="str">
        <f t="shared" si="87"/>
        <v>paymentDiscount</v>
      </c>
      <c r="X226" s="3" t="str">
        <f t="shared" si="88"/>
        <v>"paymentDiscount":"",</v>
      </c>
      <c r="Y226" s="22" t="str">
        <f t="shared" si="89"/>
        <v>public static String PAYMENT_DISCOUNT="paymentDiscount";</v>
      </c>
      <c r="Z226" s="7" t="str">
        <f t="shared" si="90"/>
        <v>private String paymentDiscount="";</v>
      </c>
    </row>
    <row r="227" spans="2:26" ht="17.5" x14ac:dyDescent="0.45">
      <c r="B227" s="34" t="s">
        <v>14</v>
      </c>
      <c r="C227" s="1" t="s">
        <v>1</v>
      </c>
      <c r="D227" s="4">
        <v>500</v>
      </c>
      <c r="E227" s="24"/>
      <c r="F227" s="24"/>
      <c r="G227" s="24"/>
      <c r="I227" t="str">
        <f>I226</f>
        <v>ALTER TABLE CR_COMPANY_PAYMENT_LIST</v>
      </c>
      <c r="K227" s="25" t="str">
        <f>CONCATENATE(" T.",B227,"")</f>
        <v xml:space="preserve"> T.DESCRIPTION</v>
      </c>
      <c r="L227" s="12"/>
      <c r="M227" s="18"/>
      <c r="N227" s="5" t="str">
        <f t="shared" si="86"/>
        <v>DESCRIPTION VARCHAR(500),</v>
      </c>
      <c r="O227" s="6" t="s">
        <v>14</v>
      </c>
      <c r="W227" s="17" t="str">
        <f t="shared" si="87"/>
        <v>description</v>
      </c>
      <c r="X227" s="3" t="str">
        <f t="shared" si="88"/>
        <v>"description":"",</v>
      </c>
      <c r="Y227" s="22" t="str">
        <f t="shared" si="89"/>
        <v>public static String DESCRIPTION="description";</v>
      </c>
      <c r="Z227" s="7" t="str">
        <f t="shared" si="90"/>
        <v>private String description="";</v>
      </c>
    </row>
    <row r="228" spans="2:26" ht="25.5" x14ac:dyDescent="0.45">
      <c r="B228" s="34"/>
      <c r="C228" s="14"/>
      <c r="D228" s="14"/>
      <c r="E228" s="24"/>
      <c r="F228" s="24"/>
      <c r="G228" s="24"/>
      <c r="K228" s="29" t="str">
        <f>CONCATENATE(" FROM APDVOICE.",LEFT(B210,LEN(B210)-5)," T")</f>
        <v xml:space="preserve"> FROM APDVOICE.CR_COMPANY_PAYMENT T</v>
      </c>
      <c r="L228" s="14"/>
      <c r="M228" s="20"/>
      <c r="N228" s="5"/>
      <c r="O228" s="6"/>
      <c r="W228" s="17"/>
      <c r="X228" s="3"/>
      <c r="Y228" s="22"/>
      <c r="Z228" s="7"/>
    </row>
    <row r="229" spans="2:26" ht="44.5" x14ac:dyDescent="0.45">
      <c r="B229" s="34"/>
      <c r="C229" s="14"/>
      <c r="D229" s="14"/>
      <c r="E229" s="24"/>
      <c r="F229" s="24"/>
      <c r="G229" s="24"/>
      <c r="K229" s="21" t="s">
        <v>255</v>
      </c>
      <c r="L229" s="14"/>
      <c r="M229" s="20"/>
      <c r="N229" s="5"/>
      <c r="O229" s="6"/>
      <c r="W229" s="17"/>
      <c r="X229" s="3"/>
      <c r="Y229" s="22"/>
      <c r="Z229" s="7"/>
    </row>
    <row r="230" spans="2:26" ht="59" x14ac:dyDescent="0.45">
      <c r="B230" s="34"/>
      <c r="C230" s="14"/>
      <c r="D230" s="14"/>
      <c r="E230" s="24"/>
      <c r="F230" s="24"/>
      <c r="G230" s="24"/>
      <c r="K230" s="21" t="s">
        <v>256</v>
      </c>
      <c r="L230" s="14"/>
      <c r="M230" s="20"/>
      <c r="N230" s="5"/>
      <c r="O230" s="6"/>
      <c r="W230" s="17"/>
      <c r="X230" s="3"/>
      <c r="Y230" s="22"/>
      <c r="Z230" s="7"/>
    </row>
    <row r="231" spans="2:26" ht="17.5" x14ac:dyDescent="0.45">
      <c r="B231" s="34"/>
      <c r="C231" s="14"/>
      <c r="D231" s="14"/>
      <c r="E231" s="24"/>
      <c r="F231" s="24"/>
      <c r="G231" s="24"/>
      <c r="K231" s="21" t="s">
        <v>257</v>
      </c>
      <c r="L231" s="14"/>
      <c r="M231" s="20"/>
      <c r="N231" s="5"/>
      <c r="O231" s="6"/>
      <c r="W231" s="17"/>
      <c r="X231" s="3"/>
      <c r="Y231" s="22"/>
      <c r="Z231" s="7"/>
    </row>
    <row r="232" spans="2:26" ht="17.5" x14ac:dyDescent="0.45">
      <c r="B232" s="34"/>
      <c r="C232" s="14"/>
      <c r="D232" s="14"/>
      <c r="E232" s="24"/>
      <c r="F232" s="24"/>
      <c r="G232" s="24"/>
      <c r="K232" s="21"/>
      <c r="L232" s="14"/>
      <c r="M232" s="20"/>
      <c r="N232" s="5"/>
      <c r="O232" s="6"/>
      <c r="W232" s="17"/>
      <c r="X232" s="3"/>
      <c r="Y232" s="22"/>
      <c r="Z232" s="7"/>
    </row>
    <row r="233" spans="2:26" x14ac:dyDescent="0.35">
      <c r="E233" s="24"/>
      <c r="F233" s="24"/>
      <c r="G233" s="24"/>
      <c r="K233" s="21"/>
      <c r="M233" s="19"/>
      <c r="N233" s="5"/>
      <c r="W233" s="16"/>
      <c r="X233" s="3"/>
      <c r="Y233" s="22"/>
      <c r="Z233" s="7"/>
    </row>
    <row r="234" spans="2:26" ht="29" x14ac:dyDescent="0.35">
      <c r="B234" s="2" t="s">
        <v>234</v>
      </c>
      <c r="E234" s="24"/>
      <c r="F234" s="24"/>
      <c r="G234" s="24"/>
      <c r="I234" t="str">
        <f>CONCATENATE("ALTER TABLE"," ",B234)</f>
        <v>ALTER TABLE CR_REL_COMPANY_AND_RULE</v>
      </c>
      <c r="J234" t="str">
        <f t="shared" ref="J234:J242" si="91">LEFT(CONCATENATE(" ADD "," ",N234,";"),LEN(CONCATENATE(" ADD "," ",N234,";"))-2)</f>
        <v xml:space="preserve"> ADD  CREATE TABLE CR_REL_COMPANY_AND_RULE </v>
      </c>
      <c r="K234" s="21" t="str">
        <f t="shared" ref="K234:K242" si="92">LEFT(CONCATENATE(" ALTER COLUMN  "," ",B234,";"),LEN(CONCATENATE(" ALTER COLUMN "," ",B234,";")))</f>
        <v xml:space="preserve"> ALTER COLUMN   CR_REL_COMPANY_AND_RULE</v>
      </c>
      <c r="M234" s="19"/>
      <c r="N234" s="5" t="str">
        <f>CONCATENATE("CREATE TABLE ",B234," ","(")</f>
        <v>CREATE TABLE CR_REL_COMPANY_AND_RULE (</v>
      </c>
      <c r="W234" s="16"/>
      <c r="X234" s="3" t="s">
        <v>32</v>
      </c>
      <c r="Y234" s="22"/>
      <c r="Z234" s="7"/>
    </row>
    <row r="235" spans="2:26" ht="17.5" x14ac:dyDescent="0.45">
      <c r="B235" s="1" t="s">
        <v>2</v>
      </c>
      <c r="C235" s="1" t="s">
        <v>1</v>
      </c>
      <c r="D235" s="4">
        <v>20</v>
      </c>
      <c r="E235" s="24" t="s">
        <v>163</v>
      </c>
      <c r="F235" s="24"/>
      <c r="G235" s="24"/>
      <c r="I235" t="str">
        <f>I234</f>
        <v>ALTER TABLE CR_REL_COMPANY_AND_RULE</v>
      </c>
      <c r="J235" t="str">
        <f t="shared" si="91"/>
        <v xml:space="preserve"> ADD  ID VARCHAR(20) NOT NULL </v>
      </c>
      <c r="K235" s="21" t="str">
        <f t="shared" si="92"/>
        <v xml:space="preserve"> ALTER COLUMN   ID</v>
      </c>
      <c r="L235" s="12"/>
      <c r="M235" s="18"/>
      <c r="N235" s="5" t="str">
        <f t="shared" ref="N235:N242" si="93">CONCATENATE(B235," ",C235,"(",D235,")",E235,F235,G235,",")</f>
        <v>ID VARCHAR(20) NOT NULL ,</v>
      </c>
      <c r="O235" s="6" t="s">
        <v>2</v>
      </c>
      <c r="P235" s="6"/>
      <c r="Q235" s="6"/>
      <c r="R235" s="6"/>
      <c r="S235" s="6"/>
      <c r="T235" s="6"/>
      <c r="U235" s="6"/>
      <c r="V235" s="6"/>
      <c r="W235" s="17" t="str">
        <f t="shared" ref="W235:W242" si="94">CONCATENATE(,LOWER(O235),UPPER(LEFT(P235,1)),LOWER(RIGHT(P235,LEN(P235)-IF(LEN(P235)&gt;0,1,LEN(P235)))),UPPER(LEFT(Q235,1)),LOWER(RIGHT(Q235,LEN(Q235)-IF(LEN(Q235)&gt;0,1,LEN(Q235)))),UPPER(LEFT(R235,1)),LOWER(RIGHT(R235,LEN(R235)-IF(LEN(R235)&gt;0,1,LEN(R235)))),UPPER(LEFT(S235,1)),LOWER(RIGHT(S235,LEN(S235)-IF(LEN(S235)&gt;0,1,LEN(S235)))),UPPER(LEFT(T235,1)),LOWER(RIGHT(T235,LEN(T235)-IF(LEN(T235)&gt;0,1,LEN(T235)))),UPPER(LEFT(U235,1)),LOWER(RIGHT(U235,LEN(U235)-IF(LEN(U235)&gt;0,1,LEN(U235)))),UPPER(LEFT(V235,1)),LOWER(RIGHT(V235,LEN(V235)-IF(LEN(V235)&gt;0,1,LEN(V235)))))</f>
        <v>id</v>
      </c>
      <c r="X235" s="3" t="str">
        <f t="shared" ref="X235:X242" si="95">CONCATENATE("""",W235,"""",":","""","""",",")</f>
        <v>"id":"",</v>
      </c>
      <c r="Y235" s="22" t="str">
        <f t="shared" ref="Y235:Y242" si="96">CONCATENATE("public static String ",,B235,,"=","""",W235,""";")</f>
        <v>public static String ID="id";</v>
      </c>
      <c r="Z235" s="7" t="str">
        <f t="shared" ref="Z235:Z242" si="97">CONCATENATE("private String ",W235,"=","""""",";")</f>
        <v>private String id="";</v>
      </c>
    </row>
    <row r="236" spans="2:26" ht="17.5" x14ac:dyDescent="0.45">
      <c r="B236" s="1" t="s">
        <v>3</v>
      </c>
      <c r="C236" s="1" t="s">
        <v>1</v>
      </c>
      <c r="D236" s="4">
        <v>10</v>
      </c>
      <c r="E236" s="24"/>
      <c r="F236" s="24"/>
      <c r="G236" s="24"/>
      <c r="I236" t="str">
        <f>I235</f>
        <v>ALTER TABLE CR_REL_COMPANY_AND_RULE</v>
      </c>
      <c r="J236" t="str">
        <f t="shared" si="91"/>
        <v xml:space="preserve"> ADD  STATUS VARCHAR(10)</v>
      </c>
      <c r="K236" s="21" t="str">
        <f t="shared" si="92"/>
        <v xml:space="preserve"> ALTER COLUMN   STATUS</v>
      </c>
      <c r="L236" s="12"/>
      <c r="M236" s="18"/>
      <c r="N236" s="5" t="str">
        <f t="shared" si="93"/>
        <v>STATUS VARCHAR(10),</v>
      </c>
      <c r="O236" s="6" t="s">
        <v>3</v>
      </c>
      <c r="W236" s="17" t="str">
        <f t="shared" si="94"/>
        <v>status</v>
      </c>
      <c r="X236" s="3" t="str">
        <f t="shared" si="95"/>
        <v>"status":"",</v>
      </c>
      <c r="Y236" s="22" t="str">
        <f t="shared" si="96"/>
        <v>public static String STATUS="status";</v>
      </c>
      <c r="Z236" s="7" t="str">
        <f t="shared" si="97"/>
        <v>private String status="";</v>
      </c>
    </row>
    <row r="237" spans="2:26" ht="17.5" x14ac:dyDescent="0.45">
      <c r="B237" s="1" t="s">
        <v>4</v>
      </c>
      <c r="C237" s="1" t="s">
        <v>1</v>
      </c>
      <c r="D237" s="4">
        <v>20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INSERT_DATE VARCHAR(20)</v>
      </c>
      <c r="K237" s="21" t="str">
        <f t="shared" si="92"/>
        <v xml:space="preserve"> ALTER COLUMN   INSERT_DATE</v>
      </c>
      <c r="L237" s="12"/>
      <c r="M237" s="18"/>
      <c r="N237" s="5" t="str">
        <f t="shared" si="93"/>
        <v>INSERT_DATE VARCHAR(20),</v>
      </c>
      <c r="O237" s="6" t="s">
        <v>7</v>
      </c>
      <c r="P237" t="s">
        <v>8</v>
      </c>
      <c r="W237" s="17" t="str">
        <f t="shared" si="94"/>
        <v>insertDate</v>
      </c>
      <c r="X237" s="3" t="str">
        <f t="shared" si="95"/>
        <v>"insertDate":"",</v>
      </c>
      <c r="Y237" s="22" t="str">
        <f t="shared" si="96"/>
        <v>public static String INSERT_DATE="insertDate";</v>
      </c>
      <c r="Z237" s="7" t="str">
        <f t="shared" si="97"/>
        <v>private String insertDate="";</v>
      </c>
    </row>
    <row r="238" spans="2:26" ht="30" x14ac:dyDescent="0.45">
      <c r="B238" s="1" t="s">
        <v>5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MODIFICATION_DATE VARCHAR(20)</v>
      </c>
      <c r="K238" s="21" t="str">
        <f t="shared" si="92"/>
        <v xml:space="preserve"> ALTER COLUMN   MODIFICATION_DATE</v>
      </c>
      <c r="L238" s="12"/>
      <c r="M238" s="18"/>
      <c r="N238" s="5" t="str">
        <f t="shared" si="93"/>
        <v>MODIFICATION_DATE VARCHAR(20),</v>
      </c>
      <c r="O238" s="6" t="s">
        <v>9</v>
      </c>
      <c r="P238" t="s">
        <v>8</v>
      </c>
      <c r="W238" s="17" t="str">
        <f t="shared" si="94"/>
        <v>modificationDate</v>
      </c>
      <c r="X238" s="3" t="str">
        <f t="shared" si="95"/>
        <v>"modificationDate":"",</v>
      </c>
      <c r="Y238" s="22" t="str">
        <f t="shared" si="96"/>
        <v>public static String MODIFICATION_DATE="modificationDate";</v>
      </c>
      <c r="Z238" s="7" t="str">
        <f t="shared" si="97"/>
        <v>private String modificationDate="";</v>
      </c>
    </row>
    <row r="239" spans="2:26" ht="17.5" x14ac:dyDescent="0.45">
      <c r="B239" s="1" t="s">
        <v>228</v>
      </c>
      <c r="C239" s="1" t="s">
        <v>1</v>
      </c>
      <c r="D239" s="4">
        <v>500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FK_RULE_ID VARCHAR(500)</v>
      </c>
      <c r="K239" s="21" t="str">
        <f t="shared" si="92"/>
        <v xml:space="preserve"> ALTER COLUMN   FK_RULE_ID</v>
      </c>
      <c r="L239" s="12"/>
      <c r="M239" s="18"/>
      <c r="N239" s="5" t="str">
        <f t="shared" si="93"/>
        <v>FK_RULE_ID VARCHAR(500),</v>
      </c>
      <c r="O239" s="6" t="s">
        <v>10</v>
      </c>
      <c r="P239" t="s">
        <v>67</v>
      </c>
      <c r="Q239" t="s">
        <v>2</v>
      </c>
      <c r="W239" s="17" t="str">
        <f t="shared" si="94"/>
        <v>fkRuleId</v>
      </c>
      <c r="X239" s="3" t="str">
        <f t="shared" si="95"/>
        <v>"fkRuleId":"",</v>
      </c>
      <c r="Y239" s="22" t="str">
        <f t="shared" si="96"/>
        <v>public static String FK_RULE_ID="fkRuleId";</v>
      </c>
      <c r="Z239" s="7" t="str">
        <f t="shared" si="97"/>
        <v>private String fkRuleId="";</v>
      </c>
    </row>
    <row r="240" spans="2:26" ht="30" x14ac:dyDescent="0.45">
      <c r="B240" s="1" t="s">
        <v>160</v>
      </c>
      <c r="C240" s="1" t="s">
        <v>1</v>
      </c>
      <c r="D240" s="4">
        <v>500</v>
      </c>
      <c r="E240" s="24"/>
      <c r="F240" s="24"/>
      <c r="G240" s="24"/>
      <c r="I240" t="e">
        <f>#REF!</f>
        <v>#REF!</v>
      </c>
      <c r="J240" t="str">
        <f t="shared" si="91"/>
        <v xml:space="preserve"> ADD  FK_COMPANY_ID VARCHAR(500)</v>
      </c>
      <c r="K240" s="21" t="str">
        <f t="shared" si="92"/>
        <v xml:space="preserve"> ALTER COLUMN   FK_COMPANY_ID</v>
      </c>
      <c r="L240" s="12"/>
      <c r="M240" s="18"/>
      <c r="N240" s="5" t="str">
        <f t="shared" si="93"/>
        <v>FK_COMPANY_ID VARCHAR(500),</v>
      </c>
      <c r="O240" s="6" t="s">
        <v>10</v>
      </c>
      <c r="P240" t="s">
        <v>162</v>
      </c>
      <c r="Q240" t="s">
        <v>2</v>
      </c>
      <c r="W240" s="17" t="str">
        <f t="shared" si="94"/>
        <v>fkCompanyId</v>
      </c>
      <c r="X240" s="3" t="str">
        <f t="shared" si="95"/>
        <v>"fkCompanyId":"",</v>
      </c>
      <c r="Y240" s="22" t="str">
        <f t="shared" si="96"/>
        <v>public static String FK_COMPANY_ID="fkCompanyId";</v>
      </c>
      <c r="Z240" s="7" t="str">
        <f t="shared" si="97"/>
        <v>private String fkCompanyId="";</v>
      </c>
    </row>
    <row r="241" spans="2:26" ht="17.5" x14ac:dyDescent="0.45">
      <c r="B241" s="1" t="s">
        <v>233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REL_TYPE VARCHAR(500)</v>
      </c>
      <c r="K241" s="21" t="str">
        <f t="shared" si="92"/>
        <v xml:space="preserve"> ALTER COLUMN   REL_TYPE</v>
      </c>
      <c r="L241" s="12"/>
      <c r="M241" s="18"/>
      <c r="N241" s="5" t="str">
        <f t="shared" si="93"/>
        <v>REL_TYPE VARCHAR(500),</v>
      </c>
      <c r="O241" s="6" t="s">
        <v>179</v>
      </c>
      <c r="P241" t="s">
        <v>51</v>
      </c>
      <c r="W241" s="17" t="str">
        <f t="shared" si="94"/>
        <v>relType</v>
      </c>
      <c r="X241" s="3" t="str">
        <f t="shared" si="95"/>
        <v>"relType":"",</v>
      </c>
      <c r="Y241" s="22" t="str">
        <f t="shared" si="96"/>
        <v>public static String REL_TYPE="relType";</v>
      </c>
      <c r="Z241" s="7" t="str">
        <f t="shared" si="97"/>
        <v>private String relType="";</v>
      </c>
    </row>
    <row r="242" spans="2:26" ht="17.5" x14ac:dyDescent="0.45">
      <c r="B242" s="1" t="s">
        <v>23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EXPIRE_DATE VARCHAR(500)</v>
      </c>
      <c r="K242" s="21" t="str">
        <f t="shared" si="92"/>
        <v xml:space="preserve"> ALTER COLUMN   EXPIRE_DATE</v>
      </c>
      <c r="L242" s="12"/>
      <c r="M242" s="18"/>
      <c r="N242" s="5" t="str">
        <f t="shared" si="93"/>
        <v>EXPIRE_DATE VARCHAR(500),</v>
      </c>
      <c r="O242" s="6" t="s">
        <v>24</v>
      </c>
      <c r="P242" t="s">
        <v>8</v>
      </c>
      <c r="W242" s="17" t="str">
        <f t="shared" si="94"/>
        <v>expireDate</v>
      </c>
      <c r="X242" s="3" t="str">
        <f t="shared" si="95"/>
        <v>"expireDate":"",</v>
      </c>
      <c r="Y242" s="22" t="str">
        <f t="shared" si="96"/>
        <v>public static String EXPIRE_DATE="expireDate";</v>
      </c>
      <c r="Z242" s="7" t="str">
        <f t="shared" si="97"/>
        <v>private String expireDate="";</v>
      </c>
    </row>
    <row r="243" spans="2:26" ht="17.5" x14ac:dyDescent="0.45">
      <c r="B243" s="30"/>
      <c r="C243" s="14"/>
      <c r="D243" s="9"/>
      <c r="E243" s="24"/>
      <c r="F243" s="24"/>
      <c r="G243" s="24"/>
      <c r="K243" s="32"/>
      <c r="M243" s="20"/>
      <c r="N243" s="33" t="s">
        <v>130</v>
      </c>
      <c r="O243" s="14"/>
      <c r="P243" s="14"/>
      <c r="W243" s="17"/>
      <c r="X243" s="3"/>
      <c r="Y243" s="22"/>
      <c r="Z243" s="7"/>
    </row>
    <row r="244" spans="2:26" x14ac:dyDescent="0.35">
      <c r="E244" s="24"/>
      <c r="F244" s="24"/>
      <c r="G244" s="24"/>
      <c r="K244" s="21"/>
      <c r="M244" s="19"/>
      <c r="N244" s="31" t="s">
        <v>126</v>
      </c>
      <c r="W244" s="16"/>
      <c r="X244" s="3"/>
      <c r="Y244" s="22"/>
      <c r="Z244" s="7"/>
    </row>
    <row r="245" spans="2:26" x14ac:dyDescent="0.35">
      <c r="E245" s="24"/>
      <c r="F245" s="24"/>
      <c r="G245" s="24"/>
      <c r="K245" s="21"/>
      <c r="M245" s="19"/>
      <c r="N245" s="31"/>
      <c r="W245" s="16"/>
      <c r="X245" s="3"/>
      <c r="Y245" s="22"/>
      <c r="Z245" s="7"/>
    </row>
    <row r="246" spans="2:26" ht="17.5" x14ac:dyDescent="0.45">
      <c r="B246" s="30"/>
      <c r="C246" s="14"/>
      <c r="D246" s="9"/>
      <c r="E246" s="24"/>
      <c r="F246" s="24"/>
      <c r="G246" s="24"/>
      <c r="K246" s="32"/>
      <c r="M246" s="20"/>
      <c r="N246" s="33" t="s">
        <v>130</v>
      </c>
      <c r="O246" s="14"/>
      <c r="P246" s="14"/>
      <c r="W246" s="17"/>
      <c r="X246" s="3"/>
      <c r="Y246" s="22"/>
      <c r="Z246" s="7"/>
    </row>
    <row r="247" spans="2:26" x14ac:dyDescent="0.35">
      <c r="E247" s="24"/>
      <c r="F247" s="24"/>
      <c r="G247" s="24"/>
      <c r="K247" s="21"/>
      <c r="M247" s="19"/>
      <c r="N247" s="31" t="s">
        <v>126</v>
      </c>
      <c r="W247" s="16"/>
      <c r="X247" s="3"/>
      <c r="Y247" s="22"/>
      <c r="Z247" s="7"/>
    </row>
    <row r="248" spans="2:26" x14ac:dyDescent="0.35">
      <c r="E248" s="24"/>
      <c r="F248" s="24"/>
      <c r="G248" s="24"/>
      <c r="K248" s="21"/>
      <c r="M248" s="19"/>
      <c r="N248" s="31"/>
      <c r="W248" s="16"/>
      <c r="X248" s="3"/>
      <c r="Y248" s="22"/>
      <c r="Z248" s="7"/>
    </row>
    <row r="249" spans="2:26" ht="29" x14ac:dyDescent="0.35">
      <c r="B249" s="2" t="s">
        <v>258</v>
      </c>
      <c r="E249" s="24"/>
      <c r="F249" s="24"/>
      <c r="G249" s="24"/>
      <c r="I249" t="str">
        <f>CONCATENATE("ALTER TABLE"," ",B249)</f>
        <v>ALTER TABLE CR_REL_USER_AND_RULE</v>
      </c>
      <c r="J249" t="str">
        <f t="shared" ref="J249:J255" si="98">LEFT(CONCATENATE(" ADD "," ",N249,";"),LEN(CONCATENATE(" ADD "," ",N249,";"))-2)</f>
        <v xml:space="preserve"> ADD  CREATE TABLE CR_REL_USER_AND_RULE </v>
      </c>
      <c r="K249" s="21" t="str">
        <f t="shared" ref="K249:K255" si="99">LEFT(CONCATENATE(" ALTER COLUMN  "," ",B249,";"),LEN(CONCATENATE(" ALTER COLUMN "," ",B249,";")))</f>
        <v xml:space="preserve"> ALTER COLUMN   CR_REL_USER_AND_RULE</v>
      </c>
      <c r="M249" s="19"/>
      <c r="N249" s="5" t="str">
        <f>CONCATENATE("CREATE TABLE ",B249," ","(")</f>
        <v>CREATE TABLE CR_REL_USER_AND_RULE (</v>
      </c>
      <c r="W249" s="16"/>
      <c r="X249" s="3" t="s">
        <v>32</v>
      </c>
      <c r="Y249" s="22"/>
      <c r="Z249" s="7"/>
    </row>
    <row r="250" spans="2:26" ht="17.5" x14ac:dyDescent="0.45">
      <c r="B250" s="1" t="s">
        <v>2</v>
      </c>
      <c r="C250" s="1" t="s">
        <v>1</v>
      </c>
      <c r="D250" s="4">
        <v>20</v>
      </c>
      <c r="E250" s="24" t="s">
        <v>163</v>
      </c>
      <c r="F250" s="24"/>
      <c r="G250" s="24"/>
      <c r="I250" t="str">
        <f>I249</f>
        <v>ALTER TABLE CR_REL_USER_AND_RULE</v>
      </c>
      <c r="J250" t="str">
        <f t="shared" si="98"/>
        <v xml:space="preserve"> ADD  ID VARCHAR(20) NOT NULL </v>
      </c>
      <c r="K250" s="21" t="str">
        <f t="shared" si="99"/>
        <v xml:space="preserve"> ALTER COLUMN   ID</v>
      </c>
      <c r="L250" s="12"/>
      <c r="M250" s="18"/>
      <c r="N250" s="5" t="str">
        <f t="shared" ref="N250:N255" si="100">CONCATENATE(B250," ",C250,"(",D250,")",E250,F250,G250,",")</f>
        <v>ID VARCHAR(20) NOT NULL ,</v>
      </c>
      <c r="O250" s="6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5" si="101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5" si="102">CONCATENATE("""",W250,"""",":","""","""",",")</f>
        <v>"id":"",</v>
      </c>
      <c r="Y250" s="22" t="str">
        <f t="shared" ref="Y250:Y255" si="103">CONCATENATE("public static String ",,B250,,"=","""",W250,""";")</f>
        <v>public static String ID="id";</v>
      </c>
      <c r="Z250" s="7" t="str">
        <f t="shared" ref="Z250:Z255" si="104">CONCATENATE("private String ",W250,"=","""""",";")</f>
        <v>private String id="";</v>
      </c>
    </row>
    <row r="251" spans="2:26" ht="17.5" x14ac:dyDescent="0.45">
      <c r="B251" s="1" t="s">
        <v>3</v>
      </c>
      <c r="C251" s="1" t="s">
        <v>1</v>
      </c>
      <c r="D251" s="4">
        <v>10</v>
      </c>
      <c r="E251" s="24"/>
      <c r="F251" s="24"/>
      <c r="G251" s="24"/>
      <c r="I251" t="str">
        <f>I250</f>
        <v>ALTER TABLE CR_REL_USER_AND_RULE</v>
      </c>
      <c r="J251" t="str">
        <f t="shared" si="98"/>
        <v xml:space="preserve"> ADD  STATUS VARCHAR(10)</v>
      </c>
      <c r="K251" s="21" t="str">
        <f t="shared" si="99"/>
        <v xml:space="preserve"> ALTER COLUMN   STATUS</v>
      </c>
      <c r="L251" s="12"/>
      <c r="M251" s="18"/>
      <c r="N251" s="5" t="str">
        <f t="shared" si="100"/>
        <v>STATUS VARCHAR(10),</v>
      </c>
      <c r="O251" s="6" t="s">
        <v>3</v>
      </c>
      <c r="W251" s="17" t="str">
        <f t="shared" si="101"/>
        <v>status</v>
      </c>
      <c r="X251" s="3" t="str">
        <f t="shared" si="102"/>
        <v>"status":"",</v>
      </c>
      <c r="Y251" s="22" t="str">
        <f t="shared" si="103"/>
        <v>public static String STATUS="status";</v>
      </c>
      <c r="Z251" s="7" t="str">
        <f t="shared" si="104"/>
        <v>private String status="";</v>
      </c>
    </row>
    <row r="252" spans="2:26" ht="17.5" x14ac:dyDescent="0.45">
      <c r="B252" s="1" t="s">
        <v>4</v>
      </c>
      <c r="C252" s="1" t="s">
        <v>1</v>
      </c>
      <c r="D252" s="4">
        <v>20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INSERT_DATE VARCHAR(20)</v>
      </c>
      <c r="K252" s="21" t="str">
        <f t="shared" si="99"/>
        <v xml:space="preserve"> ALTER COLUMN   INSERT_DATE</v>
      </c>
      <c r="L252" s="12"/>
      <c r="M252" s="18"/>
      <c r="N252" s="5" t="str">
        <f t="shared" si="100"/>
        <v>INSERT_DATE VARCHAR(20),</v>
      </c>
      <c r="O252" s="6" t="s">
        <v>7</v>
      </c>
      <c r="P252" t="s">
        <v>8</v>
      </c>
      <c r="W252" s="17" t="str">
        <f t="shared" si="101"/>
        <v>insertDate</v>
      </c>
      <c r="X252" s="3" t="str">
        <f t="shared" si="102"/>
        <v>"insertDate":"",</v>
      </c>
      <c r="Y252" s="22" t="str">
        <f t="shared" si="103"/>
        <v>public static String INSERT_DATE="insertDate";</v>
      </c>
      <c r="Z252" s="7" t="str">
        <f t="shared" si="104"/>
        <v>private String insertDate="";</v>
      </c>
    </row>
    <row r="253" spans="2:26" ht="30" x14ac:dyDescent="0.45">
      <c r="B253" s="1" t="s">
        <v>5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MODIFICATION_DATE VARCHAR(20)</v>
      </c>
      <c r="K253" s="21" t="str">
        <f t="shared" si="99"/>
        <v xml:space="preserve"> ALTER COLUMN   MODIFICATION_DATE</v>
      </c>
      <c r="L253" s="12"/>
      <c r="M253" s="18"/>
      <c r="N253" s="5" t="str">
        <f t="shared" si="100"/>
        <v>MODIFICATION_DATE VARCHAR(20),</v>
      </c>
      <c r="O253" s="6" t="s">
        <v>9</v>
      </c>
      <c r="P253" t="s">
        <v>8</v>
      </c>
      <c r="W253" s="17" t="str">
        <f t="shared" si="101"/>
        <v>modificationDate</v>
      </c>
      <c r="X253" s="3" t="str">
        <f t="shared" si="102"/>
        <v>"modificationDate":"",</v>
      </c>
      <c r="Y253" s="22" t="str">
        <f t="shared" si="103"/>
        <v>public static String MODIFICATION_DATE="modificationDate";</v>
      </c>
      <c r="Z253" s="7" t="str">
        <f t="shared" si="104"/>
        <v>private String modificationDate="";</v>
      </c>
    </row>
    <row r="254" spans="2:26" ht="17.5" x14ac:dyDescent="0.45">
      <c r="B254" s="1" t="s">
        <v>228</v>
      </c>
      <c r="C254" s="1" t="s">
        <v>1</v>
      </c>
      <c r="D254" s="4">
        <v>500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FK_RULE_ID VARCHAR(500)</v>
      </c>
      <c r="K254" s="21" t="str">
        <f t="shared" si="99"/>
        <v xml:space="preserve"> ALTER COLUMN   FK_RULE_ID</v>
      </c>
      <c r="L254" s="12"/>
      <c r="M254" s="18"/>
      <c r="N254" s="5" t="str">
        <f t="shared" si="100"/>
        <v>FK_RULE_ID VARCHAR(500),</v>
      </c>
      <c r="O254" s="6" t="s">
        <v>10</v>
      </c>
      <c r="P254" t="s">
        <v>67</v>
      </c>
      <c r="Q254" t="s">
        <v>2</v>
      </c>
      <c r="W254" s="17" t="str">
        <f t="shared" si="101"/>
        <v>fkRuleId</v>
      </c>
      <c r="X254" s="3" t="str">
        <f t="shared" si="102"/>
        <v>"fkRuleId":"",</v>
      </c>
      <c r="Y254" s="22" t="str">
        <f t="shared" si="103"/>
        <v>public static String FK_RULE_ID="fkRuleId";</v>
      </c>
      <c r="Z254" s="7" t="str">
        <f t="shared" si="104"/>
        <v>private String fkRuleId="";</v>
      </c>
    </row>
    <row r="255" spans="2:26" ht="17.5" x14ac:dyDescent="0.45">
      <c r="B255" s="1" t="s">
        <v>11</v>
      </c>
      <c r="C255" s="1" t="s">
        <v>1</v>
      </c>
      <c r="D255" s="4">
        <v>500</v>
      </c>
      <c r="E255" s="24"/>
      <c r="F255" s="24"/>
      <c r="G255" s="24"/>
      <c r="I255" t="e">
        <f>#REF!</f>
        <v>#REF!</v>
      </c>
      <c r="J255" t="str">
        <f t="shared" si="98"/>
        <v xml:space="preserve"> ADD  FK_USER_ID VARCHAR(500)</v>
      </c>
      <c r="K255" s="21" t="str">
        <f t="shared" si="99"/>
        <v xml:space="preserve"> ALTER COLUMN   FK_USER_ID</v>
      </c>
      <c r="L255" s="12"/>
      <c r="M255" s="18"/>
      <c r="N255" s="5" t="str">
        <f t="shared" si="100"/>
        <v>FK_USER_ID VARCHAR(500),</v>
      </c>
      <c r="O255" s="6" t="s">
        <v>10</v>
      </c>
      <c r="P255" t="s">
        <v>12</v>
      </c>
      <c r="Q255" t="s">
        <v>2</v>
      </c>
      <c r="W255" s="17" t="str">
        <f t="shared" si="101"/>
        <v>fkUserId</v>
      </c>
      <c r="X255" s="3" t="str">
        <f t="shared" si="102"/>
        <v>"fkUserId":"",</v>
      </c>
      <c r="Y255" s="22" t="str">
        <f t="shared" si="103"/>
        <v>public static String FK_USER_ID="fkUserId";</v>
      </c>
      <c r="Z255" s="7" t="str">
        <f t="shared" si="104"/>
        <v>private String fkUserId="";</v>
      </c>
    </row>
    <row r="256" spans="2:26" ht="17.5" x14ac:dyDescent="0.45">
      <c r="B256" s="30"/>
      <c r="C256" s="14"/>
      <c r="D256" s="9"/>
      <c r="E256" s="24"/>
      <c r="F256" s="24"/>
      <c r="G256" s="24"/>
      <c r="K256" s="32"/>
      <c r="M256" s="20"/>
      <c r="N256" s="33" t="s">
        <v>130</v>
      </c>
      <c r="O256" s="14"/>
      <c r="P256" s="14"/>
      <c r="W256" s="17"/>
      <c r="X256" s="3"/>
      <c r="Y256" s="22"/>
      <c r="Z256" s="7"/>
    </row>
    <row r="257" spans="2:26" x14ac:dyDescent="0.35">
      <c r="E257" s="24"/>
      <c r="F257" s="24"/>
      <c r="G257" s="24"/>
      <c r="K257" s="21"/>
      <c r="M257" s="19"/>
      <c r="N257" s="31" t="s">
        <v>126</v>
      </c>
      <c r="W257" s="16"/>
      <c r="X257" s="3"/>
      <c r="Y257" s="22"/>
      <c r="Z257" s="7"/>
    </row>
    <row r="258" spans="2:26" x14ac:dyDescent="0.35">
      <c r="E258" s="24"/>
      <c r="F258" s="24"/>
      <c r="G258" s="24"/>
      <c r="K258" s="21"/>
      <c r="M258" s="19"/>
      <c r="N258" s="31"/>
      <c r="W258" s="16"/>
      <c r="X258" s="3"/>
      <c r="Y258" s="22"/>
      <c r="Z258" s="7"/>
    </row>
    <row r="259" spans="2:26" x14ac:dyDescent="0.35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5">
      <c r="B260" s="2" t="s">
        <v>196</v>
      </c>
      <c r="E260" s="24"/>
      <c r="F260" s="24"/>
      <c r="G260" s="24"/>
      <c r="I260" t="str">
        <f>CONCATENATE("ALTER TABLE"," ",B260)</f>
        <v>ALTER TABLE CR_COMPANY</v>
      </c>
      <c r="J260" t="str">
        <f t="shared" ref="J260:J270" si="105">LEFT(CONCATENATE(" ADD "," ",N260,";"),LEN(CONCATENATE(" ADD "," ",N260,";"))-2)</f>
        <v xml:space="preserve"> ADD  CREATE TABLE CR_COMPANY </v>
      </c>
      <c r="K260" s="21" t="str">
        <f t="shared" ref="K260:K270" si="106">LEFT(CONCATENATE(" ALTER COLUMN  "," ",B260,";"),LEN(CONCATENATE(" ALTER COLUMN "," ",B260,";")))</f>
        <v xml:space="preserve"> ALTER COLUMN   CR_COMPANY</v>
      </c>
      <c r="M260" s="19"/>
      <c r="N260" s="5" t="str">
        <f>CONCATENATE("CREATE TABLE ",B260," ","(")</f>
        <v>CREATE TABLE CR_COMPANY (</v>
      </c>
      <c r="W260" s="16"/>
      <c r="X260" s="3" t="s">
        <v>32</v>
      </c>
      <c r="Y260" s="22"/>
      <c r="Z260" s="7"/>
    </row>
    <row r="261" spans="2:26" ht="17.5" x14ac:dyDescent="0.45">
      <c r="B261" s="1" t="s">
        <v>2</v>
      </c>
      <c r="C261" s="1" t="s">
        <v>1</v>
      </c>
      <c r="D261" s="4">
        <v>20</v>
      </c>
      <c r="E261" s="24" t="s">
        <v>163</v>
      </c>
      <c r="F261" s="24"/>
      <c r="G261" s="24"/>
      <c r="I261" t="str">
        <f>I260</f>
        <v>ALTER TABLE CR_COMPANY</v>
      </c>
      <c r="J261" t="str">
        <f t="shared" si="105"/>
        <v xml:space="preserve"> ADD  ID VARCHAR(20) NOT NULL </v>
      </c>
      <c r="K261" s="21" t="str">
        <f t="shared" si="106"/>
        <v xml:space="preserve"> ALTER COLUMN   ID</v>
      </c>
      <c r="L261" s="12"/>
      <c r="M261" s="18"/>
      <c r="N261" s="5" t="str">
        <f t="shared" ref="N261:N279" si="107">CONCATENATE(B261," ",C261,"(",D261,")",E261,F261,G261,",")</f>
        <v>ID VARCHAR(20) NOT NULL ,</v>
      </c>
      <c r="O261" s="6" t="s">
        <v>2</v>
      </c>
      <c r="P261" s="6"/>
      <c r="Q261" s="6"/>
      <c r="R261" s="6"/>
      <c r="S261" s="6"/>
      <c r="T261" s="6"/>
      <c r="U261" s="6"/>
      <c r="V261" s="6"/>
      <c r="W261" s="17" t="str">
        <f t="shared" ref="W261:W279" si="108">CONCATENATE(,LOWER(O261),UPPER(LEFT(P261,1)),LOWER(RIGHT(P261,LEN(P261)-IF(LEN(P261)&gt;0,1,LEN(P261)))),UPPER(LEFT(Q261,1)),LOWER(RIGHT(Q261,LEN(Q261)-IF(LEN(Q261)&gt;0,1,LEN(Q261)))),UPPER(LEFT(R261,1)),LOWER(RIGHT(R261,LEN(R261)-IF(LEN(R261)&gt;0,1,LEN(R261)))),UPPER(LEFT(S261,1)),LOWER(RIGHT(S261,LEN(S261)-IF(LEN(S261)&gt;0,1,LEN(S261)))),UPPER(LEFT(T261,1)),LOWER(RIGHT(T261,LEN(T261)-IF(LEN(T261)&gt;0,1,LEN(T261)))),UPPER(LEFT(U261,1)),LOWER(RIGHT(U261,LEN(U261)-IF(LEN(U261)&gt;0,1,LEN(U261)))),UPPER(LEFT(V261,1)),LOWER(RIGHT(V261,LEN(V261)-IF(LEN(V261)&gt;0,1,LEN(V261)))))</f>
        <v>id</v>
      </c>
      <c r="X261" s="3" t="str">
        <f t="shared" ref="X261:X279" si="109">CONCATENATE("""",W261,"""",":","""","""",",")</f>
        <v>"id":"",</v>
      </c>
      <c r="Y261" s="22" t="str">
        <f t="shared" ref="Y261:Y279" si="110">CONCATENATE("public static String ",,B261,,"=","""",W261,""";")</f>
        <v>public static String ID="id";</v>
      </c>
      <c r="Z261" s="7" t="str">
        <f t="shared" ref="Z261:Z279" si="111">CONCATENATE("private String ",W261,"=","""""",";")</f>
        <v>private String id="";</v>
      </c>
    </row>
    <row r="262" spans="2:26" ht="17.5" x14ac:dyDescent="0.45">
      <c r="B262" s="1" t="s">
        <v>3</v>
      </c>
      <c r="C262" s="1" t="s">
        <v>1</v>
      </c>
      <c r="D262" s="4">
        <v>10</v>
      </c>
      <c r="E262" s="24"/>
      <c r="F262" s="24"/>
      <c r="G262" s="24"/>
      <c r="I262" t="str">
        <f>I261</f>
        <v>ALTER TABLE CR_COMPANY</v>
      </c>
      <c r="J262" t="str">
        <f t="shared" si="105"/>
        <v xml:space="preserve"> ADD  STATUS VARCHAR(10)</v>
      </c>
      <c r="K262" s="21" t="str">
        <f t="shared" si="106"/>
        <v xml:space="preserve"> ALTER COLUMN   STATUS</v>
      </c>
      <c r="L262" s="12"/>
      <c r="M262" s="18"/>
      <c r="N262" s="5" t="str">
        <f t="shared" si="107"/>
        <v>STATUS VARCHAR(10),</v>
      </c>
      <c r="O262" s="6" t="s">
        <v>3</v>
      </c>
      <c r="W262" s="17" t="str">
        <f t="shared" si="108"/>
        <v>status</v>
      </c>
      <c r="X262" s="3" t="str">
        <f t="shared" si="109"/>
        <v>"status":"",</v>
      </c>
      <c r="Y262" s="22" t="str">
        <f t="shared" si="110"/>
        <v>public static String STATUS="status";</v>
      </c>
      <c r="Z262" s="7" t="str">
        <f t="shared" si="111"/>
        <v>private String status="";</v>
      </c>
    </row>
    <row r="263" spans="2:26" ht="17.5" x14ac:dyDescent="0.45">
      <c r="B263" s="1" t="s">
        <v>4</v>
      </c>
      <c r="C263" s="1" t="s">
        <v>1</v>
      </c>
      <c r="D263" s="4">
        <v>20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INSERT_DATE VARCHAR(20)</v>
      </c>
      <c r="K263" s="21" t="str">
        <f t="shared" si="106"/>
        <v xml:space="preserve"> ALTER COLUMN   INSERT_DATE</v>
      </c>
      <c r="L263" s="12"/>
      <c r="M263" s="18"/>
      <c r="N263" s="5" t="str">
        <f t="shared" si="107"/>
        <v>INSERT_DATE VARCHAR(20),</v>
      </c>
      <c r="O263" s="6" t="s">
        <v>7</v>
      </c>
      <c r="P263" t="s">
        <v>8</v>
      </c>
      <c r="W263" s="17" t="str">
        <f t="shared" si="108"/>
        <v>insertDate</v>
      </c>
      <c r="X263" s="3" t="str">
        <f t="shared" si="109"/>
        <v>"insertDate":"",</v>
      </c>
      <c r="Y263" s="22" t="str">
        <f t="shared" si="110"/>
        <v>public static String INSERT_DATE="insertDate";</v>
      </c>
      <c r="Z263" s="7" t="str">
        <f t="shared" si="111"/>
        <v>private String insertDate="";</v>
      </c>
    </row>
    <row r="264" spans="2:26" ht="30" x14ac:dyDescent="0.45">
      <c r="B264" s="1" t="s">
        <v>5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MODIFICATION_DATE VARCHAR(20)</v>
      </c>
      <c r="K264" s="21" t="str">
        <f t="shared" si="106"/>
        <v xml:space="preserve"> ALTER COLUMN   MODIFICATION_DATE</v>
      </c>
      <c r="L264" s="12"/>
      <c r="M264" s="18"/>
      <c r="N264" s="5" t="str">
        <f t="shared" si="107"/>
        <v>MODIFICATION_DATE VARCHAR(20),</v>
      </c>
      <c r="O264" s="6" t="s">
        <v>9</v>
      </c>
      <c r="P264" t="s">
        <v>8</v>
      </c>
      <c r="W264" s="17" t="str">
        <f t="shared" si="108"/>
        <v>modificationDate</v>
      </c>
      <c r="X264" s="3" t="str">
        <f t="shared" si="109"/>
        <v>"modificationDate":"",</v>
      </c>
      <c r="Y264" s="22" t="str">
        <f t="shared" si="110"/>
        <v>public static String MODIFICATION_DATE="modificationDate";</v>
      </c>
      <c r="Z264" s="7" t="str">
        <f t="shared" si="111"/>
        <v>private String modificationDate="";</v>
      </c>
    </row>
    <row r="265" spans="2:26" ht="30" x14ac:dyDescent="0.45">
      <c r="B265" s="1" t="s">
        <v>197</v>
      </c>
      <c r="C265" s="1" t="s">
        <v>1</v>
      </c>
      <c r="D265" s="4">
        <v>300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COMPANY_NAME VARCHAR(300)</v>
      </c>
      <c r="K265" s="21" t="str">
        <f t="shared" si="106"/>
        <v xml:space="preserve"> ALTER COLUMN   COMPANY_NAME</v>
      </c>
      <c r="L265" s="12"/>
      <c r="M265" s="18"/>
      <c r="N265" s="5" t="str">
        <f t="shared" si="107"/>
        <v>COMPANY_NAME VARCHAR(300),</v>
      </c>
      <c r="O265" s="6" t="s">
        <v>162</v>
      </c>
      <c r="P265" t="s">
        <v>0</v>
      </c>
      <c r="W265" s="17" t="str">
        <f t="shared" si="108"/>
        <v>companyName</v>
      </c>
      <c r="X265" s="3" t="str">
        <f t="shared" si="109"/>
        <v>"companyName":"",</v>
      </c>
      <c r="Y265" s="22" t="str">
        <f t="shared" si="110"/>
        <v>public static String COMPANY_NAME="companyName";</v>
      </c>
      <c r="Z265" s="7" t="str">
        <f t="shared" si="111"/>
        <v>private String companyName="";</v>
      </c>
    </row>
    <row r="266" spans="2:26" ht="30" x14ac:dyDescent="0.45">
      <c r="B266" s="1" t="s">
        <v>199</v>
      </c>
      <c r="C266" s="1" t="s">
        <v>1</v>
      </c>
      <c r="D266" s="4">
        <v>1000</v>
      </c>
      <c r="E266" s="24"/>
      <c r="F266" s="24"/>
      <c r="G266" s="24"/>
      <c r="I266" t="str">
        <f>I264</f>
        <v>ALTER TABLE CR_COMPANY</v>
      </c>
      <c r="J266" t="str">
        <f t="shared" si="105"/>
        <v xml:space="preserve"> ADD  COMPANY_DOMAIN VARCHAR(1000)</v>
      </c>
      <c r="K266" s="21" t="str">
        <f t="shared" si="106"/>
        <v xml:space="preserve"> ALTER COLUMN   COMPANY_DOMAIN</v>
      </c>
      <c r="L266" s="12"/>
      <c r="M266" s="18"/>
      <c r="N266" s="5" t="str">
        <f t="shared" si="107"/>
        <v>COMPANY_DOMAIN VARCHAR(1000),</v>
      </c>
      <c r="O266" s="6" t="s">
        <v>162</v>
      </c>
      <c r="P266" t="s">
        <v>207</v>
      </c>
      <c r="W266" s="17" t="str">
        <f t="shared" si="108"/>
        <v>companyDomain</v>
      </c>
      <c r="X266" s="3" t="str">
        <f t="shared" si="109"/>
        <v>"companyDomain":"",</v>
      </c>
      <c r="Y266" s="22" t="str">
        <f t="shared" si="110"/>
        <v>public static String COMPANY_DOMAIN="companyDomain";</v>
      </c>
      <c r="Z266" s="7" t="str">
        <f t="shared" si="111"/>
        <v>private String companyDomain="";</v>
      </c>
    </row>
    <row r="267" spans="2:26" ht="30" x14ac:dyDescent="0.45">
      <c r="B267" s="1" t="s">
        <v>212</v>
      </c>
      <c r="C267" s="1" t="s">
        <v>1</v>
      </c>
      <c r="D267" s="4">
        <v>100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COMPANY_LANG VARCHAR(100)</v>
      </c>
      <c r="K267" s="21" t="str">
        <f t="shared" si="106"/>
        <v xml:space="preserve"> ALTER COLUMN   COMPANY_LANG</v>
      </c>
      <c r="L267" s="12"/>
      <c r="M267" s="18"/>
      <c r="N267" s="5" t="str">
        <f t="shared" si="107"/>
        <v>COMPANY_LANG VARCHAR(100),</v>
      </c>
      <c r="O267" s="6" t="s">
        <v>162</v>
      </c>
      <c r="P267" t="s">
        <v>29</v>
      </c>
      <c r="W267" s="17" t="str">
        <f t="shared" si="108"/>
        <v>companyLang</v>
      </c>
      <c r="X267" s="3" t="str">
        <f t="shared" si="109"/>
        <v>"companyLang":"",</v>
      </c>
      <c r="Y267" s="22" t="str">
        <f t="shared" si="110"/>
        <v>public static String COMPANY_LANG="companyLang";</v>
      </c>
      <c r="Z267" s="7" t="str">
        <f t="shared" si="111"/>
        <v>private String companyLang="";</v>
      </c>
    </row>
    <row r="268" spans="2:26" ht="30" x14ac:dyDescent="0.45">
      <c r="B268" s="1" t="s">
        <v>198</v>
      </c>
      <c r="C268" s="1" t="s">
        <v>1</v>
      </c>
      <c r="D268" s="4">
        <v>50</v>
      </c>
      <c r="E268" s="24"/>
      <c r="F268" s="24"/>
      <c r="G268" s="24"/>
      <c r="I268" t="str">
        <f t="shared" ref="I268:I277" si="112">I267</f>
        <v>ALTER TABLE CR_COMPANY</v>
      </c>
      <c r="J268" t="str">
        <f t="shared" si="105"/>
        <v xml:space="preserve"> ADD  COMPANY_COUNTRY VARCHAR(50)</v>
      </c>
      <c r="K268" s="21" t="str">
        <f t="shared" si="106"/>
        <v xml:space="preserve"> ALTER COLUMN   COMPANY_COUNTRY</v>
      </c>
      <c r="L268" s="12"/>
      <c r="M268" s="18"/>
      <c r="N268" s="5" t="str">
        <f t="shared" si="107"/>
        <v>COMPANY_COUNTRY VARCHAR(50),</v>
      </c>
      <c r="O268" s="6" t="s">
        <v>162</v>
      </c>
      <c r="P268" t="s">
        <v>142</v>
      </c>
      <c r="W268" s="17" t="str">
        <f t="shared" si="108"/>
        <v>companyCountry</v>
      </c>
      <c r="X268" s="3" t="str">
        <f t="shared" si="109"/>
        <v>"companyCountry":"",</v>
      </c>
      <c r="Y268" s="22" t="str">
        <f t="shared" si="110"/>
        <v>public static String COMPANY_COUNTRY="companyCountry";</v>
      </c>
      <c r="Z268" s="7" t="str">
        <f t="shared" si="111"/>
        <v>private String companyCountry="";</v>
      </c>
    </row>
    <row r="269" spans="2:26" ht="30" x14ac:dyDescent="0.45">
      <c r="B269" s="1" t="s">
        <v>200</v>
      </c>
      <c r="C269" s="1" t="s">
        <v>1</v>
      </c>
      <c r="D269" s="4">
        <v>20</v>
      </c>
      <c r="E269" s="24" t="s">
        <v>164</v>
      </c>
      <c r="F269" s="24" t="s">
        <v>165</v>
      </c>
      <c r="G269" s="24"/>
      <c r="I269" t="str">
        <f t="shared" si="112"/>
        <v>ALTER TABLE CR_COMPANY</v>
      </c>
      <c r="J269" t="str">
        <f t="shared" si="105"/>
        <v xml:space="preserve"> ADD  COMPANY_TIME_ZONE VARCHAR(20) UNIQUE  NOT NULL</v>
      </c>
      <c r="K269" s="21" t="str">
        <f t="shared" si="106"/>
        <v xml:space="preserve"> ALTER COLUMN   COMPANY_TIME_ZONE</v>
      </c>
      <c r="L269" s="12"/>
      <c r="M269" s="18"/>
      <c r="N269" s="5" t="str">
        <f t="shared" si="107"/>
        <v>COMPANY_TIME_ZONE VARCHAR(20) UNIQUE  NOT NULL,</v>
      </c>
      <c r="O269" s="1" t="s">
        <v>162</v>
      </c>
      <c r="P269" t="s">
        <v>133</v>
      </c>
      <c r="Q269" t="s">
        <v>208</v>
      </c>
      <c r="W269" s="17" t="str">
        <f t="shared" si="108"/>
        <v>companyTimeZone</v>
      </c>
      <c r="X269" s="3" t="str">
        <f t="shared" si="109"/>
        <v>"companyTimeZone":"",</v>
      </c>
      <c r="Y269" s="22" t="str">
        <f t="shared" si="110"/>
        <v>public static String COMPANY_TIME_ZONE="companyTimeZone";</v>
      </c>
      <c r="Z269" s="7" t="str">
        <f t="shared" si="111"/>
        <v>private String companyTimeZone="";</v>
      </c>
    </row>
    <row r="270" spans="2:26" ht="30" x14ac:dyDescent="0.45">
      <c r="B270" s="1" t="s">
        <v>201</v>
      </c>
      <c r="C270" s="1" t="s">
        <v>1</v>
      </c>
      <c r="D270" s="4">
        <v>500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COMPANY_ADDRESS VARCHAR(500)</v>
      </c>
      <c r="K270" s="21" t="str">
        <f t="shared" si="106"/>
        <v xml:space="preserve"> ALTER COLUMN   COMPANY_ADDRESS</v>
      </c>
      <c r="L270" s="12"/>
      <c r="M270" s="18"/>
      <c r="N270" s="5" t="str">
        <f t="shared" si="107"/>
        <v>COMPANY_ADDRESS VARCHAR(500),</v>
      </c>
      <c r="O270" s="1" t="s">
        <v>162</v>
      </c>
      <c r="P270" t="s">
        <v>209</v>
      </c>
      <c r="W270" s="17" t="str">
        <f t="shared" si="108"/>
        <v>companyAddress</v>
      </c>
      <c r="X270" s="3" t="str">
        <f t="shared" si="109"/>
        <v>"companyAddress":"",</v>
      </c>
      <c r="Y270" s="22" t="str">
        <f t="shared" si="110"/>
        <v>public static String COMPANY_ADDRESS="companyAddress";</v>
      </c>
      <c r="Z270" s="7" t="str">
        <f t="shared" si="111"/>
        <v>private String companyAddress="";</v>
      </c>
    </row>
    <row r="271" spans="2:26" ht="44.5" x14ac:dyDescent="0.45">
      <c r="B271" s="8" t="s">
        <v>202</v>
      </c>
      <c r="C271" s="1" t="s">
        <v>1</v>
      </c>
      <c r="D271" s="12">
        <v>30</v>
      </c>
      <c r="E271" s="24" t="s">
        <v>164</v>
      </c>
      <c r="F271" s="24" t="s">
        <v>163</v>
      </c>
      <c r="G271" s="24"/>
      <c r="I271" t="str">
        <f t="shared" si="112"/>
        <v>ALTER TABLE CR_COMPANY</v>
      </c>
      <c r="J271" t="str">
        <f t="shared" ref="J271:J276" si="113">CONCATENATE(LEFT(CONCATENATE(" ADD "," ",N271,";"),LEN(CONCATENATE(" ADD "," ",N271,";"))-2),";")</f>
        <v xml:space="preserve"> ADD  COMPANY_CURRENCY VARCHAR(30) UNIQUE  NOT NULL ;</v>
      </c>
      <c r="K271" s="21" t="str">
        <f t="shared" ref="K271:K276" si="114">CONCATENATE(LEFT(CONCATENATE("  ALTER COLUMN  "," ",N271,";"),LEN(CONCATENATE("  ALTER COLUMN  "," ",N271,";"))-2),";")</f>
        <v xml:space="preserve">  ALTER COLUMN   COMPANY_CURRENCY VARCHAR(30) UNIQUE  NOT NULL ;</v>
      </c>
      <c r="L271" s="14"/>
      <c r="M271" s="18" t="str">
        <f t="shared" ref="M271:M276" si="115">CONCATENATE(B271,",")</f>
        <v>COMPANY_CURRENCY,</v>
      </c>
      <c r="N271" s="5" t="str">
        <f t="shared" si="107"/>
        <v>COMPANY_CURRENCY VARCHAR(30) UNIQUE  NOT NULL ,</v>
      </c>
      <c r="O271" s="1" t="s">
        <v>162</v>
      </c>
      <c r="P271" t="s">
        <v>173</v>
      </c>
      <c r="W271" s="17" t="str">
        <f t="shared" si="108"/>
        <v>companyCurrency</v>
      </c>
      <c r="X271" s="3" t="str">
        <f t="shared" si="109"/>
        <v>"companyCurrency":"",</v>
      </c>
      <c r="Y271" s="22" t="str">
        <f t="shared" si="110"/>
        <v>public static String COMPANY_CURRENCY="companyCurrency";</v>
      </c>
      <c r="Z271" s="7" t="str">
        <f t="shared" si="111"/>
        <v>private String companyCurrency="";</v>
      </c>
    </row>
    <row r="272" spans="2:26" ht="30" x14ac:dyDescent="0.45">
      <c r="B272" s="8" t="s">
        <v>203</v>
      </c>
      <c r="C272" s="1" t="s">
        <v>1</v>
      </c>
      <c r="D272" s="12">
        <v>200</v>
      </c>
      <c r="E272" s="24"/>
      <c r="F272" s="24"/>
      <c r="G272" s="24"/>
      <c r="I272" t="str">
        <f t="shared" si="112"/>
        <v>ALTER TABLE CR_COMPANY</v>
      </c>
      <c r="J272" t="str">
        <f t="shared" si="113"/>
        <v xml:space="preserve"> ADD  ACTIVATION_ID VARCHAR(200);</v>
      </c>
      <c r="K272" s="21" t="str">
        <f t="shared" si="114"/>
        <v xml:space="preserve">  ALTER COLUMN   ACTIVATION_ID VARCHAR(200);</v>
      </c>
      <c r="L272" s="14"/>
      <c r="M272" s="18" t="str">
        <f t="shared" si="115"/>
        <v>ACTIVATION_ID,</v>
      </c>
      <c r="N272" s="5" t="str">
        <f t="shared" si="107"/>
        <v>ACTIVATION_ID VARCHAR(200),</v>
      </c>
      <c r="O272" s="1" t="s">
        <v>210</v>
      </c>
      <c r="P272" t="s">
        <v>2</v>
      </c>
      <c r="W272" s="17" t="str">
        <f t="shared" si="108"/>
        <v>activationId</v>
      </c>
      <c r="X272" s="3" t="str">
        <f t="shared" si="109"/>
        <v>"activationId":"",</v>
      </c>
      <c r="Y272" s="22" t="str">
        <f t="shared" si="110"/>
        <v>public static String ACTIVATION_ID="activationId";</v>
      </c>
      <c r="Z272" s="7" t="str">
        <f t="shared" si="111"/>
        <v>private String activationId="";</v>
      </c>
    </row>
    <row r="273" spans="2:26" ht="30" x14ac:dyDescent="0.45">
      <c r="B273" t="s">
        <v>204</v>
      </c>
      <c r="C273" s="1" t="s">
        <v>1</v>
      </c>
      <c r="D273" s="8">
        <v>50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COMPANY_DB VARCHAR(50);</v>
      </c>
      <c r="K273" s="21" t="str">
        <f t="shared" si="114"/>
        <v xml:space="preserve">  ALTER COLUMN   COMPANY_DB VARCHAR(50);</v>
      </c>
      <c r="M273" s="18" t="str">
        <f t="shared" si="115"/>
        <v>COMPANY_DB,</v>
      </c>
      <c r="N273" s="5" t="str">
        <f t="shared" si="107"/>
        <v>COMPANY_DB VARCHAR(50),</v>
      </c>
      <c r="O273" s="1" t="s">
        <v>162</v>
      </c>
      <c r="P273" t="s">
        <v>211</v>
      </c>
      <c r="W273" s="17" t="str">
        <f t="shared" si="108"/>
        <v>companyDb</v>
      </c>
      <c r="X273" s="3" t="str">
        <f t="shared" si="109"/>
        <v>"companyDb":"",</v>
      </c>
      <c r="Y273" s="22" t="str">
        <f t="shared" si="110"/>
        <v>public static String COMPANY_DB="companyDb";</v>
      </c>
      <c r="Z273" s="7" t="str">
        <f t="shared" si="111"/>
        <v>private String companyDb="";</v>
      </c>
    </row>
    <row r="274" spans="2:26" ht="30" x14ac:dyDescent="0.45">
      <c r="B274" t="s">
        <v>205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COMPANY_TYPE VARCHAR(50);</v>
      </c>
      <c r="K274" s="21" t="str">
        <f t="shared" si="114"/>
        <v xml:space="preserve">  ALTER COLUMN   COMPANY_TYPE VARCHAR(50);</v>
      </c>
      <c r="M274" s="18" t="str">
        <f t="shared" si="115"/>
        <v>COMPANY_TYPE,</v>
      </c>
      <c r="N274" s="5" t="str">
        <f t="shared" si="107"/>
        <v>COMPANY_TYPE VARCHAR(50),</v>
      </c>
      <c r="O274" s="1" t="s">
        <v>162</v>
      </c>
      <c r="P274" t="s">
        <v>51</v>
      </c>
      <c r="W274" s="17" t="str">
        <f t="shared" si="108"/>
        <v>companyType</v>
      </c>
      <c r="X274" s="3" t="str">
        <f t="shared" si="109"/>
        <v>"companyType":"",</v>
      </c>
      <c r="Y274" s="22" t="str">
        <f t="shared" si="110"/>
        <v>public static String COMPANY_TYPE="companyType";</v>
      </c>
      <c r="Z274" s="7" t="str">
        <f t="shared" si="111"/>
        <v>private String companyType="";</v>
      </c>
    </row>
    <row r="275" spans="2:26" ht="30" x14ac:dyDescent="0.45">
      <c r="B275" t="s">
        <v>11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FK_USER_ID VARCHAR(50);</v>
      </c>
      <c r="K275" s="21" t="str">
        <f t="shared" si="114"/>
        <v xml:space="preserve">  ALTER COLUMN   FK_USER_ID VARCHAR(50);</v>
      </c>
      <c r="M275" s="18" t="str">
        <f t="shared" si="115"/>
        <v>FK_USER_ID,</v>
      </c>
      <c r="N275" s="5" t="str">
        <f t="shared" si="107"/>
        <v>FK_USER_ID VARCHAR(50),</v>
      </c>
      <c r="O275" s="1" t="s">
        <v>10</v>
      </c>
      <c r="P275" t="s">
        <v>12</v>
      </c>
      <c r="Q275" t="s">
        <v>2</v>
      </c>
      <c r="W275" s="17" t="str">
        <f t="shared" si="108"/>
        <v>fkUserId</v>
      </c>
      <c r="X275" s="3" t="str">
        <f t="shared" si="109"/>
        <v>"fkUserId":"",</v>
      </c>
      <c r="Y275" s="22" t="str">
        <f t="shared" si="110"/>
        <v>public static String FK_USER_ID="fkUserId";</v>
      </c>
      <c r="Z275" s="7" t="str">
        <f t="shared" si="111"/>
        <v>private String fkUserId="";</v>
      </c>
    </row>
    <row r="276" spans="2:26" ht="30" x14ac:dyDescent="0.45">
      <c r="B276" t="s">
        <v>206</v>
      </c>
      <c r="C276" s="1" t="s">
        <v>1</v>
      </c>
      <c r="D276" s="8">
        <v>20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COMPANY_STATUS VARCHAR(20);</v>
      </c>
      <c r="K276" s="21" t="str">
        <f t="shared" si="114"/>
        <v xml:space="preserve">  ALTER COLUMN   COMPANY_STATUS VARCHAR(20);</v>
      </c>
      <c r="M276" s="18" t="str">
        <f t="shared" si="115"/>
        <v>COMPANY_STATUS,</v>
      </c>
      <c r="N276" s="5" t="str">
        <f t="shared" si="107"/>
        <v>COMPANY_STATUS VARCHAR(20),</v>
      </c>
      <c r="O276" s="1" t="s">
        <v>162</v>
      </c>
      <c r="P276" t="s">
        <v>3</v>
      </c>
      <c r="W276" s="17" t="str">
        <f t="shared" si="108"/>
        <v>companyStatus</v>
      </c>
      <c r="X276" s="3" t="str">
        <f t="shared" si="109"/>
        <v>"companyStatus":"",</v>
      </c>
      <c r="Y276" s="22" t="str">
        <f t="shared" si="110"/>
        <v>public static String COMPANY_STATUS="companyStatus";</v>
      </c>
      <c r="Z276" s="7" t="str">
        <f t="shared" si="111"/>
        <v>private String companyStatus="";</v>
      </c>
    </row>
    <row r="277" spans="2:26" ht="30" x14ac:dyDescent="0.45">
      <c r="B277" s="1" t="s">
        <v>214</v>
      </c>
      <c r="C277" s="1" t="s">
        <v>129</v>
      </c>
      <c r="D277" s="4"/>
      <c r="E277" s="24"/>
      <c r="F277" s="24"/>
      <c r="G277" s="24"/>
      <c r="I277" t="str">
        <f t="shared" si="112"/>
        <v>ALTER TABLE CR_COMPANY</v>
      </c>
      <c r="J277" t="str">
        <f>LEFT(CONCATENATE(" ADD "," ",N277,";"),LEN(CONCATENATE(" ADD "," ",N277,";"))-2)</f>
        <v xml:space="preserve"> ADD  ACTIVE_USER_COUNT INT()</v>
      </c>
      <c r="K277" s="21" t="str">
        <f>LEFT(CONCATENATE(" ALTER COLUMN  "," ",B277,";"),LEN(CONCATENATE(" ALTER COLUMN "," ",B277,";")))</f>
        <v xml:space="preserve"> ALTER COLUMN   ACTIVE_USER_COUNT</v>
      </c>
      <c r="L277" s="12"/>
      <c r="M277" s="18"/>
      <c r="N277" s="5" t="str">
        <f t="shared" si="107"/>
        <v>ACTIVE_USER_COUNT INT(),</v>
      </c>
      <c r="O277" s="13" t="s">
        <v>150</v>
      </c>
      <c r="P277" s="8" t="s">
        <v>12</v>
      </c>
      <c r="Q277" t="s">
        <v>215</v>
      </c>
      <c r="W277" s="17" t="str">
        <f t="shared" si="108"/>
        <v>activeUserCount</v>
      </c>
      <c r="X277" s="3" t="str">
        <f t="shared" si="109"/>
        <v>"activeUserCount":"",</v>
      </c>
      <c r="Y277" s="22" t="str">
        <f t="shared" si="110"/>
        <v>public static String ACTIVE_USER_COUNT="activeUserCount";</v>
      </c>
      <c r="Z277" s="7" t="str">
        <f t="shared" si="111"/>
        <v>private String activeUserCount="";</v>
      </c>
    </row>
    <row r="278" spans="2:26" ht="30" x14ac:dyDescent="0.45">
      <c r="B278" s="1" t="s">
        <v>222</v>
      </c>
      <c r="C278" s="1" t="s">
        <v>1</v>
      </c>
      <c r="D278" s="4">
        <v>100</v>
      </c>
      <c r="E278" s="24"/>
      <c r="F278" s="24"/>
      <c r="G278" s="24"/>
      <c r="I278" t="str">
        <f>I276</f>
        <v>ALTER TABLE CR_COMPANY</v>
      </c>
      <c r="J278" t="str">
        <f>LEFT(CONCATENATE(" ADD "," ",N278,";"),LEN(CONCATENATE(" ADD "," ",N278,";"))-2)</f>
        <v xml:space="preserve"> ADD  PERSON_USERNAME VARCHAR(100)</v>
      </c>
      <c r="K278" s="21" t="str">
        <f>LEFT(CONCATENATE(" ALTER COLUMN  "," ",B278,";"),LEN(CONCATENATE(" ALTER COLUMN "," ",B278,";")))</f>
        <v xml:space="preserve"> ALTER COLUMN   PERSON_USERNAME</v>
      </c>
      <c r="L278" s="12"/>
      <c r="M278" s="18"/>
      <c r="N278" s="5" t="str">
        <f t="shared" si="107"/>
        <v>PERSON_USERNAME VARCHAR(100),</v>
      </c>
      <c r="O278" s="13" t="s">
        <v>17</v>
      </c>
      <c r="P278" s="8" t="s">
        <v>21</v>
      </c>
      <c r="W278" s="17" t="str">
        <f t="shared" si="108"/>
        <v>personUsername</v>
      </c>
      <c r="X278" s="3" t="str">
        <f t="shared" si="109"/>
        <v>"personUsername":"",</v>
      </c>
      <c r="Y278" s="22" t="str">
        <f t="shared" si="110"/>
        <v>public static String PERSON_USERNAME="personUsername";</v>
      </c>
      <c r="Z278" s="7" t="str">
        <f t="shared" si="111"/>
        <v>private String personUsername="";</v>
      </c>
    </row>
    <row r="279" spans="2:26" ht="17.5" x14ac:dyDescent="0.45">
      <c r="B279" s="1" t="s">
        <v>23</v>
      </c>
      <c r="C279" s="1" t="s">
        <v>1</v>
      </c>
      <c r="D279" s="4">
        <v>100</v>
      </c>
      <c r="E279" s="24"/>
      <c r="F279" s="24"/>
      <c r="G279" s="24"/>
      <c r="I279" t="str">
        <f>I277</f>
        <v>ALTER TABLE CR_COMPANY</v>
      </c>
      <c r="J279" t="str">
        <f>LEFT(CONCATENATE(" ADD "," ",N279,";"),LEN(CONCATENATE(" ADD "," ",N279,";"))-2)</f>
        <v xml:space="preserve"> ADD  EXPIRE_DATE VARCHAR(100)</v>
      </c>
      <c r="K279" s="21" t="str">
        <f>LEFT(CONCATENATE(" ALTER COLUMN  "," ",B279,";"),LEN(CONCATENATE(" ALTER COLUMN "," ",B279,";")))</f>
        <v xml:space="preserve"> ALTER COLUMN   EXPIRE_DATE</v>
      </c>
      <c r="L279" s="12"/>
      <c r="M279" s="18"/>
      <c r="N279" s="5" t="str">
        <f t="shared" si="107"/>
        <v>EXPIRE_DATE VARCHAR(100),</v>
      </c>
      <c r="O279" s="13" t="s">
        <v>24</v>
      </c>
      <c r="P279" s="8" t="s">
        <v>8</v>
      </c>
      <c r="W279" s="17" t="str">
        <f t="shared" si="108"/>
        <v>expireDate</v>
      </c>
      <c r="X279" s="3" t="str">
        <f t="shared" si="109"/>
        <v>"expireDate":"",</v>
      </c>
      <c r="Y279" s="22" t="str">
        <f t="shared" si="110"/>
        <v>public static String EXPIRE_DATE="expireDate";</v>
      </c>
      <c r="Z279" s="7" t="str">
        <f t="shared" si="111"/>
        <v>private String expireDate="";</v>
      </c>
    </row>
    <row r="280" spans="2:26" ht="17.5" x14ac:dyDescent="0.45">
      <c r="B280" s="30"/>
      <c r="C280" s="14"/>
      <c r="D280" s="9"/>
      <c r="E280" s="24"/>
      <c r="F280" s="24"/>
      <c r="G280" s="24"/>
      <c r="K280" s="32"/>
      <c r="M280" s="20"/>
      <c r="N280" s="33" t="s">
        <v>130</v>
      </c>
      <c r="O280" s="14"/>
      <c r="P280" s="14"/>
      <c r="W280" s="17"/>
      <c r="X280" s="3"/>
      <c r="Y280" s="22"/>
      <c r="Z280" s="7"/>
    </row>
    <row r="281" spans="2:26" x14ac:dyDescent="0.35">
      <c r="E281" s="24"/>
      <c r="F281" s="24"/>
      <c r="G281" s="24"/>
      <c r="K281" s="21"/>
      <c r="M281" s="19"/>
      <c r="N281" s="31" t="s">
        <v>126</v>
      </c>
      <c r="W281" s="16"/>
      <c r="X281" s="3"/>
      <c r="Y281" s="22"/>
      <c r="Z281" s="7"/>
    </row>
    <row r="282" spans="2:26" x14ac:dyDescent="0.35">
      <c r="E282" s="24"/>
      <c r="F282" s="24"/>
      <c r="G282" s="24"/>
      <c r="K282" s="21"/>
      <c r="M282" s="19"/>
      <c r="N282" s="5"/>
      <c r="W282" s="16"/>
      <c r="X282" s="3"/>
      <c r="Y282" s="22"/>
      <c r="Z282" s="7"/>
    </row>
    <row r="283" spans="2:26" x14ac:dyDescent="0.35">
      <c r="B283" s="2" t="s">
        <v>26</v>
      </c>
      <c r="E283" s="24"/>
      <c r="F283" s="24"/>
      <c r="G283" s="24"/>
      <c r="K283" s="21"/>
      <c r="M283" s="19"/>
      <c r="N283" s="5" t="str">
        <f>CONCATENATE("CREATE TABLE ",B283," ","(")</f>
        <v>CREATE TABLE CR_ENTITY_LABEL (</v>
      </c>
      <c r="W283" s="16"/>
      <c r="X283" s="3" t="s">
        <v>32</v>
      </c>
      <c r="Y283" s="22"/>
      <c r="Z283" s="7"/>
    </row>
    <row r="284" spans="2:26" ht="17.5" x14ac:dyDescent="0.45">
      <c r="B284" s="1" t="s">
        <v>2</v>
      </c>
      <c r="C284" s="1" t="s">
        <v>1</v>
      </c>
      <c r="D284" s="4">
        <v>20</v>
      </c>
      <c r="E284" s="24"/>
      <c r="F284" s="24"/>
      <c r="G284" s="24"/>
      <c r="J284" s="12"/>
      <c r="K284" s="21"/>
      <c r="L284" s="12"/>
      <c r="M284" s="18"/>
      <c r="N284" s="5" t="str">
        <f t="shared" ref="N284:N292" si="116">CONCATENATE(B284," ",C284,"(",D284,")",",")</f>
        <v>ID VARCHAR(20),</v>
      </c>
      <c r="O284" s="1" t="s">
        <v>2</v>
      </c>
      <c r="P284" s="6"/>
      <c r="Q284" s="6"/>
      <c r="R284" s="6"/>
      <c r="S284" s="6"/>
      <c r="T284" s="6"/>
      <c r="U284" s="6"/>
      <c r="V284" s="6"/>
      <c r="W284" s="17" t="str">
        <f t="shared" ref="W284:W292" si="117">CONCATENATE(,LOWER(O284),UPPER(LEFT(P284,1)),LOWER(RIGHT(P284,LEN(P284)-IF(LEN(P284)&gt;0,1,LEN(P284)))),UPPER(LEFT(Q284,1)),LOWER(RIGHT(Q284,LEN(Q284)-IF(LEN(Q284)&gt;0,1,LEN(Q284)))),UPPER(LEFT(R284,1)),LOWER(RIGHT(R284,LEN(R284)-IF(LEN(R284)&gt;0,1,LEN(R284)))),UPPER(LEFT(S284,1)),LOWER(RIGHT(S284,LEN(S284)-IF(LEN(S284)&gt;0,1,LEN(S284)))),UPPER(LEFT(T284,1)),LOWER(RIGHT(T284,LEN(T284)-IF(LEN(T284)&gt;0,1,LEN(T284)))),UPPER(LEFT(U284,1)),LOWER(RIGHT(U284,LEN(U284)-IF(LEN(U284)&gt;0,1,LEN(U284)))),UPPER(LEFT(V284,1)),LOWER(RIGHT(V284,LEN(V284)-IF(LEN(V284)&gt;0,1,LEN(V284)))))</f>
        <v>id</v>
      </c>
      <c r="X284" s="3" t="str">
        <f t="shared" ref="X284:X292" si="118">CONCATENATE("""",W284,"""",":","""","""",",")</f>
        <v>"id":"",</v>
      </c>
      <c r="Y284" s="22" t="str">
        <f t="shared" ref="Y284:Y292" si="119">CONCATENATE("public static String ",,B284,,"=","""",W284,""";")</f>
        <v>public static String ID="id";</v>
      </c>
      <c r="Z284" s="7" t="str">
        <f t="shared" ref="Z284:Z292" si="120">CONCATENATE("private String ",W284,"=","""""",";")</f>
        <v>private String id="";</v>
      </c>
    </row>
    <row r="285" spans="2:26" ht="17.5" x14ac:dyDescent="0.45">
      <c r="B285" s="1" t="s">
        <v>3</v>
      </c>
      <c r="C285" s="1" t="s">
        <v>1</v>
      </c>
      <c r="D285" s="4">
        <v>10</v>
      </c>
      <c r="E285" s="24"/>
      <c r="F285" s="24"/>
      <c r="G285" s="24"/>
      <c r="J285" s="12"/>
      <c r="K285" s="21"/>
      <c r="L285" s="12"/>
      <c r="M285" s="18"/>
      <c r="N285" s="5" t="str">
        <f t="shared" si="116"/>
        <v>STATUS VARCHAR(10),</v>
      </c>
      <c r="O285" s="1" t="s">
        <v>3</v>
      </c>
      <c r="W285" s="17" t="str">
        <f t="shared" si="117"/>
        <v>status</v>
      </c>
      <c r="X285" s="3" t="str">
        <f t="shared" si="118"/>
        <v>"status":"",</v>
      </c>
      <c r="Y285" s="22" t="str">
        <f t="shared" si="119"/>
        <v>public static String STATUS="status";</v>
      </c>
      <c r="Z285" s="7" t="str">
        <f t="shared" si="120"/>
        <v>private String status="";</v>
      </c>
    </row>
    <row r="286" spans="2:26" ht="17.5" x14ac:dyDescent="0.45">
      <c r="B286" s="1" t="s">
        <v>4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si="116"/>
        <v>INSERT_DATE VARCHAR(20),</v>
      </c>
      <c r="O286" s="1" t="s">
        <v>7</v>
      </c>
      <c r="P286" t="s">
        <v>8</v>
      </c>
      <c r="W286" s="17" t="str">
        <f t="shared" si="117"/>
        <v>insertDate</v>
      </c>
      <c r="X286" s="3" t="str">
        <f t="shared" si="118"/>
        <v>"insertDate":"",</v>
      </c>
      <c r="Y286" s="22" t="str">
        <f t="shared" si="119"/>
        <v>public static String INSERT_DATE="insertDate";</v>
      </c>
      <c r="Z286" s="7" t="str">
        <f t="shared" si="120"/>
        <v>private String insertDate="";</v>
      </c>
    </row>
    <row r="287" spans="2:26" ht="17.5" x14ac:dyDescent="0.45">
      <c r="B287" s="1" t="s">
        <v>5</v>
      </c>
      <c r="C287" s="1" t="s">
        <v>1</v>
      </c>
      <c r="D287" s="4">
        <v>20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MODIFICATION_DATE VARCHAR(20),</v>
      </c>
      <c r="O287" s="1" t="s">
        <v>9</v>
      </c>
      <c r="P287" t="s">
        <v>8</v>
      </c>
      <c r="W287" s="17" t="str">
        <f t="shared" si="117"/>
        <v>modificationDate</v>
      </c>
      <c r="X287" s="3" t="str">
        <f t="shared" si="118"/>
        <v>"modificationDate":"",</v>
      </c>
      <c r="Y287" s="22" t="str">
        <f t="shared" si="119"/>
        <v>public static String MODIFICATION_DATE="modificationDate";</v>
      </c>
      <c r="Z287" s="7" t="str">
        <f t="shared" si="120"/>
        <v>private String modificationDate="";</v>
      </c>
    </row>
    <row r="288" spans="2:26" ht="17.5" x14ac:dyDescent="0.45">
      <c r="B288" s="1" t="s">
        <v>27</v>
      </c>
      <c r="C288" s="1" t="s">
        <v>1</v>
      </c>
      <c r="D288" s="4">
        <v>1000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ENTITY_NAME VARCHAR(1000),</v>
      </c>
      <c r="O288" s="1" t="s">
        <v>59</v>
      </c>
      <c r="P288" t="s">
        <v>0</v>
      </c>
      <c r="W288" s="17" t="str">
        <f t="shared" si="117"/>
        <v>entityName</v>
      </c>
      <c r="X288" s="3" t="str">
        <f t="shared" si="118"/>
        <v>"entityName":"",</v>
      </c>
      <c r="Y288" s="22" t="str">
        <f t="shared" si="119"/>
        <v>public static String ENTITY_NAME="entityName";</v>
      </c>
      <c r="Z288" s="7" t="str">
        <f t="shared" si="120"/>
        <v>private String entityName="";</v>
      </c>
    </row>
    <row r="289" spans="2:26" ht="17.5" x14ac:dyDescent="0.45">
      <c r="B289" s="1" t="s">
        <v>28</v>
      </c>
      <c r="C289" s="1" t="s">
        <v>1</v>
      </c>
      <c r="D289" s="4">
        <v>1000</v>
      </c>
      <c r="E289" s="24"/>
      <c r="F289" s="24"/>
      <c r="G289" s="24"/>
      <c r="K289" s="21"/>
      <c r="L289" s="12"/>
      <c r="M289" s="18"/>
      <c r="N289" s="5" t="str">
        <f t="shared" si="116"/>
        <v>FIELD_NAME VARCHAR(1000),</v>
      </c>
      <c r="O289" s="1" t="s">
        <v>60</v>
      </c>
      <c r="P289" t="s">
        <v>0</v>
      </c>
      <c r="W289" s="17" t="str">
        <f t="shared" si="117"/>
        <v>fieldName</v>
      </c>
      <c r="X289" s="3" t="str">
        <f t="shared" si="118"/>
        <v>"fieldName":"",</v>
      </c>
      <c r="Y289" s="22" t="str">
        <f t="shared" si="119"/>
        <v>public static String FIELD_NAME="fieldName";</v>
      </c>
      <c r="Z289" s="7" t="str">
        <f t="shared" si="120"/>
        <v>private String fieldName="";</v>
      </c>
    </row>
    <row r="290" spans="2:26" ht="17.5" x14ac:dyDescent="0.45">
      <c r="B290" s="1" t="s">
        <v>29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LANG VARCHAR(1000),</v>
      </c>
      <c r="O290" s="1" t="s">
        <v>29</v>
      </c>
      <c r="W290" s="17" t="str">
        <f t="shared" si="117"/>
        <v>lang</v>
      </c>
      <c r="X290" s="3" t="str">
        <f t="shared" si="118"/>
        <v>"lang":"",</v>
      </c>
      <c r="Y290" s="22" t="str">
        <f t="shared" si="119"/>
        <v>public static String LANG="lang";</v>
      </c>
      <c r="Z290" s="7" t="str">
        <f t="shared" si="120"/>
        <v>private String lang="";</v>
      </c>
    </row>
    <row r="291" spans="2:26" ht="17.5" x14ac:dyDescent="0.45">
      <c r="B291" s="11" t="s">
        <v>30</v>
      </c>
      <c r="C291" s="1" t="s">
        <v>1</v>
      </c>
      <c r="D291" s="4">
        <v>1000</v>
      </c>
      <c r="E291" s="24"/>
      <c r="F291" s="24"/>
      <c r="G291" s="24"/>
      <c r="J291" s="12"/>
      <c r="K291" s="21"/>
      <c r="L291" s="12"/>
      <c r="M291" s="18"/>
      <c r="N291" s="5" t="str">
        <f t="shared" si="116"/>
        <v>LABEL_TYPE VARCHAR(1000),</v>
      </c>
      <c r="O291" s="11" t="s">
        <v>61</v>
      </c>
      <c r="P291" s="10" t="s">
        <v>51</v>
      </c>
      <c r="W291" s="17" t="str">
        <f t="shared" si="117"/>
        <v>labelType</v>
      </c>
      <c r="X291" s="3" t="str">
        <f t="shared" si="118"/>
        <v>"labelType":"",</v>
      </c>
      <c r="Y291" s="22" t="str">
        <f t="shared" si="119"/>
        <v>public static String LABEL_TYPE="labelType";</v>
      </c>
      <c r="Z291" s="7" t="str">
        <f t="shared" si="120"/>
        <v>private String labelType="";</v>
      </c>
    </row>
    <row r="292" spans="2:26" ht="17.5" x14ac:dyDescent="0.45">
      <c r="B292" s="10" t="s">
        <v>14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DESCRIPTION VARCHAR(1000),</v>
      </c>
      <c r="O292" s="10" t="s">
        <v>14</v>
      </c>
      <c r="W292" s="17" t="str">
        <f t="shared" si="117"/>
        <v>description</v>
      </c>
      <c r="X292" s="3" t="str">
        <f t="shared" si="118"/>
        <v>"description":"",</v>
      </c>
      <c r="Y292" s="22" t="str">
        <f t="shared" si="119"/>
        <v>public static String DESCRIPTION="description";</v>
      </c>
      <c r="Z292" s="7" t="str">
        <f t="shared" si="120"/>
        <v>private String description="";</v>
      </c>
    </row>
    <row r="293" spans="2:26" x14ac:dyDescent="0.35">
      <c r="E293" s="24"/>
      <c r="F293" s="24"/>
      <c r="G293" s="24"/>
      <c r="J293" s="12"/>
      <c r="K293" s="21"/>
      <c r="M293" s="19"/>
      <c r="N293" s="5" t="s">
        <v>6</v>
      </c>
      <c r="W293" s="16"/>
      <c r="X293" s="3" t="s">
        <v>33</v>
      </c>
      <c r="Y293" s="22"/>
      <c r="Z293" s="7"/>
    </row>
    <row r="294" spans="2:26" x14ac:dyDescent="0.35">
      <c r="E294" s="24"/>
      <c r="F294" s="24"/>
      <c r="G294" s="24"/>
      <c r="J294" s="12"/>
      <c r="K294" s="27"/>
      <c r="M294" s="19"/>
      <c r="N294" s="5"/>
      <c r="W294" s="16"/>
      <c r="X294" s="3"/>
      <c r="Y294" s="22"/>
      <c r="Z294" s="7"/>
    </row>
    <row r="295" spans="2:26" x14ac:dyDescent="0.35">
      <c r="E295" s="24"/>
      <c r="F295" s="24"/>
      <c r="G295" s="24"/>
      <c r="J295" s="12"/>
      <c r="K295" s="27"/>
      <c r="M295" s="19"/>
      <c r="N295" s="5"/>
      <c r="W295" s="16"/>
      <c r="X295" s="3"/>
      <c r="Y295" s="22"/>
      <c r="Z295" s="7"/>
    </row>
    <row r="296" spans="2:26" x14ac:dyDescent="0.35">
      <c r="B296" s="2" t="s">
        <v>58</v>
      </c>
      <c r="E296" s="24"/>
      <c r="F296" s="24"/>
      <c r="G296" s="24"/>
      <c r="J296" t="s">
        <v>184</v>
      </c>
      <c r="K296" s="26"/>
      <c r="M296" s="18" t="str">
        <f t="shared" ref="M296:M307" si="121">CONCATENATE(B296,",")</f>
        <v>CR_ENTITY_LABEL_LIST,</v>
      </c>
      <c r="N296" s="5" t="str">
        <f>CONCATENATE("CREATE TABLE ",B296," ","(")</f>
        <v>CREATE TABLE CR_ENTITY_LABEL_LIST (</v>
      </c>
      <c r="W296" s="16"/>
      <c r="X296" s="3" t="s">
        <v>32</v>
      </c>
      <c r="Y296" s="22"/>
      <c r="Z296" s="7"/>
    </row>
    <row r="297" spans="2:26" ht="17.5" x14ac:dyDescent="0.45">
      <c r="B297" s="1" t="s">
        <v>2</v>
      </c>
      <c r="C297" s="1" t="s">
        <v>1</v>
      </c>
      <c r="D297" s="4">
        <v>20</v>
      </c>
      <c r="E297" s="24"/>
      <c r="F297" s="24"/>
      <c r="G297" s="24"/>
      <c r="J297" s="12"/>
      <c r="K297" s="27" t="s">
        <v>185</v>
      </c>
      <c r="L297" s="12"/>
      <c r="M297" s="18" t="str">
        <f t="shared" si="121"/>
        <v>ID,</v>
      </c>
      <c r="N297" s="5" t="str">
        <f t="shared" ref="N297:N307" si="122">CONCATENATE(B297," ",C297,"(",D297,")",",")</f>
        <v>ID VARCHAR(20),</v>
      </c>
      <c r="O297" s="1" t="s">
        <v>2</v>
      </c>
      <c r="P297" s="6"/>
      <c r="Q297" s="6"/>
      <c r="R297" s="6"/>
      <c r="S297" s="6"/>
      <c r="T297" s="6"/>
      <c r="U297" s="6"/>
      <c r="V297" s="6"/>
      <c r="W297" s="17" t="str">
        <f t="shared" ref="W297:W307" si="123">CONCATENATE(,LOWER(O297),UPPER(LEFT(P297,1)),LOWER(RIGHT(P297,LEN(P297)-IF(LEN(P297)&gt;0,1,LEN(P297)))),UPPER(LEFT(Q297,1)),LOWER(RIGHT(Q297,LEN(Q297)-IF(LEN(Q297)&gt;0,1,LEN(Q297)))),UPPER(LEFT(R297,1)),LOWER(RIGHT(R297,LEN(R297)-IF(LEN(R297)&gt;0,1,LEN(R297)))),UPPER(LEFT(S297,1)),LOWER(RIGHT(S297,LEN(S297)-IF(LEN(S297)&gt;0,1,LEN(S297)))),UPPER(LEFT(T297,1)),LOWER(RIGHT(T297,LEN(T297)-IF(LEN(T297)&gt;0,1,LEN(T297)))),UPPER(LEFT(U297,1)),LOWER(RIGHT(U297,LEN(U297)-IF(LEN(U297)&gt;0,1,LEN(U297)))),UPPER(LEFT(V297,1)),LOWER(RIGHT(V297,LEN(V297)-IF(LEN(V297)&gt;0,1,LEN(V297)))))</f>
        <v>id</v>
      </c>
      <c r="X297" s="3" t="str">
        <f t="shared" ref="X297:X307" si="124">CONCATENATE("""",W297,"""",":","""","""",",")</f>
        <v>"id":"",</v>
      </c>
      <c r="Y297" s="22" t="str">
        <f t="shared" ref="Y297:Y307" si="125">CONCATENATE("public static String ",,B297,,"=","""",W297,""";")</f>
        <v>public static String ID="id";</v>
      </c>
      <c r="Z297" s="7" t="str">
        <f t="shared" ref="Z297:Z307" si="126">CONCATENATE("private String ",W297,"=","""""",";")</f>
        <v>private String id="";</v>
      </c>
    </row>
    <row r="298" spans="2:26" ht="17.5" x14ac:dyDescent="0.45">
      <c r="B298" s="1" t="s">
        <v>3</v>
      </c>
      <c r="C298" s="1" t="s">
        <v>1</v>
      </c>
      <c r="D298" s="4">
        <v>10</v>
      </c>
      <c r="E298" s="24"/>
      <c r="F298" s="24"/>
      <c r="G298" s="24"/>
      <c r="J298" s="12"/>
      <c r="K298" s="27" t="s">
        <v>186</v>
      </c>
      <c r="L298" s="12"/>
      <c r="M298" s="18" t="str">
        <f t="shared" si="121"/>
        <v>STATUS,</v>
      </c>
      <c r="N298" s="5" t="str">
        <f t="shared" si="122"/>
        <v>STATUS VARCHAR(10),</v>
      </c>
      <c r="O298" s="1" t="s">
        <v>3</v>
      </c>
      <c r="W298" s="17" t="str">
        <f t="shared" si="123"/>
        <v>status</v>
      </c>
      <c r="X298" s="3" t="str">
        <f t="shared" si="124"/>
        <v>"status":"",</v>
      </c>
      <c r="Y298" s="22" t="str">
        <f t="shared" si="125"/>
        <v>public static String STATUS="status";</v>
      </c>
      <c r="Z298" s="7" t="str">
        <f t="shared" si="126"/>
        <v>private String status="";</v>
      </c>
    </row>
    <row r="299" spans="2:26" ht="17.5" x14ac:dyDescent="0.45">
      <c r="B299" s="1" t="s">
        <v>4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187</v>
      </c>
      <c r="L299" s="12"/>
      <c r="M299" s="18" t="str">
        <f t="shared" si="121"/>
        <v>INSERT_DATE,</v>
      </c>
      <c r="N299" s="5" t="str">
        <f t="shared" si="122"/>
        <v>INSERT_DATE VARCHAR(20),</v>
      </c>
      <c r="O299" s="1" t="s">
        <v>7</v>
      </c>
      <c r="P299" t="s">
        <v>8</v>
      </c>
      <c r="W299" s="17" t="str">
        <f t="shared" si="123"/>
        <v>insertDate</v>
      </c>
      <c r="X299" s="3" t="str">
        <f t="shared" si="124"/>
        <v>"insertDate":"",</v>
      </c>
      <c r="Y299" s="22" t="str">
        <f t="shared" si="125"/>
        <v>public static String INSERT_DATE="insertDate";</v>
      </c>
      <c r="Z299" s="7" t="str">
        <f t="shared" si="126"/>
        <v>private String insertDate="";</v>
      </c>
    </row>
    <row r="300" spans="2:26" ht="17.5" x14ac:dyDescent="0.45">
      <c r="B300" s="1" t="s">
        <v>5</v>
      </c>
      <c r="C300" s="1" t="s">
        <v>1</v>
      </c>
      <c r="D300" s="4">
        <v>20</v>
      </c>
      <c r="E300" s="24"/>
      <c r="F300" s="24"/>
      <c r="G300" s="24"/>
      <c r="J300" s="12"/>
      <c r="K300" s="27" t="s">
        <v>188</v>
      </c>
      <c r="L300" s="12"/>
      <c r="M300" s="18" t="str">
        <f t="shared" si="121"/>
        <v>MODIFICATION_DATE,</v>
      </c>
      <c r="N300" s="5" t="str">
        <f t="shared" si="122"/>
        <v>MODIFICATION_DATE VARCHAR(20),</v>
      </c>
      <c r="O300" s="1" t="s">
        <v>9</v>
      </c>
      <c r="P300" t="s">
        <v>8</v>
      </c>
      <c r="W300" s="17" t="str">
        <f t="shared" si="123"/>
        <v>modificationDate</v>
      </c>
      <c r="X300" s="3" t="str">
        <f t="shared" si="124"/>
        <v>"modificationDate":"",</v>
      </c>
      <c r="Y300" s="22" t="str">
        <f t="shared" si="125"/>
        <v>public static String MODIFICATION_DATE="modificationDate";</v>
      </c>
      <c r="Z300" s="7" t="str">
        <f t="shared" si="126"/>
        <v>private String modificationDate="";</v>
      </c>
    </row>
    <row r="301" spans="2:26" ht="17.5" x14ac:dyDescent="0.45">
      <c r="B301" s="1" t="s">
        <v>27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189</v>
      </c>
      <c r="L301" s="12"/>
      <c r="M301" s="18" t="str">
        <f t="shared" si="121"/>
        <v>ENTITY_NAME,</v>
      </c>
      <c r="N301" s="5" t="str">
        <f t="shared" si="122"/>
        <v>ENTITY_NAME VARCHAR(20),</v>
      </c>
      <c r="O301" s="1" t="s">
        <v>59</v>
      </c>
      <c r="P301" t="s">
        <v>0</v>
      </c>
      <c r="W301" s="17" t="str">
        <f t="shared" si="123"/>
        <v>entityName</v>
      </c>
      <c r="X301" s="3" t="str">
        <f t="shared" si="124"/>
        <v>"entityName":"",</v>
      </c>
      <c r="Y301" s="22" t="str">
        <f t="shared" si="125"/>
        <v>public static String ENTITY_NAME="entityName";</v>
      </c>
      <c r="Z301" s="7" t="str">
        <f t="shared" si="126"/>
        <v>private String entityName="";</v>
      </c>
    </row>
    <row r="302" spans="2:26" ht="30" x14ac:dyDescent="0.45">
      <c r="B302" s="15" t="s">
        <v>62</v>
      </c>
      <c r="C302" s="1" t="s">
        <v>1</v>
      </c>
      <c r="D302" s="4"/>
      <c r="E302" s="24"/>
      <c r="F302" s="24"/>
      <c r="G302" s="24"/>
      <c r="K302" s="27" t="s">
        <v>190</v>
      </c>
      <c r="L302" s="12"/>
      <c r="M302" s="18" t="str">
        <f t="shared" si="121"/>
        <v>ENTITY_FULLNAME,</v>
      </c>
      <c r="N302" s="5" t="str">
        <f t="shared" si="122"/>
        <v>ENTITY_FULLNAME VARCHAR(),</v>
      </c>
      <c r="O302" s="1" t="s">
        <v>59</v>
      </c>
      <c r="P302" t="s">
        <v>25</v>
      </c>
      <c r="W302" s="17" t="str">
        <f t="shared" si="123"/>
        <v>entityFullname</v>
      </c>
      <c r="X302" s="3" t="str">
        <f t="shared" si="124"/>
        <v>"entityFullname":"",</v>
      </c>
      <c r="Y302" s="22" t="str">
        <f t="shared" si="125"/>
        <v>public static String ENTITY_FULLNAME="entityFullname";</v>
      </c>
      <c r="Z302" s="7" t="str">
        <f t="shared" si="126"/>
        <v>private String entityFullname="";</v>
      </c>
    </row>
    <row r="303" spans="2:26" ht="17.5" x14ac:dyDescent="0.45">
      <c r="B303" s="1" t="s">
        <v>28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191</v>
      </c>
      <c r="L303" s="12"/>
      <c r="M303" s="18" t="str">
        <f t="shared" si="121"/>
        <v>FIELD_NAME,</v>
      </c>
      <c r="N303" s="5" t="str">
        <f t="shared" si="122"/>
        <v>FIELD_NAME VARCHAR(20),</v>
      </c>
      <c r="O303" s="1" t="s">
        <v>60</v>
      </c>
      <c r="P303" t="s">
        <v>0</v>
      </c>
      <c r="W303" s="17" t="str">
        <f t="shared" si="123"/>
        <v>fieldName</v>
      </c>
      <c r="X303" s="3" t="str">
        <f t="shared" si="124"/>
        <v>"fieldName":"",</v>
      </c>
      <c r="Y303" s="22" t="str">
        <f t="shared" si="125"/>
        <v>public static String FIELD_NAME="fieldName";</v>
      </c>
      <c r="Z303" s="7" t="str">
        <f t="shared" si="126"/>
        <v>private String fieldName="";</v>
      </c>
    </row>
    <row r="304" spans="2:26" ht="17.5" x14ac:dyDescent="0.45">
      <c r="B304" s="1" t="s">
        <v>29</v>
      </c>
      <c r="C304" s="1" t="s">
        <v>1</v>
      </c>
      <c r="D304" s="4">
        <v>100</v>
      </c>
      <c r="E304" s="24"/>
      <c r="F304" s="24"/>
      <c r="G304" s="24"/>
      <c r="J304" s="12"/>
      <c r="K304" s="27" t="s">
        <v>192</v>
      </c>
      <c r="L304" s="12"/>
      <c r="M304" s="18" t="str">
        <f t="shared" si="121"/>
        <v>LANG,</v>
      </c>
      <c r="N304" s="5" t="str">
        <f t="shared" si="122"/>
        <v>LANG VARCHAR(100),</v>
      </c>
      <c r="O304" s="1" t="s">
        <v>29</v>
      </c>
      <c r="W304" s="17" t="str">
        <f t="shared" si="123"/>
        <v>lang</v>
      </c>
      <c r="X304" s="3" t="str">
        <f t="shared" si="124"/>
        <v>"lang":"",</v>
      </c>
      <c r="Y304" s="22" t="str">
        <f t="shared" si="125"/>
        <v>public static String LANG="lang";</v>
      </c>
      <c r="Z304" s="7" t="str">
        <f t="shared" si="126"/>
        <v>private String lang="";</v>
      </c>
    </row>
    <row r="305" spans="2:26" ht="17.5" x14ac:dyDescent="0.45">
      <c r="B305" s="11" t="s">
        <v>56</v>
      </c>
      <c r="C305" s="1" t="s">
        <v>1</v>
      </c>
      <c r="D305" s="4">
        <v>100</v>
      </c>
      <c r="E305" s="24"/>
      <c r="F305" s="24"/>
      <c r="G305" s="24"/>
      <c r="J305" s="12"/>
      <c r="K305" s="27" t="s">
        <v>193</v>
      </c>
      <c r="L305" s="12"/>
      <c r="M305" s="18" t="str">
        <f t="shared" si="121"/>
        <v>LANGUAGE_NAME,</v>
      </c>
      <c r="N305" s="5" t="str">
        <f t="shared" si="122"/>
        <v>LANGUAGE_NAME VARCHAR(100),</v>
      </c>
      <c r="O305" s="11" t="s">
        <v>57</v>
      </c>
      <c r="P305" t="s">
        <v>0</v>
      </c>
      <c r="W305" s="17" t="str">
        <f t="shared" si="123"/>
        <v>languageName</v>
      </c>
      <c r="X305" s="3" t="str">
        <f t="shared" si="124"/>
        <v>"languageName":"",</v>
      </c>
      <c r="Y305" s="22" t="str">
        <f t="shared" si="125"/>
        <v>public static String LANGUAGE_NAME="languageName";</v>
      </c>
      <c r="Z305" s="7" t="str">
        <f t="shared" si="126"/>
        <v>private String languageName="";</v>
      </c>
    </row>
    <row r="306" spans="2:26" ht="17.5" x14ac:dyDescent="0.45">
      <c r="B306" s="11" t="s">
        <v>30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194</v>
      </c>
      <c r="L306" s="12"/>
      <c r="M306" s="18" t="str">
        <f t="shared" si="121"/>
        <v>LABEL_TYPE,</v>
      </c>
      <c r="N306" s="5" t="str">
        <f t="shared" si="122"/>
        <v>LABEL_TYPE VARCHAR(100),</v>
      </c>
      <c r="O306" s="11" t="s">
        <v>61</v>
      </c>
      <c r="P306" s="10" t="s">
        <v>51</v>
      </c>
      <c r="W306" s="17" t="str">
        <f t="shared" si="123"/>
        <v>labelType</v>
      </c>
      <c r="X306" s="3" t="str">
        <f t="shared" si="124"/>
        <v>"labelType":"",</v>
      </c>
      <c r="Y306" s="22" t="str">
        <f t="shared" si="125"/>
        <v>public static String LABEL_TYPE="labelType";</v>
      </c>
      <c r="Z306" s="7" t="str">
        <f t="shared" si="126"/>
        <v>private String labelType="";</v>
      </c>
    </row>
    <row r="307" spans="2:26" ht="17.5" x14ac:dyDescent="0.45">
      <c r="B307" s="10" t="s">
        <v>14</v>
      </c>
      <c r="C307" s="1" t="s">
        <v>1</v>
      </c>
      <c r="D307" s="4">
        <v>500</v>
      </c>
      <c r="E307" s="24"/>
      <c r="F307" s="24"/>
      <c r="G307" s="24"/>
      <c r="J307" s="12"/>
      <c r="K307" s="27" t="s">
        <v>14</v>
      </c>
      <c r="L307" s="12"/>
      <c r="M307" s="18" t="str">
        <f t="shared" si="121"/>
        <v>DESCRIPTION,</v>
      </c>
      <c r="N307" s="5" t="str">
        <f t="shared" si="122"/>
        <v>DESCRIPTION VARCHAR(500),</v>
      </c>
      <c r="O307" s="10" t="s">
        <v>14</v>
      </c>
      <c r="W307" s="17" t="str">
        <f t="shared" si="123"/>
        <v>description</v>
      </c>
      <c r="X307" s="3" t="str">
        <f t="shared" si="124"/>
        <v>"description":"",</v>
      </c>
      <c r="Y307" s="22" t="str">
        <f t="shared" si="125"/>
        <v>public static String DESCRIPTION="description";</v>
      </c>
      <c r="Z307" s="7" t="str">
        <f t="shared" si="126"/>
        <v>private String description="";</v>
      </c>
    </row>
    <row r="308" spans="2:26" ht="29" x14ac:dyDescent="0.35">
      <c r="E308" s="24"/>
      <c r="F308" s="24"/>
      <c r="G308" s="24"/>
      <c r="K308" s="26" t="s">
        <v>195</v>
      </c>
      <c r="M308" s="19"/>
      <c r="N308" s="5"/>
      <c r="W308" s="16"/>
      <c r="X308" s="3"/>
      <c r="Y308" s="22"/>
      <c r="Z308" s="7"/>
    </row>
    <row r="309" spans="2:26" x14ac:dyDescent="0.35">
      <c r="E309" s="24"/>
      <c r="F309" s="24"/>
      <c r="G309" s="24"/>
      <c r="K309" s="21"/>
      <c r="M309" s="19"/>
      <c r="N309" s="5"/>
      <c r="W309" s="16"/>
      <c r="X309" s="3"/>
      <c r="Y309" s="22"/>
      <c r="Z309" s="7"/>
    </row>
    <row r="310" spans="2:26" x14ac:dyDescent="0.35">
      <c r="E310" s="24"/>
      <c r="F310" s="24"/>
      <c r="G310" s="24"/>
      <c r="K310" s="29" t="e">
        <f>CONCATENATE(" FROM ",LEFT(#REF!,LEN(#REF!)-5)," T")</f>
        <v>#REF!</v>
      </c>
      <c r="M310" s="18"/>
      <c r="N310" s="5" t="s">
        <v>6</v>
      </c>
      <c r="W310" s="16"/>
      <c r="X310" s="3" t="s">
        <v>33</v>
      </c>
      <c r="Y310" s="22"/>
      <c r="Z310" s="7"/>
    </row>
    <row r="311" spans="2:26" x14ac:dyDescent="0.35">
      <c r="B311" s="2" t="s">
        <v>34</v>
      </c>
      <c r="E311" s="24"/>
      <c r="F311" s="24"/>
      <c r="G311" s="24"/>
      <c r="I311" t="str">
        <f>CONCATENATE("ALTER TABLE"," ",B311)</f>
        <v>ALTER TABLE CR_USER_CONTROLLER</v>
      </c>
      <c r="K311" s="21"/>
      <c r="M311" s="19"/>
      <c r="N311" s="5" t="str">
        <f>CONCATENATE("CREATE TABLE ",B311," ","(")</f>
        <v>CREATE TABLE CR_USER_CONTROLLER (</v>
      </c>
      <c r="W311" s="16"/>
      <c r="X311" s="3" t="s">
        <v>32</v>
      </c>
      <c r="Y311" s="22"/>
      <c r="Z311" s="7"/>
    </row>
    <row r="312" spans="2:26" ht="30" x14ac:dyDescent="0.45">
      <c r="B312" s="1" t="s">
        <v>2</v>
      </c>
      <c r="C312" s="1" t="s">
        <v>1</v>
      </c>
      <c r="D312" s="4">
        <v>20</v>
      </c>
      <c r="E312" s="24"/>
      <c r="F312" s="24"/>
      <c r="G312" s="24"/>
      <c r="I312" t="str">
        <f t="shared" ref="I312:I318" si="127">I311</f>
        <v>ALTER TABLE CR_USER_CONTROLLER</v>
      </c>
      <c r="J312" t="str">
        <f t="shared" ref="J312:J322" si="128">LEFT(CONCATENATE(" ADD "," ",N312,";"),LEN(CONCATENATE(" ADD "," ",N312,";"))-2)</f>
        <v xml:space="preserve"> ADD  ID VARCHAR(20)</v>
      </c>
      <c r="K312" s="21" t="str">
        <f t="shared" ref="K312:K322" si="129">LEFT(CONCATENATE("  ALTER COLUMN  "," ",N312,";"),LEN(CONCATENATE("  ALTER COLUMN  "," ",N312,";"))-2)</f>
        <v xml:space="preserve">  ALTER COLUMN   ID VARCHAR(20)</v>
      </c>
      <c r="L312" s="12"/>
      <c r="M312" s="18"/>
      <c r="N312" s="5" t="str">
        <f t="shared" ref="N312:N322" si="130">CONCATENATE(B312," ",C312,"(",D312,")",",")</f>
        <v>ID VARCHAR(20),</v>
      </c>
      <c r="O312" s="1" t="s">
        <v>2</v>
      </c>
      <c r="P312" s="6"/>
      <c r="Q312" s="6"/>
      <c r="R312" s="6"/>
      <c r="S312" s="6"/>
      <c r="T312" s="6"/>
      <c r="U312" s="6"/>
      <c r="V312" s="6"/>
      <c r="W312" s="17" t="str">
        <f t="shared" ref="W312:W322" si="131"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id</v>
      </c>
      <c r="X312" s="3" t="str">
        <f t="shared" ref="X312:X322" si="132">CONCATENATE("""",W312,"""",":","""","""",",")</f>
        <v>"id":"",</v>
      </c>
      <c r="Y312" s="22" t="str">
        <f t="shared" ref="Y312:Y322" si="133">CONCATENATE("public static String ",,B312,,"=","""",W312,""";")</f>
        <v>public static String ID="id";</v>
      </c>
      <c r="Z312" s="7" t="str">
        <f t="shared" ref="Z312:Z322" si="134">CONCATENATE("private String ",W312,"=","""""",";")</f>
        <v>private String id="";</v>
      </c>
    </row>
    <row r="313" spans="2:26" ht="30" x14ac:dyDescent="0.45">
      <c r="B313" s="1" t="s">
        <v>3</v>
      </c>
      <c r="C313" s="1" t="s">
        <v>1</v>
      </c>
      <c r="D313" s="4">
        <v>10</v>
      </c>
      <c r="E313" s="24"/>
      <c r="F313" s="24"/>
      <c r="G313" s="24"/>
      <c r="I313" t="str">
        <f t="shared" si="127"/>
        <v>ALTER TABLE CR_USER_CONTROLLER</v>
      </c>
      <c r="J313" t="str">
        <f t="shared" si="128"/>
        <v xml:space="preserve"> ADD  STATUS VARCHAR(10)</v>
      </c>
      <c r="K313" s="21" t="str">
        <f t="shared" si="129"/>
        <v xml:space="preserve">  ALTER COLUMN   STATUS VARCHAR(10)</v>
      </c>
      <c r="L313" s="12"/>
      <c r="M313" s="18"/>
      <c r="N313" s="5" t="str">
        <f t="shared" si="130"/>
        <v>STATUS VARCHAR(10),</v>
      </c>
      <c r="O313" s="1" t="s">
        <v>3</v>
      </c>
      <c r="W313" s="17" t="str">
        <f t="shared" si="131"/>
        <v>status</v>
      </c>
      <c r="X313" s="3" t="str">
        <f t="shared" si="132"/>
        <v>"status":"",</v>
      </c>
      <c r="Y313" s="22" t="str">
        <f t="shared" si="133"/>
        <v>public static String STATUS="status";</v>
      </c>
      <c r="Z313" s="7" t="str">
        <f t="shared" si="134"/>
        <v>private String status="";</v>
      </c>
    </row>
    <row r="314" spans="2:26" ht="30" x14ac:dyDescent="0.45">
      <c r="B314" s="1" t="s">
        <v>11</v>
      </c>
      <c r="C314" s="1" t="s">
        <v>1</v>
      </c>
      <c r="D314" s="4">
        <v>20</v>
      </c>
      <c r="E314" s="24"/>
      <c r="F314" s="24"/>
      <c r="G314" s="24"/>
      <c r="I314" t="str">
        <f t="shared" si="127"/>
        <v>ALTER TABLE CR_USER_CONTROLLER</v>
      </c>
      <c r="J314" t="str">
        <f t="shared" si="128"/>
        <v xml:space="preserve"> ADD  FK_USER_ID VARCHAR(20)</v>
      </c>
      <c r="K314" s="21" t="str">
        <f t="shared" si="129"/>
        <v xml:space="preserve">  ALTER COLUMN   FK_USER_ID VARCHAR(20)</v>
      </c>
      <c r="L314" s="12"/>
      <c r="M314" s="18"/>
      <c r="N314" s="5" t="str">
        <f t="shared" si="130"/>
        <v>FK_USER_ID VARCHAR(20),</v>
      </c>
      <c r="O314" s="1" t="s">
        <v>10</v>
      </c>
      <c r="P314" t="s">
        <v>12</v>
      </c>
      <c r="Q314" t="s">
        <v>2</v>
      </c>
      <c r="W314" s="17" t="str">
        <f t="shared" si="131"/>
        <v>fkUserId</v>
      </c>
      <c r="X314" s="3" t="str">
        <f t="shared" si="132"/>
        <v>"fkUserId":"",</v>
      </c>
      <c r="Y314" s="22" t="str">
        <f t="shared" si="133"/>
        <v>public static String FK_USER_ID="fkUserId";</v>
      </c>
      <c r="Z314" s="7" t="str">
        <f t="shared" si="134"/>
        <v>private String fkUserId="";</v>
      </c>
    </row>
    <row r="315" spans="2:26" ht="44.5" x14ac:dyDescent="0.45">
      <c r="B315" s="1" t="s">
        <v>35</v>
      </c>
      <c r="C315" s="1" t="s">
        <v>1</v>
      </c>
      <c r="D315" s="4">
        <v>500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FK_COMPONENT_ID VARCHAR(500)</v>
      </c>
      <c r="K315" s="21" t="str">
        <f t="shared" si="129"/>
        <v xml:space="preserve">  ALTER COLUMN   FK_COMPONENT_ID VARCHAR(500)</v>
      </c>
      <c r="L315" s="12"/>
      <c r="M315" s="18"/>
      <c r="N315" s="5" t="str">
        <f t="shared" si="130"/>
        <v>FK_COMPONENT_ID VARCHAR(500),</v>
      </c>
      <c r="O315" s="1" t="s">
        <v>10</v>
      </c>
      <c r="P315" t="s">
        <v>49</v>
      </c>
      <c r="Q315" t="s">
        <v>2</v>
      </c>
      <c r="W315" s="17" t="str">
        <f t="shared" si="131"/>
        <v>fkComponentId</v>
      </c>
      <c r="X315" s="3" t="str">
        <f t="shared" si="132"/>
        <v>"fkComponentId":"",</v>
      </c>
      <c r="Y315" s="22" t="str">
        <f t="shared" si="133"/>
        <v>public static String FK_COMPONENT_ID="fkComponentId";</v>
      </c>
      <c r="Z315" s="7" t="str">
        <f t="shared" si="134"/>
        <v>private String fkComponentId="";</v>
      </c>
    </row>
    <row r="316" spans="2:26" ht="30" x14ac:dyDescent="0.45">
      <c r="B316" s="1" t="s">
        <v>36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PERMISSION_TYPE VARCHAR(20)</v>
      </c>
      <c r="K316" s="21" t="str">
        <f t="shared" si="129"/>
        <v xml:space="preserve">  ALTER COLUMN   PERMISSION_TYPE VARCHAR(20)</v>
      </c>
      <c r="L316" s="12"/>
      <c r="M316" s="18"/>
      <c r="N316" s="5" t="str">
        <f t="shared" si="130"/>
        <v>PERMISSION_TYPE VARCHAR(20),</v>
      </c>
      <c r="O316" s="1" t="s">
        <v>50</v>
      </c>
      <c r="P316" t="s">
        <v>51</v>
      </c>
      <c r="W316" s="17" t="str">
        <f t="shared" si="131"/>
        <v>permissionType</v>
      </c>
      <c r="X316" s="3" t="str">
        <f t="shared" si="132"/>
        <v>"permissionType":"",</v>
      </c>
      <c r="Y316" s="22" t="str">
        <f t="shared" si="133"/>
        <v>public static String PERMISSION_TYPE="permissionType";</v>
      </c>
      <c r="Z316" s="7" t="str">
        <f t="shared" si="134"/>
        <v>private String permissionType="";</v>
      </c>
    </row>
    <row r="317" spans="2:26" ht="44.5" x14ac:dyDescent="0.45">
      <c r="B317" s="1" t="s">
        <v>46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COMPONENT_TYPE VARCHAR(500)</v>
      </c>
      <c r="K317" s="21" t="str">
        <f t="shared" si="129"/>
        <v xml:space="preserve">  ALTER COLUMN   COMPONENT_TYPE VARCHAR(500)</v>
      </c>
      <c r="L317" s="12"/>
      <c r="M317" s="18"/>
      <c r="N317" s="5" t="str">
        <f t="shared" si="130"/>
        <v>COMPONENT_TYPE VARCHAR(500),</v>
      </c>
      <c r="O317" s="1" t="s">
        <v>49</v>
      </c>
      <c r="P317" t="s">
        <v>51</v>
      </c>
      <c r="W317" s="17" t="str">
        <f t="shared" si="131"/>
        <v>componentType</v>
      </c>
      <c r="X317" s="3" t="str">
        <f t="shared" si="132"/>
        <v>"componentType":"",</v>
      </c>
      <c r="Y317" s="22" t="str">
        <f t="shared" si="133"/>
        <v>public static String COMPONENT_TYPE="componentType";</v>
      </c>
      <c r="Z317" s="7" t="str">
        <f t="shared" si="134"/>
        <v>private String componentType="";</v>
      </c>
    </row>
    <row r="318" spans="2:26" ht="30" x14ac:dyDescent="0.45">
      <c r="B318" s="1" t="s">
        <v>118</v>
      </c>
      <c r="C318" s="1" t="s">
        <v>1</v>
      </c>
      <c r="D318" s="4">
        <v>500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CONTROLLER_TYPE VARCHAR(500)</v>
      </c>
      <c r="K318" s="21" t="str">
        <f t="shared" si="129"/>
        <v xml:space="preserve">  ALTER COLUMN   CONTROLLER_TYPE VARCHAR(500)</v>
      </c>
      <c r="L318" s="12"/>
      <c r="M318" s="18"/>
      <c r="N318" s="5" t="str">
        <f t="shared" si="130"/>
        <v>CONTROLLER_TYPE VARCHAR(500),</v>
      </c>
      <c r="O318" s="1" t="s">
        <v>119</v>
      </c>
      <c r="P318" t="s">
        <v>51</v>
      </c>
      <c r="W318" s="17" t="str">
        <f t="shared" si="131"/>
        <v>controllerType</v>
      </c>
      <c r="X318" s="3" t="str">
        <f t="shared" si="132"/>
        <v>"controllerType":"",</v>
      </c>
      <c r="Y318" s="22" t="str">
        <f t="shared" si="133"/>
        <v>public static String CONTROLLER_TYPE="controllerType";</v>
      </c>
      <c r="Z318" s="7" t="str">
        <f t="shared" si="134"/>
        <v>private String controllerType="";</v>
      </c>
    </row>
    <row r="319" spans="2:26" ht="30" x14ac:dyDescent="0.45">
      <c r="B319" s="1" t="s">
        <v>47</v>
      </c>
      <c r="C319" s="1" t="s">
        <v>1</v>
      </c>
      <c r="D319" s="4">
        <v>4000</v>
      </c>
      <c r="E319" s="24"/>
      <c r="F319" s="24"/>
      <c r="G319" s="24"/>
      <c r="I319" t="str">
        <f>I317</f>
        <v>ALTER TABLE CR_USER_CONTROLLER</v>
      </c>
      <c r="J319" t="str">
        <f t="shared" si="128"/>
        <v xml:space="preserve"> ADD  INPUT_KEY VARCHAR(4000)</v>
      </c>
      <c r="K319" s="21" t="str">
        <f t="shared" si="129"/>
        <v xml:space="preserve">  ALTER COLUMN   INPUT_KEY VARCHAR(4000)</v>
      </c>
      <c r="L319" s="12"/>
      <c r="M319" s="18"/>
      <c r="N319" s="5" t="str">
        <f t="shared" si="130"/>
        <v>INPUT_KEY VARCHAR(4000),</v>
      </c>
      <c r="O319" s="1" t="s">
        <v>13</v>
      </c>
      <c r="P319" t="s">
        <v>43</v>
      </c>
      <c r="W319" s="17" t="str">
        <f t="shared" si="131"/>
        <v>inputKey</v>
      </c>
      <c r="X319" s="3" t="str">
        <f t="shared" si="132"/>
        <v>"inputKey":"",</v>
      </c>
      <c r="Y319" s="22" t="str">
        <f t="shared" si="133"/>
        <v>public static String INPUT_KEY="inputKey";</v>
      </c>
      <c r="Z319" s="7" t="str">
        <f t="shared" si="134"/>
        <v>private String inputKey="";</v>
      </c>
    </row>
    <row r="320" spans="2:26" ht="30" x14ac:dyDescent="0.45">
      <c r="B320" s="1" t="s">
        <v>48</v>
      </c>
      <c r="C320" s="1" t="s">
        <v>1</v>
      </c>
      <c r="D320" s="4">
        <v>4000</v>
      </c>
      <c r="E320" s="24"/>
      <c r="F320" s="24"/>
      <c r="G320" s="24"/>
      <c r="I320" t="str">
        <f>I319</f>
        <v>ALTER TABLE CR_USER_CONTROLLER</v>
      </c>
      <c r="J320" t="str">
        <f t="shared" si="128"/>
        <v xml:space="preserve"> ADD  INPUT_VALUE VARCHAR(4000)</v>
      </c>
      <c r="K320" s="21" t="str">
        <f t="shared" si="129"/>
        <v xml:space="preserve">  ALTER COLUMN   INPUT_VALUE VARCHAR(4000)</v>
      </c>
      <c r="L320" s="12"/>
      <c r="M320" s="18"/>
      <c r="N320" s="5" t="str">
        <f t="shared" si="130"/>
        <v>INPUT_VALUE VARCHAR(4000),</v>
      </c>
      <c r="O320" s="1" t="s">
        <v>13</v>
      </c>
      <c r="P320" t="s">
        <v>44</v>
      </c>
      <c r="W320" s="17" t="str">
        <f t="shared" si="131"/>
        <v>inputValue</v>
      </c>
      <c r="X320" s="3" t="str">
        <f t="shared" si="132"/>
        <v>"inputValue":"",</v>
      </c>
      <c r="Y320" s="22" t="str">
        <f t="shared" si="133"/>
        <v>public static String INPUT_VALUE="inputValue";</v>
      </c>
      <c r="Z320" s="7" t="str">
        <f t="shared" si="134"/>
        <v>private String inputValue="";</v>
      </c>
    </row>
    <row r="321" spans="2:26" ht="30" x14ac:dyDescent="0.45">
      <c r="B321" s="1" t="s">
        <v>4</v>
      </c>
      <c r="C321" s="1" t="s">
        <v>1</v>
      </c>
      <c r="D321" s="4">
        <v>20</v>
      </c>
      <c r="E321" s="24"/>
      <c r="F321" s="24"/>
      <c r="G321" s="24"/>
      <c r="I321" t="str">
        <f>I320</f>
        <v>ALTER TABLE CR_USER_CONTROLLER</v>
      </c>
      <c r="J321" t="str">
        <f t="shared" si="128"/>
        <v xml:space="preserve"> ADD  INSERT_DATE VARCHAR(20)</v>
      </c>
      <c r="K321" s="21" t="str">
        <f t="shared" si="129"/>
        <v xml:space="preserve">  ALTER COLUMN   INSERT_DATE VARCHAR(20)</v>
      </c>
      <c r="L321" s="12"/>
      <c r="M321" s="18"/>
      <c r="N321" s="5" t="str">
        <f t="shared" si="130"/>
        <v>INSERT_DATE VARCHAR(20),</v>
      </c>
      <c r="O321" s="1" t="s">
        <v>7</v>
      </c>
      <c r="P321" t="s">
        <v>8</v>
      </c>
      <c r="W321" s="17" t="str">
        <f t="shared" si="131"/>
        <v>insertDate</v>
      </c>
      <c r="X321" s="3" t="str">
        <f t="shared" si="132"/>
        <v>"insertDate":"",</v>
      </c>
      <c r="Y321" s="22" t="str">
        <f t="shared" si="133"/>
        <v>public static String INSERT_DATE="insertDate";</v>
      </c>
      <c r="Z321" s="7" t="str">
        <f t="shared" si="134"/>
        <v>private String insertDate="";</v>
      </c>
    </row>
    <row r="322" spans="2:26" ht="44.5" x14ac:dyDescent="0.45">
      <c r="B322" s="1" t="s">
        <v>5</v>
      </c>
      <c r="C322" s="1" t="s">
        <v>1</v>
      </c>
      <c r="D322" s="4">
        <v>20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MODIFICATION_DATE VARCHAR(20)</v>
      </c>
      <c r="K322" s="21" t="str">
        <f t="shared" si="129"/>
        <v xml:space="preserve">  ALTER COLUMN   MODIFICATION_DATE VARCHAR(20)</v>
      </c>
      <c r="L322" s="12"/>
      <c r="M322" s="18"/>
      <c r="N322" s="5" t="str">
        <f t="shared" si="130"/>
        <v>MODIFICATION_DATE VARCHAR(20),</v>
      </c>
      <c r="O322" s="1" t="s">
        <v>9</v>
      </c>
      <c r="P322" t="s">
        <v>8</v>
      </c>
      <c r="W322" s="17" t="str">
        <f t="shared" si="131"/>
        <v>modificationDate</v>
      </c>
      <c r="X322" s="3" t="str">
        <f t="shared" si="132"/>
        <v>"modificationDate":"",</v>
      </c>
      <c r="Y322" s="22" t="str">
        <f t="shared" si="133"/>
        <v>public static String MODIFICATION_DATE="modificationDate";</v>
      </c>
      <c r="Z322" s="7" t="str">
        <f t="shared" si="134"/>
        <v>private String modificationDate="";</v>
      </c>
    </row>
    <row r="323" spans="2:26" x14ac:dyDescent="0.35">
      <c r="E323" s="24"/>
      <c r="F323" s="24"/>
      <c r="G323" s="24"/>
      <c r="K323" s="21"/>
      <c r="M323" s="19"/>
      <c r="N323" s="5" t="s">
        <v>6</v>
      </c>
      <c r="W323" s="16"/>
      <c r="X323" s="3" t="s">
        <v>33</v>
      </c>
      <c r="Y323" s="22"/>
      <c r="Z323" s="7"/>
    </row>
    <row r="324" spans="2:26" x14ac:dyDescent="0.35">
      <c r="E324" s="24"/>
      <c r="F324" s="24"/>
      <c r="G324" s="24"/>
      <c r="K324" s="21"/>
      <c r="M324" s="19"/>
      <c r="N324" s="5"/>
      <c r="W324" s="16"/>
      <c r="X324" s="3"/>
      <c r="Y324" s="22"/>
      <c r="Z324" s="7"/>
    </row>
    <row r="325" spans="2:26" ht="43.5" x14ac:dyDescent="0.35">
      <c r="B325" s="2" t="s">
        <v>52</v>
      </c>
      <c r="E325" s="24"/>
      <c r="F325" s="24"/>
      <c r="G325" s="24"/>
      <c r="J325" t="s">
        <v>105</v>
      </c>
      <c r="K325" s="26" t="str">
        <f>CONCATENATE(J325," VIEW ",B325," AS SELECT")</f>
        <v>alter VIEW CR_USER_CONTROLLER_LIST AS SELECT</v>
      </c>
      <c r="M325" s="18" t="str">
        <f t="shared" ref="M325:M336" si="135">CONCATENATE(B325,",")</f>
        <v>CR_USER_CONTROLLER_LIST,</v>
      </c>
      <c r="N325" s="5" t="str">
        <f>CONCATENATE("CREATE TABLE ",B325," ","(")</f>
        <v>CREATE TABLE CR_USER_CONTROLLER_LIST (</v>
      </c>
      <c r="W325" s="16"/>
      <c r="X325" s="3" t="s">
        <v>32</v>
      </c>
      <c r="Y325" s="22"/>
      <c r="Z325" s="7"/>
    </row>
    <row r="326" spans="2:26" ht="17.5" x14ac:dyDescent="0.45">
      <c r="B326" s="1" t="s">
        <v>2</v>
      </c>
      <c r="C326" s="1" t="s">
        <v>1</v>
      </c>
      <c r="D326" s="4">
        <v>20</v>
      </c>
      <c r="E326" s="24"/>
      <c r="F326" s="24"/>
      <c r="G326" s="24"/>
      <c r="K326" s="25" t="str">
        <f>CONCATENATE(B326,",")</f>
        <v>ID,</v>
      </c>
      <c r="M326" s="18" t="str">
        <f t="shared" si="135"/>
        <v>ID,</v>
      </c>
      <c r="N326" s="5" t="str">
        <f t="shared" ref="N326:N332" si="136">CONCATENATE(B326," ",C326,"(",D326,")",",")</f>
        <v>ID VARCHAR(20),</v>
      </c>
      <c r="O326" s="1" t="s">
        <v>2</v>
      </c>
      <c r="P326" s="6"/>
      <c r="Q326" s="6"/>
      <c r="R326" s="6"/>
      <c r="S326" s="6"/>
      <c r="T326" s="6"/>
      <c r="U326" s="6"/>
      <c r="V326" s="6"/>
      <c r="W326" s="17" t="str">
        <f t="shared" ref="W326:W342" si="137">CONCATENATE(,LOWER(O326),UPPER(LEFT(P326,1)),LOWER(RIGHT(P326,LEN(P326)-IF(LEN(P326)&gt;0,1,LEN(P326)))),UPPER(LEFT(Q326,1)),LOWER(RIGHT(Q326,LEN(Q326)-IF(LEN(Q326)&gt;0,1,LEN(Q326)))),UPPER(LEFT(R326,1)),LOWER(RIGHT(R326,LEN(R326)-IF(LEN(R326)&gt;0,1,LEN(R326)))),UPPER(LEFT(S326,1)),LOWER(RIGHT(S326,LEN(S326)-IF(LEN(S326)&gt;0,1,LEN(S326)))),UPPER(LEFT(T326,1)),LOWER(RIGHT(T326,LEN(T326)-IF(LEN(T326)&gt;0,1,LEN(T326)))),UPPER(LEFT(U326,1)),LOWER(RIGHT(U326,LEN(U326)-IF(LEN(U326)&gt;0,1,LEN(U326)))),UPPER(LEFT(V326,1)),LOWER(RIGHT(V326,LEN(V326)-IF(LEN(V326)&gt;0,1,LEN(V326)))))</f>
        <v>id</v>
      </c>
      <c r="X326" s="3" t="str">
        <f t="shared" ref="X326:X342" si="138">CONCATENATE("""",W326,"""",":","""","""",",")</f>
        <v>"id":"",</v>
      </c>
      <c r="Y326" s="22" t="str">
        <f t="shared" ref="Y326:Y342" si="139">CONCATENATE("public static String ",,B326,,"=","""",W326,""";")</f>
        <v>public static String ID="id";</v>
      </c>
      <c r="Z326" s="7" t="str">
        <f t="shared" ref="Z326:Z342" si="140">CONCATENATE("private String ",W326,"=","""""",";")</f>
        <v>private String id="";</v>
      </c>
    </row>
    <row r="327" spans="2:26" ht="17.5" x14ac:dyDescent="0.45">
      <c r="B327" s="1" t="s">
        <v>3</v>
      </c>
      <c r="C327" s="1" t="s">
        <v>1</v>
      </c>
      <c r="D327" s="4">
        <v>10</v>
      </c>
      <c r="E327" s="24"/>
      <c r="F327" s="24"/>
      <c r="G327" s="24"/>
      <c r="K327" s="25" t="str">
        <f>CONCATENATE(B327,",")</f>
        <v>STATUS,</v>
      </c>
      <c r="L327" s="12"/>
      <c r="M327" s="18" t="str">
        <f t="shared" si="135"/>
        <v>STATUS,</v>
      </c>
      <c r="N327" s="5" t="str">
        <f t="shared" si="136"/>
        <v>STATUS VARCHAR(10),</v>
      </c>
      <c r="O327" s="1" t="s">
        <v>3</v>
      </c>
      <c r="W327" s="17" t="str">
        <f t="shared" si="137"/>
        <v>status</v>
      </c>
      <c r="X327" s="3" t="str">
        <f t="shared" si="138"/>
        <v>"status":"",</v>
      </c>
      <c r="Y327" s="22" t="str">
        <f t="shared" si="139"/>
        <v>public static String STATUS="status";</v>
      </c>
      <c r="Z327" s="7" t="str">
        <f t="shared" si="140"/>
        <v>private String status="";</v>
      </c>
    </row>
    <row r="328" spans="2:26" ht="17.5" x14ac:dyDescent="0.45">
      <c r="B328" s="1" t="s">
        <v>11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FK_USER_ID,</v>
      </c>
      <c r="L328" s="12"/>
      <c r="M328" s="18" t="str">
        <f t="shared" si="135"/>
        <v>FK_USER_ID,</v>
      </c>
      <c r="N328" s="5" t="str">
        <f t="shared" si="136"/>
        <v>FK_USER_ID VARCHAR(20),</v>
      </c>
      <c r="O328" s="1" t="s">
        <v>10</v>
      </c>
      <c r="P328" t="s">
        <v>12</v>
      </c>
      <c r="Q328" t="s">
        <v>2</v>
      </c>
      <c r="W328" s="17" t="str">
        <f t="shared" si="137"/>
        <v>fkUserId</v>
      </c>
      <c r="X328" s="3" t="str">
        <f t="shared" si="138"/>
        <v>"fkUserId":"",</v>
      </c>
      <c r="Y328" s="22" t="str">
        <f t="shared" si="139"/>
        <v>public static String FK_USER_ID="fkUserId";</v>
      </c>
      <c r="Z328" s="7" t="str">
        <f t="shared" si="140"/>
        <v>private String fkUserId="";</v>
      </c>
    </row>
    <row r="329" spans="2:26" ht="17.5" x14ac:dyDescent="0.45">
      <c r="B329" s="1" t="s">
        <v>35</v>
      </c>
      <c r="C329" s="1" t="s">
        <v>1</v>
      </c>
      <c r="D329" s="4">
        <v>20</v>
      </c>
      <c r="E329" s="24"/>
      <c r="F329" s="24"/>
      <c r="G329" s="24"/>
      <c r="K329" s="25" t="str">
        <f>CONCATENATE(B329,",")</f>
        <v>FK_COMPONENT_ID,</v>
      </c>
      <c r="L329" s="12"/>
      <c r="M329" s="18" t="str">
        <f t="shared" si="135"/>
        <v>FK_COMPONENT_ID,</v>
      </c>
      <c r="N329" s="5" t="str">
        <f t="shared" si="136"/>
        <v>FK_COMPONENT_ID VARCHAR(20),</v>
      </c>
      <c r="O329" s="1" t="s">
        <v>10</v>
      </c>
      <c r="P329" t="s">
        <v>49</v>
      </c>
      <c r="Q329" t="s">
        <v>2</v>
      </c>
      <c r="W329" s="17" t="str">
        <f t="shared" si="137"/>
        <v>fkComponentId</v>
      </c>
      <c r="X329" s="3" t="str">
        <f t="shared" si="138"/>
        <v>"fkComponentId":"",</v>
      </c>
      <c r="Y329" s="22" t="str">
        <f t="shared" si="139"/>
        <v>public static String FK_COMPONENT_ID="fkComponentId";</v>
      </c>
      <c r="Z329" s="7" t="str">
        <f t="shared" si="140"/>
        <v>private String fkComponentId="";</v>
      </c>
    </row>
    <row r="330" spans="2:26" ht="61.5" x14ac:dyDescent="0.45">
      <c r="B330" s="1" t="s">
        <v>69</v>
      </c>
      <c r="C330" s="1" t="s">
        <v>1</v>
      </c>
      <c r="D330" s="4">
        <v>20</v>
      </c>
      <c r="E330" s="24"/>
      <c r="F330" s="24"/>
      <c r="G330" s="24"/>
      <c r="J330" s="23" t="str">
        <f>CONCATENATE(" T.",B334)</f>
        <v xml:space="preserve"> T.COMPONENT_TYPE</v>
      </c>
      <c r="K330" s="25" t="str">
        <f>CONCATENATE("ifnull((SELECT   ITEM_VALUE FROM CR_LIST_ITEM I WHERE I.ITEM_KEY=T.",B329," AND I.ITEM_CODE=",J330," AND I.STATUS='A'),'' ) AS ",B330,",")</f>
        <v>ifnull((SELECT   ITEM_VALUE FROM CR_LIST_ITEM I WHERE I.ITEM_KEY=T.FK_COMPONENT_ID AND I.ITEM_CODE= T.COMPONENT_TYPE AND I.STATUS='A'),'' ) AS COMPONENT_NAME,</v>
      </c>
      <c r="L330" s="12"/>
      <c r="M330" s="18" t="str">
        <f t="shared" si="135"/>
        <v>COMPONENT_NAME,</v>
      </c>
      <c r="N330" s="5" t="str">
        <f t="shared" si="136"/>
        <v>COMPONENT_NAME VARCHAR(20),</v>
      </c>
      <c r="O330" s="1" t="s">
        <v>49</v>
      </c>
      <c r="P330" t="s">
        <v>0</v>
      </c>
      <c r="W330" s="17" t="str">
        <f t="shared" si="137"/>
        <v>componentName</v>
      </c>
      <c r="X330" s="3" t="str">
        <f t="shared" si="138"/>
        <v>"componentName":"",</v>
      </c>
      <c r="Y330" s="22" t="str">
        <f t="shared" si="139"/>
        <v>public static String COMPONENT_NAME="componentName";</v>
      </c>
      <c r="Z330" s="7" t="str">
        <f t="shared" si="140"/>
        <v>private String componentName="";</v>
      </c>
    </row>
    <row r="331" spans="2:26" ht="17.5" x14ac:dyDescent="0.45">
      <c r="B331" s="1" t="s">
        <v>36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PERMISSION_TYPE,</v>
      </c>
      <c r="L331" s="12"/>
      <c r="M331" s="18" t="str">
        <f t="shared" si="135"/>
        <v>PERMISSION_TYPE,</v>
      </c>
      <c r="N331" s="5" t="str">
        <f t="shared" si="136"/>
        <v>PERMISSION_TYPE VARCHAR(20),</v>
      </c>
      <c r="O331" s="1" t="s">
        <v>50</v>
      </c>
      <c r="P331" t="s">
        <v>51</v>
      </c>
      <c r="W331" s="17" t="str">
        <f t="shared" si="137"/>
        <v>permissionType</v>
      </c>
      <c r="X331" s="3" t="str">
        <f t="shared" si="138"/>
        <v>"permissionType":"",</v>
      </c>
      <c r="Y331" s="22" t="str">
        <f t="shared" si="139"/>
        <v>public static String PERMISSION_TYPE="permissionType";</v>
      </c>
      <c r="Z331" s="7" t="str">
        <f t="shared" si="140"/>
        <v>private String permissionType="";</v>
      </c>
    </row>
    <row r="332" spans="2:26" ht="73.5" x14ac:dyDescent="0.45">
      <c r="B332" s="1" t="s">
        <v>63</v>
      </c>
      <c r="C332" s="1" t="s">
        <v>1</v>
      </c>
      <c r="D332" s="4">
        <v>30</v>
      </c>
      <c r="E332" s="24"/>
      <c r="F332" s="24"/>
      <c r="G332" s="24"/>
      <c r="J332" s="23" t="s">
        <v>93</v>
      </c>
      <c r="K332" s="25" t="str">
        <f>CONCATENATE("ifnull((SELECT   ITEM_VALUE FROM CR_LIST_ITEM I WHERE I.ITEM_KEY=T.",B331," AND I.ITEM_CODE='",J332,"' AND I.STATUS='A'),'' ) AS ",B332,",")</f>
        <v>ifnull((SELECT   ITEM_VALUE FROM CR_LIST_ITEM I WHERE I.ITEM_KEY=T.PERMISSION_TYPE AND I.ITEM_CODE='userControllerPermissionType' AND I.STATUS='A'),'' ) AS PERMISSION_TYPE_NAME,</v>
      </c>
      <c r="L332" s="12"/>
      <c r="M332" s="18" t="str">
        <f t="shared" si="135"/>
        <v>PERMISSION_TYPE_NAME,</v>
      </c>
      <c r="N332" s="5" t="str">
        <f t="shared" si="136"/>
        <v>PERMISSION_TYPE_NAME VARCHAR(30),</v>
      </c>
      <c r="O332" s="1"/>
      <c r="P332" t="s">
        <v>50</v>
      </c>
      <c r="Q332" t="s">
        <v>51</v>
      </c>
      <c r="R332" t="s">
        <v>0</v>
      </c>
      <c r="W332" s="17" t="str">
        <f t="shared" si="137"/>
        <v>PermissionTypeName</v>
      </c>
      <c r="X332" s="3" t="str">
        <f t="shared" si="138"/>
        <v>"PermissionTypeName":"",</v>
      </c>
      <c r="Y332" s="22" t="str">
        <f t="shared" si="139"/>
        <v>public static String PERMISSION_TYPE_NAME="PermissionTypeName";</v>
      </c>
      <c r="Z332" s="7" t="str">
        <f t="shared" si="140"/>
        <v>private String PermissionTypeName="";</v>
      </c>
    </row>
    <row r="333" spans="2:26" ht="25.5" x14ac:dyDescent="0.45">
      <c r="B333" s="1" t="s">
        <v>106</v>
      </c>
      <c r="C333" s="1"/>
      <c r="D333" s="4"/>
      <c r="E333" s="24"/>
      <c r="F333" s="24"/>
      <c r="G333" s="24"/>
      <c r="J333" s="23"/>
      <c r="K333" s="25" t="str">
        <f>CONCATENATE(B334," AS ", B333,",")</f>
        <v>COMPONENT_TYPE AS LI_COMPONENT_CODE,</v>
      </c>
      <c r="L333" s="12"/>
      <c r="M333" s="18" t="str">
        <f t="shared" si="135"/>
        <v>LI_COMPONENT_CODE,</v>
      </c>
      <c r="N333" s="5"/>
      <c r="O333" s="1" t="s">
        <v>66</v>
      </c>
      <c r="P333" t="s">
        <v>49</v>
      </c>
      <c r="Q333" t="s">
        <v>18</v>
      </c>
      <c r="W333" s="17" t="str">
        <f t="shared" si="137"/>
        <v>liComponentCode</v>
      </c>
      <c r="X333" s="3" t="str">
        <f t="shared" si="138"/>
        <v>"liComponentCode":"",</v>
      </c>
      <c r="Y333" s="22" t="str">
        <f t="shared" si="139"/>
        <v>public static String LI_COMPONENT_CODE="liComponentCode";</v>
      </c>
      <c r="Z333" s="7" t="str">
        <f t="shared" si="140"/>
        <v>private String liComponentCode="";</v>
      </c>
    </row>
    <row r="334" spans="2:26" ht="17.5" x14ac:dyDescent="0.45">
      <c r="B334" s="1" t="s">
        <v>46</v>
      </c>
      <c r="C334" s="1" t="s">
        <v>1</v>
      </c>
      <c r="D334" s="4">
        <v>500</v>
      </c>
      <c r="E334" s="24"/>
      <c r="F334" s="24"/>
      <c r="G334" s="24"/>
      <c r="K334" s="25" t="str">
        <f>CONCATENATE(B334,",")</f>
        <v>COMPONENT_TYPE,</v>
      </c>
      <c r="L334" s="12"/>
      <c r="M334" s="18" t="str">
        <f t="shared" si="135"/>
        <v>COMPONENT_TYPE,</v>
      </c>
      <c r="N334" s="5" t="str">
        <f t="shared" ref="N334:N342" si="141">CONCATENATE(B334," ",C334,"(",D334,")",",")</f>
        <v>COMPONENT_TYPE VARCHAR(500),</v>
      </c>
      <c r="O334" s="1" t="s">
        <v>49</v>
      </c>
      <c r="P334" t="s">
        <v>51</v>
      </c>
      <c r="W334" s="17" t="str">
        <f t="shared" si="137"/>
        <v>componentType</v>
      </c>
      <c r="X334" s="3" t="str">
        <f t="shared" si="138"/>
        <v>"componentType":"",</v>
      </c>
      <c r="Y334" s="22" t="str">
        <f t="shared" si="139"/>
        <v>public static String COMPONENT_TYPE="componentType";</v>
      </c>
      <c r="Z334" s="7" t="str">
        <f t="shared" si="140"/>
        <v>private String componentType="";</v>
      </c>
    </row>
    <row r="335" spans="2:26" ht="73.5" x14ac:dyDescent="0.45">
      <c r="B335" s="1" t="s">
        <v>64</v>
      </c>
      <c r="C335" s="1" t="s">
        <v>1</v>
      </c>
      <c r="D335" s="4">
        <v>300</v>
      </c>
      <c r="E335" s="24"/>
      <c r="F335" s="24"/>
      <c r="G335" s="24"/>
      <c r="J335" s="23" t="s">
        <v>94</v>
      </c>
      <c r="K335" s="25" t="str">
        <f>CONCATENATE("ifnull((SELECT   ITEM_VALUE FROM CR_LIST_ITEM I WHERE I.ITEM_KEY=T.",B334," AND I.ITEM_CODE='",J335,"' AND I.STATUS='A'),'' ) AS ",B335,",")</f>
        <v>ifnull((SELECT   ITEM_VALUE FROM CR_LIST_ITEM I WHERE I.ITEM_KEY=T.COMPONENT_TYPE AND I.ITEM_CODE='userPermissionComponentType' AND I.STATUS='A'),'' ) AS COMPONENT_TYPE_NAME,</v>
      </c>
      <c r="L335" s="12"/>
      <c r="M335" s="18" t="str">
        <f t="shared" si="135"/>
        <v>COMPONENT_TYPE_NAME,</v>
      </c>
      <c r="N335" s="5" t="str">
        <f t="shared" si="141"/>
        <v>COMPONENT_TYPE_NAME VARCHAR(300),</v>
      </c>
      <c r="O335" s="1" t="s">
        <v>49</v>
      </c>
      <c r="P335" t="s">
        <v>51</v>
      </c>
      <c r="Q335" t="s">
        <v>0</v>
      </c>
      <c r="W335" s="17" t="str">
        <f t="shared" si="137"/>
        <v>componentTypeName</v>
      </c>
      <c r="X335" s="3" t="str">
        <f t="shared" si="138"/>
        <v>"componentTypeName":"",</v>
      </c>
      <c r="Y335" s="22" t="str">
        <f t="shared" si="139"/>
        <v>public static String COMPONENT_TYPE_NAME="componentTypeName";</v>
      </c>
      <c r="Z335" s="7" t="str">
        <f t="shared" si="140"/>
        <v>private String componentTypeName="";</v>
      </c>
    </row>
    <row r="336" spans="2:26" ht="61.5" x14ac:dyDescent="0.45">
      <c r="B336" s="1" t="s">
        <v>115</v>
      </c>
      <c r="C336" s="1" t="s">
        <v>1</v>
      </c>
      <c r="D336" s="4">
        <v>300</v>
      </c>
      <c r="E336" s="24"/>
      <c r="F336" s="24"/>
      <c r="G336" s="24"/>
      <c r="J336" s="23" t="s">
        <v>116</v>
      </c>
      <c r="K336" s="25" t="str">
        <f>CONCATENATE("ifnull((SELECT   ITEM_VALUE FROM CR_LIST_ITEM I WHERE I.ITEM_KEY=T.",B334," AND I.ITEM_CODE='",J336,"' AND I.STATUS='A'),'' ) AS ",B336,",")</f>
        <v>ifnull((SELECT   ITEM_VALUE FROM CR_LIST_ITEM I WHERE I.ITEM_KEY=T.COMPONENT_TYPE AND I.ITEM_CODE='enum-core' AND I.STATUS='A'),'' ) AS ENUM_TYPE_NAME,</v>
      </c>
      <c r="L336" s="12"/>
      <c r="M336" s="18" t="str">
        <f t="shared" si="135"/>
        <v>ENUM_TYPE_NAME,</v>
      </c>
      <c r="N336" s="5" t="str">
        <f t="shared" si="141"/>
        <v>ENUM_TYPE_NAME VARCHAR(300),</v>
      </c>
      <c r="O336" s="1" t="s">
        <v>117</v>
      </c>
      <c r="P336" t="s">
        <v>51</v>
      </c>
      <c r="Q336" t="s">
        <v>0</v>
      </c>
      <c r="W336" s="17" t="str">
        <f t="shared" si="137"/>
        <v>enumTypeName</v>
      </c>
      <c r="X336" s="3" t="str">
        <f t="shared" si="138"/>
        <v>"enumTypeName":"",</v>
      </c>
      <c r="Y336" s="22" t="str">
        <f t="shared" si="139"/>
        <v>public static String ENUM_TYPE_NAME="enumTypeName";</v>
      </c>
      <c r="Z336" s="7" t="str">
        <f t="shared" si="140"/>
        <v>private String enumTypeName="";</v>
      </c>
    </row>
    <row r="337" spans="2:26" ht="17.5" x14ac:dyDescent="0.45">
      <c r="B337" s="1" t="s">
        <v>118</v>
      </c>
      <c r="C337" s="1" t="s">
        <v>1</v>
      </c>
      <c r="D337" s="4">
        <v>500</v>
      </c>
      <c r="E337" s="24"/>
      <c r="F337" s="24"/>
      <c r="G337" s="24"/>
      <c r="I337">
        <f>I336</f>
        <v>0</v>
      </c>
      <c r="K337" s="25" t="str">
        <f>CONCATENATE(B337,",")</f>
        <v>CONTROLLER_TYPE,</v>
      </c>
      <c r="L337" s="12"/>
      <c r="M337" s="18"/>
      <c r="N337" s="5" t="str">
        <f t="shared" si="141"/>
        <v>CONTROLLER_TYPE VARCHAR(500),</v>
      </c>
      <c r="O337" s="1" t="s">
        <v>119</v>
      </c>
      <c r="P337" t="s">
        <v>51</v>
      </c>
      <c r="W337" s="17" t="str">
        <f t="shared" si="137"/>
        <v>controllerType</v>
      </c>
      <c r="X337" s="3" t="str">
        <f t="shared" si="138"/>
        <v>"controllerType":"",</v>
      </c>
      <c r="Y337" s="22" t="str">
        <f t="shared" si="139"/>
        <v>public static String CONTROLLER_TYPE="controllerType";</v>
      </c>
      <c r="Z337" s="7" t="str">
        <f t="shared" si="140"/>
        <v>private String controllerType="";</v>
      </c>
    </row>
    <row r="338" spans="2:26" ht="17.5" x14ac:dyDescent="0.45">
      <c r="B338" s="1" t="s">
        <v>47</v>
      </c>
      <c r="C338" s="1" t="s">
        <v>1</v>
      </c>
      <c r="D338" s="4">
        <v>4000</v>
      </c>
      <c r="E338" s="24"/>
      <c r="F338" s="24"/>
      <c r="G338" s="24"/>
      <c r="K338" s="25" t="str">
        <f>CONCATENATE(B338,",")</f>
        <v>INPUT_KEY,</v>
      </c>
      <c r="L338" s="12"/>
      <c r="M338" s="18" t="str">
        <f>CONCATENATE(B338,",")</f>
        <v>INPUT_KEY,</v>
      </c>
      <c r="N338" s="5" t="str">
        <f t="shared" si="141"/>
        <v>INPUT_KEY VARCHAR(4000),</v>
      </c>
      <c r="O338" s="1" t="s">
        <v>13</v>
      </c>
      <c r="P338" t="s">
        <v>43</v>
      </c>
      <c r="W338" s="17" t="str">
        <f t="shared" si="137"/>
        <v>inputKey</v>
      </c>
      <c r="X338" s="3" t="str">
        <f t="shared" si="138"/>
        <v>"inputKey":"",</v>
      </c>
      <c r="Y338" s="22" t="str">
        <f t="shared" si="139"/>
        <v>public static String INPUT_KEY="inputKey";</v>
      </c>
      <c r="Z338" s="7" t="str">
        <f t="shared" si="140"/>
        <v>private String inputKey="";</v>
      </c>
    </row>
    <row r="339" spans="2:26" ht="17.5" x14ac:dyDescent="0.45">
      <c r="B339" s="1" t="s">
        <v>48</v>
      </c>
      <c r="C339" s="1" t="s">
        <v>1</v>
      </c>
      <c r="D339" s="4">
        <v>4000</v>
      </c>
      <c r="E339" s="24"/>
      <c r="F339" s="24"/>
      <c r="G339" s="24"/>
      <c r="K339" s="25" t="str">
        <f>CONCATENATE(B339,",")</f>
        <v>INPUT_VALUE,</v>
      </c>
      <c r="L339" s="12"/>
      <c r="M339" s="18" t="str">
        <f>CONCATENATE(B339,",")</f>
        <v>INPUT_VALUE,</v>
      </c>
      <c r="N339" s="5" t="str">
        <f t="shared" si="141"/>
        <v>INPUT_VALUE VARCHAR(4000),</v>
      </c>
      <c r="O339" s="1" t="s">
        <v>13</v>
      </c>
      <c r="P339" t="s">
        <v>44</v>
      </c>
      <c r="W339" s="17" t="str">
        <f t="shared" si="137"/>
        <v>inputValue</v>
      </c>
      <c r="X339" s="3" t="str">
        <f t="shared" si="138"/>
        <v>"inputValue":"",</v>
      </c>
      <c r="Y339" s="22" t="str">
        <f t="shared" si="139"/>
        <v>public static String INPUT_VALUE="inputValue";</v>
      </c>
      <c r="Z339" s="7" t="str">
        <f t="shared" si="140"/>
        <v>private String inputValue="";</v>
      </c>
    </row>
    <row r="340" spans="2:26" ht="17.5" x14ac:dyDescent="0.45">
      <c r="B340" s="1" t="s">
        <v>4</v>
      </c>
      <c r="C340" s="1" t="s">
        <v>1</v>
      </c>
      <c r="D340" s="4">
        <v>20</v>
      </c>
      <c r="E340" s="24"/>
      <c r="F340" s="24"/>
      <c r="G340" s="24"/>
      <c r="K340" s="25" t="str">
        <f>CONCATENATE(B340,",")</f>
        <v>INSERT_DATE,</v>
      </c>
      <c r="L340" s="12"/>
      <c r="M340" s="18" t="str">
        <f>CONCATENATE(B340,",")</f>
        <v>INSERT_DATE,</v>
      </c>
      <c r="N340" s="5" t="str">
        <f t="shared" si="141"/>
        <v>INSERT_DATE VARCHAR(20),</v>
      </c>
      <c r="O340" s="1" t="s">
        <v>7</v>
      </c>
      <c r="P340" t="s">
        <v>8</v>
      </c>
      <c r="W340" s="17" t="str">
        <f t="shared" si="137"/>
        <v>insertDate</v>
      </c>
      <c r="X340" s="3" t="str">
        <f t="shared" si="138"/>
        <v>"insertDate":"",</v>
      </c>
      <c r="Y340" s="22" t="str">
        <f t="shared" si="139"/>
        <v>public static String INSERT_DATE="insertDate";</v>
      </c>
      <c r="Z340" s="7" t="str">
        <f t="shared" si="140"/>
        <v>private String insertDate="";</v>
      </c>
    </row>
    <row r="341" spans="2:26" ht="17.5" x14ac:dyDescent="0.45">
      <c r="B341" s="1" t="s">
        <v>5</v>
      </c>
      <c r="C341" s="1" t="s">
        <v>1</v>
      </c>
      <c r="D341" s="4">
        <v>20</v>
      </c>
      <c r="E341" s="24"/>
      <c r="F341" s="24"/>
      <c r="G341" s="24"/>
      <c r="K341" s="25" t="str">
        <f>CONCATENATE(B341,",")</f>
        <v>MODIFICATION_DATE,</v>
      </c>
      <c r="L341" s="12"/>
      <c r="M341" s="18" t="str">
        <f>CONCATENATE(B341,",")</f>
        <v>MODIFICATION_DATE,</v>
      </c>
      <c r="N341" s="5" t="str">
        <f t="shared" si="141"/>
        <v>MODIFICATION_DATE VARCHAR(20),</v>
      </c>
      <c r="O341" s="1" t="s">
        <v>9</v>
      </c>
      <c r="P341" t="s">
        <v>8</v>
      </c>
      <c r="W341" s="17" t="str">
        <f t="shared" si="137"/>
        <v>modificationDate</v>
      </c>
      <c r="X341" s="3" t="str">
        <f t="shared" si="138"/>
        <v>"modificationDate":"",</v>
      </c>
      <c r="Y341" s="22" t="str">
        <f t="shared" si="139"/>
        <v>public static String MODIFICATION_DATE="modificationDate";</v>
      </c>
      <c r="Z341" s="7" t="str">
        <f t="shared" si="140"/>
        <v>private String modificationDate="";</v>
      </c>
    </row>
    <row r="342" spans="2:26" ht="64" x14ac:dyDescent="0.45">
      <c r="B342" s="10" t="s">
        <v>21</v>
      </c>
      <c r="C342" s="1" t="s">
        <v>1</v>
      </c>
      <c r="D342" s="4">
        <v>21</v>
      </c>
      <c r="E342" s="24"/>
      <c r="F342" s="24"/>
      <c r="G342" s="24"/>
      <c r="K342" s="28" t="s">
        <v>124</v>
      </c>
      <c r="L342" s="12"/>
      <c r="M342" s="18" t="str">
        <f>CONCATENATE(B342,",")</f>
        <v>USERNAME,</v>
      </c>
      <c r="N342" s="5" t="str">
        <f t="shared" si="141"/>
        <v>USERNAME VARCHAR(21),</v>
      </c>
      <c r="O342" s="1" t="s">
        <v>21</v>
      </c>
      <c r="W342" s="17" t="str">
        <f t="shared" si="137"/>
        <v>username</v>
      </c>
      <c r="X342" s="3" t="str">
        <f t="shared" si="138"/>
        <v>"username":"",</v>
      </c>
      <c r="Y342" s="22" t="str">
        <f t="shared" si="139"/>
        <v>public static String USERNAME="username";</v>
      </c>
      <c r="Z342" s="7" t="str">
        <f t="shared" si="140"/>
        <v>private String username="";</v>
      </c>
    </row>
    <row r="343" spans="2:26" x14ac:dyDescent="0.35">
      <c r="E343" s="24"/>
      <c r="F343" s="24"/>
      <c r="G343" s="24"/>
      <c r="K343" s="29" t="str">
        <f>CONCATENATE(" FROM ",LEFT(B325,LEN(B325)-5)," T")</f>
        <v xml:space="preserve"> FROM CR_USER_CONTROLLER T</v>
      </c>
      <c r="M343" s="19"/>
      <c r="N343" s="5" t="s">
        <v>6</v>
      </c>
      <c r="W343" s="16"/>
      <c r="X343" s="3" t="s">
        <v>33</v>
      </c>
      <c r="Y343" s="22"/>
      <c r="Z343" s="7"/>
    </row>
    <row r="344" spans="2:26" x14ac:dyDescent="0.35">
      <c r="E344" s="24"/>
      <c r="F344" s="24"/>
      <c r="G344" s="24"/>
      <c r="K344" s="29"/>
      <c r="M344" s="19"/>
      <c r="N344" s="5"/>
      <c r="W344" s="16"/>
      <c r="X344" s="3"/>
      <c r="Y344" s="22"/>
      <c r="Z344" s="7"/>
    </row>
    <row r="345" spans="2:26" ht="17.5" x14ac:dyDescent="0.45">
      <c r="B345" s="9"/>
      <c r="C345" s="14"/>
      <c r="D345" s="14"/>
      <c r="E345" s="24"/>
      <c r="F345" s="24"/>
      <c r="G345" s="24"/>
      <c r="K345" s="29" t="e">
        <f>CONCATENATE(" FROM ",LEFT(#REF!,LEN(#REF!)-5)," T")</f>
        <v>#REF!</v>
      </c>
      <c r="L345" s="14"/>
      <c r="M345" s="20"/>
      <c r="N345" s="5" t="s">
        <v>96</v>
      </c>
      <c r="O345" s="14"/>
      <c r="W345" s="17"/>
      <c r="X345" s="3"/>
      <c r="Y345" s="22"/>
      <c r="Z345" s="7"/>
    </row>
    <row r="346" spans="2:26" x14ac:dyDescent="0.35">
      <c r="E346" s="24"/>
      <c r="F346" s="24"/>
      <c r="G346" s="24"/>
      <c r="K346" s="21"/>
      <c r="M346" s="19"/>
      <c r="N346" s="5"/>
      <c r="W346" s="16"/>
      <c r="X346" s="3"/>
      <c r="Y346" s="22"/>
      <c r="Z346" s="7"/>
    </row>
    <row r="347" spans="2:26" x14ac:dyDescent="0.35">
      <c r="B347" s="2" t="s">
        <v>37</v>
      </c>
      <c r="E347" s="24"/>
      <c r="F347" s="24"/>
      <c r="G347" s="24"/>
      <c r="I347" t="str">
        <f>CONCATENATE("ALTER TABLE"," ",B347)</f>
        <v>ALTER TABLE CR_LIST_ITEM</v>
      </c>
      <c r="K347" s="21"/>
      <c r="M347" s="19"/>
      <c r="N347" s="5" t="str">
        <f>CONCATENATE("CREATE TABLE ",B347," ","(")</f>
        <v>CREATE TABLE CR_LIST_ITEM (</v>
      </c>
      <c r="W347" s="16"/>
      <c r="X347" s="3" t="s">
        <v>32</v>
      </c>
      <c r="Y347" s="22"/>
      <c r="Z347" s="7"/>
    </row>
    <row r="348" spans="2:26" ht="30" x14ac:dyDescent="0.45">
      <c r="B348" s="1" t="s">
        <v>2</v>
      </c>
      <c r="C348" s="1" t="s">
        <v>1</v>
      </c>
      <c r="D348" s="4">
        <v>20</v>
      </c>
      <c r="E348" s="24"/>
      <c r="F348" s="24"/>
      <c r="G348" s="24"/>
      <c r="I348" t="str">
        <f t="shared" ref="I348:I360" si="142">I347</f>
        <v>ALTER TABLE CR_LIST_ITEM</v>
      </c>
      <c r="J348" t="str">
        <f t="shared" ref="J348:J360" si="143">CONCATENATE(LEFT(CONCATENATE(" ADD "," ",N348,";"),LEN(CONCATENATE(" ADD "," ",N348,";"))-2),";")</f>
        <v xml:space="preserve"> ADD  ID VARCHAR(20);</v>
      </c>
      <c r="K348" s="21" t="str">
        <f t="shared" ref="K348:K360" si="144">CONCATENATE(LEFT(CONCATENATE("  ALTER COLUMN  "," ",N348,";"),LEN(CONCATENATE("  ALTER COLUMN  "," ",N348,";"))-2),";")</f>
        <v xml:space="preserve">  ALTER COLUMN   ID VARCHAR(20);</v>
      </c>
      <c r="L348" s="12"/>
      <c r="M348" s="18"/>
      <c r="N348" s="5" t="str">
        <f t="shared" ref="N348:N359" si="145">CONCATENATE(B348," ",C348,"(",D348,")",",")</f>
        <v>ID VARCHAR(20),</v>
      </c>
      <c r="O348" s="1" t="s">
        <v>2</v>
      </c>
      <c r="P348" s="6"/>
      <c r="Q348" s="6"/>
      <c r="R348" s="6"/>
      <c r="S348" s="6"/>
      <c r="T348" s="6"/>
      <c r="U348" s="6"/>
      <c r="V348" s="6"/>
      <c r="W348" s="17" t="str">
        <f t="shared" ref="W348:W360" si="146">CONCATENATE(,LOWER(O348),UPPER(LEFT(P348,1)),LOWER(RIGHT(P348,LEN(P348)-IF(LEN(P348)&gt;0,1,LEN(P348)))),UPPER(LEFT(Q348,1)),LOWER(RIGHT(Q348,LEN(Q348)-IF(LEN(Q348)&gt;0,1,LEN(Q348)))),UPPER(LEFT(R348,1)),LOWER(RIGHT(R348,LEN(R348)-IF(LEN(R348)&gt;0,1,LEN(R348)))),UPPER(LEFT(S348,1)),LOWER(RIGHT(S348,LEN(S348)-IF(LEN(S348)&gt;0,1,LEN(S348)))),UPPER(LEFT(T348,1)),LOWER(RIGHT(T348,LEN(T348)-IF(LEN(T348)&gt;0,1,LEN(T348)))),UPPER(LEFT(U348,1)),LOWER(RIGHT(U348,LEN(U348)-IF(LEN(U348)&gt;0,1,LEN(U348)))),UPPER(LEFT(V348,1)),LOWER(RIGHT(V348,LEN(V348)-IF(LEN(V348)&gt;0,1,LEN(V348)))))</f>
        <v>id</v>
      </c>
      <c r="X348" s="3" t="str">
        <f t="shared" ref="X348:X360" si="147">CONCATENATE("""",W348,"""",":","""","""",",")</f>
        <v>"id":"",</v>
      </c>
      <c r="Y348" s="22" t="str">
        <f t="shared" ref="Y348:Y360" si="148">CONCATENATE("public static String ",,B348,,"=","""",W348,""";")</f>
        <v>public static String ID="id";</v>
      </c>
      <c r="Z348" s="7" t="str">
        <f t="shared" ref="Z348:Z360" si="149">CONCATENATE("private String ",W348,"=","""""",";")</f>
        <v>private String id="";</v>
      </c>
    </row>
    <row r="349" spans="2:26" ht="30" x14ac:dyDescent="0.45">
      <c r="B349" s="1" t="s">
        <v>3</v>
      </c>
      <c r="C349" s="1" t="s">
        <v>1</v>
      </c>
      <c r="D349" s="4">
        <v>10</v>
      </c>
      <c r="E349" s="24"/>
      <c r="F349" s="24"/>
      <c r="G349" s="24"/>
      <c r="I349" t="str">
        <f t="shared" si="142"/>
        <v>ALTER TABLE CR_LIST_ITEM</v>
      </c>
      <c r="J349" t="str">
        <f t="shared" si="143"/>
        <v xml:space="preserve"> ADD  STATUS VARCHAR(10);</v>
      </c>
      <c r="K349" s="21" t="str">
        <f t="shared" si="144"/>
        <v xml:space="preserve">  ALTER COLUMN   STATUS VARCHAR(10);</v>
      </c>
      <c r="L349" s="12"/>
      <c r="M349" s="18"/>
      <c r="N349" s="5" t="str">
        <f t="shared" si="145"/>
        <v>STATUS VARCHAR(10),</v>
      </c>
      <c r="O349" s="1" t="s">
        <v>3</v>
      </c>
      <c r="W349" s="17" t="str">
        <f t="shared" si="146"/>
        <v>status</v>
      </c>
      <c r="X349" s="3" t="str">
        <f t="shared" si="147"/>
        <v>"status":"",</v>
      </c>
      <c r="Y349" s="22" t="str">
        <f t="shared" si="148"/>
        <v>public static String STATUS="status";</v>
      </c>
      <c r="Z349" s="7" t="str">
        <f t="shared" si="149"/>
        <v>private String status="";</v>
      </c>
    </row>
    <row r="350" spans="2:26" ht="30" x14ac:dyDescent="0.45">
      <c r="B350" s="1" t="s">
        <v>4</v>
      </c>
      <c r="C350" s="1" t="s">
        <v>1</v>
      </c>
      <c r="D350" s="4">
        <v>20</v>
      </c>
      <c r="E350" s="24"/>
      <c r="F350" s="24"/>
      <c r="G350" s="24"/>
      <c r="I350" t="str">
        <f t="shared" si="142"/>
        <v>ALTER TABLE CR_LIST_ITEM</v>
      </c>
      <c r="J350" t="str">
        <f t="shared" si="143"/>
        <v xml:space="preserve"> ADD  INSERT_DATE VARCHAR(20);</v>
      </c>
      <c r="K350" s="21" t="str">
        <f t="shared" si="144"/>
        <v xml:space="preserve">  ALTER COLUMN   INSERT_DATE VARCHAR(20);</v>
      </c>
      <c r="L350" s="12"/>
      <c r="M350" s="18"/>
      <c r="N350" s="5" t="str">
        <f t="shared" si="145"/>
        <v>INSERT_DATE VARCHAR(20),</v>
      </c>
      <c r="O350" s="1" t="s">
        <v>7</v>
      </c>
      <c r="P350" t="s">
        <v>8</v>
      </c>
      <c r="W350" s="17" t="str">
        <f t="shared" si="146"/>
        <v>insertDate</v>
      </c>
      <c r="X350" s="3" t="str">
        <f t="shared" si="147"/>
        <v>"insertDate":"",</v>
      </c>
      <c r="Y350" s="22" t="str">
        <f t="shared" si="148"/>
        <v>public static String INSERT_DATE="insertDate";</v>
      </c>
      <c r="Z350" s="7" t="str">
        <f t="shared" si="149"/>
        <v>private String insertDate="";</v>
      </c>
    </row>
    <row r="351" spans="2:26" ht="44.5" x14ac:dyDescent="0.45">
      <c r="B351" s="1" t="s">
        <v>5</v>
      </c>
      <c r="C351" s="1" t="s">
        <v>1</v>
      </c>
      <c r="D351" s="4">
        <v>20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MODIFICATION_DATE VARCHAR(20);</v>
      </c>
      <c r="K351" s="21" t="str">
        <f t="shared" si="144"/>
        <v xml:space="preserve">  ALTER COLUMN   MODIFICATION_DATE VARCHAR(20);</v>
      </c>
      <c r="L351" s="12"/>
      <c r="M351" s="18"/>
      <c r="N351" s="5" t="str">
        <f t="shared" si="145"/>
        <v>MODIFICATION_DATE VARCHAR(20),</v>
      </c>
      <c r="O351" s="1" t="s">
        <v>9</v>
      </c>
      <c r="P351" t="s">
        <v>8</v>
      </c>
      <c r="W351" s="17" t="str">
        <f t="shared" si="146"/>
        <v>modificationDate</v>
      </c>
      <c r="X351" s="3" t="str">
        <f t="shared" si="147"/>
        <v>"modificationDate":"",</v>
      </c>
      <c r="Y351" s="22" t="str">
        <f t="shared" si="148"/>
        <v>public static String MODIFICATION_DATE="modificationDate";</v>
      </c>
      <c r="Z351" s="7" t="str">
        <f t="shared" si="149"/>
        <v>private String modificationDate="";</v>
      </c>
    </row>
    <row r="352" spans="2:26" ht="30" x14ac:dyDescent="0.45">
      <c r="B352" s="1" t="s">
        <v>38</v>
      </c>
      <c r="C352" s="1" t="s">
        <v>1</v>
      </c>
      <c r="D352" s="4">
        <v>256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ITEM_CODE VARCHAR(256);</v>
      </c>
      <c r="K352" s="21" t="str">
        <f t="shared" si="144"/>
        <v xml:space="preserve">  ALTER COLUMN   ITEM_CODE VARCHAR(256);</v>
      </c>
      <c r="L352" s="12"/>
      <c r="M352" s="18"/>
      <c r="N352" s="5" t="str">
        <f t="shared" si="145"/>
        <v>ITEM_CODE VARCHAR(256),</v>
      </c>
      <c r="O352" s="1" t="s">
        <v>54</v>
      </c>
      <c r="P352" t="s">
        <v>18</v>
      </c>
      <c r="W352" s="17" t="str">
        <f t="shared" si="146"/>
        <v>itemCode</v>
      </c>
      <c r="X352" s="3" t="str">
        <f t="shared" si="147"/>
        <v>"itemCode":"",</v>
      </c>
      <c r="Y352" s="22" t="str">
        <f t="shared" si="148"/>
        <v>public static String ITEM_CODE="itemCode";</v>
      </c>
      <c r="Z352" s="7" t="str">
        <f t="shared" si="149"/>
        <v>private String itemCode="";</v>
      </c>
    </row>
    <row r="353" spans="2:26" ht="30" x14ac:dyDescent="0.45">
      <c r="B353" s="10" t="s">
        <v>39</v>
      </c>
      <c r="C353" s="1" t="s">
        <v>1</v>
      </c>
      <c r="D353" s="8">
        <v>256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ITEM_KEY VARCHAR(256);</v>
      </c>
      <c r="K353" s="21" t="str">
        <f t="shared" si="144"/>
        <v xml:space="preserve">  ALTER COLUMN   ITEM_KEY VARCHAR(256);</v>
      </c>
      <c r="M353" s="19"/>
      <c r="N353" s="5" t="str">
        <f t="shared" si="145"/>
        <v>ITEM_KEY VARCHAR(256),</v>
      </c>
      <c r="O353" t="s">
        <v>54</v>
      </c>
      <c r="P353" t="s">
        <v>43</v>
      </c>
      <c r="W353" s="17" t="str">
        <f t="shared" si="146"/>
        <v>itemKey</v>
      </c>
      <c r="X353" s="3" t="str">
        <f t="shared" si="147"/>
        <v>"itemKey":"",</v>
      </c>
      <c r="Y353" s="22" t="str">
        <f t="shared" si="148"/>
        <v>public static String ITEM_KEY="itemKey";</v>
      </c>
      <c r="Z353" s="7" t="str">
        <f t="shared" si="149"/>
        <v>private String itemKey="";</v>
      </c>
    </row>
    <row r="354" spans="2:26" ht="30" x14ac:dyDescent="0.45">
      <c r="B354" s="10" t="s">
        <v>40</v>
      </c>
      <c r="C354" s="1" t="s">
        <v>1</v>
      </c>
      <c r="D354" s="8">
        <v>600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ITEM_VALUE VARCHAR(600);</v>
      </c>
      <c r="K354" s="21" t="str">
        <f t="shared" si="144"/>
        <v xml:space="preserve">  ALTER COLUMN   ITEM_VALUE VARCHAR(600);</v>
      </c>
      <c r="M354" s="19"/>
      <c r="N354" s="5" t="str">
        <f t="shared" si="145"/>
        <v>ITEM_VALUE VARCHAR(600),</v>
      </c>
      <c r="O354" t="s">
        <v>54</v>
      </c>
      <c r="P354" t="s">
        <v>44</v>
      </c>
      <c r="W354" s="17" t="str">
        <f t="shared" si="146"/>
        <v>itemValue</v>
      </c>
      <c r="X354" s="3" t="str">
        <f t="shared" si="147"/>
        <v>"itemValue":"",</v>
      </c>
      <c r="Y354" s="22" t="str">
        <f t="shared" si="148"/>
        <v>public static String ITEM_VALUE="itemValue";</v>
      </c>
      <c r="Z354" s="7" t="str">
        <f t="shared" si="149"/>
        <v>private String itemValue="";</v>
      </c>
    </row>
    <row r="355" spans="2:26" ht="30" x14ac:dyDescent="0.45">
      <c r="B355" s="10" t="s">
        <v>97</v>
      </c>
      <c r="C355" s="1" t="s">
        <v>1</v>
      </c>
      <c r="D355" s="8">
        <v>3000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PARAM_1 VARCHAR(3000);</v>
      </c>
      <c r="K355" s="21" t="str">
        <f t="shared" si="144"/>
        <v xml:space="preserve">  ALTER COLUMN   PARAM_1 VARCHAR(3000);</v>
      </c>
      <c r="M355" s="19"/>
      <c r="N355" s="5" t="str">
        <f t="shared" si="145"/>
        <v>PARAM_1 VARCHAR(3000),</v>
      </c>
      <c r="O355" t="s">
        <v>102</v>
      </c>
      <c r="P355">
        <v>1</v>
      </c>
      <c r="W355" s="17" t="str">
        <f t="shared" si="146"/>
        <v>param1</v>
      </c>
      <c r="X355" s="3" t="str">
        <f t="shared" si="147"/>
        <v>"param1":"",</v>
      </c>
      <c r="Y355" s="22" t="str">
        <f t="shared" si="148"/>
        <v>public static String PARAM_1="param1";</v>
      </c>
      <c r="Z355" s="7" t="str">
        <f t="shared" si="149"/>
        <v>private String param1="";</v>
      </c>
    </row>
    <row r="356" spans="2:26" ht="30" x14ac:dyDescent="0.45">
      <c r="B356" s="10" t="s">
        <v>98</v>
      </c>
      <c r="C356" s="1" t="s">
        <v>1</v>
      </c>
      <c r="D356" s="8">
        <v>3000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PARAM_2 VARCHAR(3000);</v>
      </c>
      <c r="K356" s="21" t="str">
        <f t="shared" si="144"/>
        <v xml:space="preserve">  ALTER COLUMN   PARAM_2 VARCHAR(3000);</v>
      </c>
      <c r="M356" s="19"/>
      <c r="N356" s="5" t="str">
        <f t="shared" si="145"/>
        <v>PARAM_2 VARCHAR(3000),</v>
      </c>
      <c r="O356" t="s">
        <v>102</v>
      </c>
      <c r="P356">
        <v>2</v>
      </c>
      <c r="W356" s="17" t="str">
        <f t="shared" si="146"/>
        <v>param2</v>
      </c>
      <c r="X356" s="3" t="str">
        <f t="shared" si="147"/>
        <v>"param2":"",</v>
      </c>
      <c r="Y356" s="22" t="str">
        <f t="shared" si="148"/>
        <v>public static String PARAM_2="param2";</v>
      </c>
      <c r="Z356" s="7" t="str">
        <f t="shared" si="149"/>
        <v>private String param2="";</v>
      </c>
    </row>
    <row r="357" spans="2:26" ht="30" x14ac:dyDescent="0.45">
      <c r="B357" s="10" t="s">
        <v>99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PARAM_3 VARCHAR(3000);</v>
      </c>
      <c r="K357" s="21" t="str">
        <f t="shared" si="144"/>
        <v xml:space="preserve">  ALTER COLUMN   PARAM_3 VARCHAR(3000);</v>
      </c>
      <c r="M357" s="19"/>
      <c r="N357" s="5" t="str">
        <f t="shared" si="145"/>
        <v>PARAM_3 VARCHAR(3000),</v>
      </c>
      <c r="O357" t="s">
        <v>102</v>
      </c>
      <c r="P357">
        <v>3</v>
      </c>
      <c r="W357" s="17" t="str">
        <f t="shared" si="146"/>
        <v>param3</v>
      </c>
      <c r="X357" s="3" t="str">
        <f t="shared" si="147"/>
        <v>"param3":"",</v>
      </c>
      <c r="Y357" s="22" t="str">
        <f t="shared" si="148"/>
        <v>public static String PARAM_3="param3";</v>
      </c>
      <c r="Z357" s="7" t="str">
        <f t="shared" si="149"/>
        <v>private String param3="";</v>
      </c>
    </row>
    <row r="358" spans="2:26" ht="30" x14ac:dyDescent="0.45">
      <c r="B358" s="10" t="s">
        <v>101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PARAM_4 VARCHAR(3000);</v>
      </c>
      <c r="K358" s="21" t="str">
        <f t="shared" si="144"/>
        <v xml:space="preserve">  ALTER COLUMN   PARAM_4 VARCHAR(3000);</v>
      </c>
      <c r="M358" s="19"/>
      <c r="N358" s="5" t="str">
        <f t="shared" si="145"/>
        <v>PARAM_4 VARCHAR(3000),</v>
      </c>
      <c r="O358" t="s">
        <v>102</v>
      </c>
      <c r="P358">
        <v>4</v>
      </c>
      <c r="W358" s="17" t="str">
        <f t="shared" si="146"/>
        <v>param4</v>
      </c>
      <c r="X358" s="3" t="str">
        <f t="shared" si="147"/>
        <v>"param4":"",</v>
      </c>
      <c r="Y358" s="22" t="str">
        <f t="shared" si="148"/>
        <v>public static String PARAM_4="param4";</v>
      </c>
      <c r="Z358" s="7" t="str">
        <f t="shared" si="149"/>
        <v>private String param4="";</v>
      </c>
    </row>
    <row r="359" spans="2:26" ht="30" x14ac:dyDescent="0.45">
      <c r="B359" s="10" t="s">
        <v>100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PARAM_5 VARCHAR(3000);</v>
      </c>
      <c r="K359" s="21" t="str">
        <f t="shared" si="144"/>
        <v xml:space="preserve">  ALTER COLUMN   PARAM_5 VARCHAR(3000);</v>
      </c>
      <c r="M359" s="19"/>
      <c r="N359" s="5" t="str">
        <f t="shared" si="145"/>
        <v>PARAM_5 VARCHAR(3000),</v>
      </c>
      <c r="O359" t="s">
        <v>102</v>
      </c>
      <c r="P359">
        <v>5</v>
      </c>
      <c r="W359" s="17" t="str">
        <f t="shared" si="146"/>
        <v>param5</v>
      </c>
      <c r="X359" s="3" t="str">
        <f t="shared" si="147"/>
        <v>"param5":"",</v>
      </c>
      <c r="Y359" s="22" t="str">
        <f t="shared" si="148"/>
        <v>public static String PARAM_5="param5";</v>
      </c>
      <c r="Z359" s="7" t="str">
        <f t="shared" si="149"/>
        <v>private String param5="";</v>
      </c>
    </row>
    <row r="360" spans="2:26" ht="30" x14ac:dyDescent="0.45">
      <c r="B360" s="10" t="s">
        <v>29</v>
      </c>
      <c r="C360" s="1" t="s">
        <v>1</v>
      </c>
      <c r="D360" s="8">
        <v>10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LANG VARCHAR(10;</v>
      </c>
      <c r="K360" s="21" t="str">
        <f t="shared" si="144"/>
        <v xml:space="preserve">  ALTER COLUMN   LANG VARCHAR(10;</v>
      </c>
      <c r="M360" s="19"/>
      <c r="N360" s="5" t="str">
        <f>CONCATENATE(B360," ",C360,"(",D360,")","")</f>
        <v>LANG VARCHAR(10)</v>
      </c>
      <c r="O360" t="s">
        <v>29</v>
      </c>
      <c r="W360" s="17" t="str">
        <f t="shared" si="146"/>
        <v>lang</v>
      </c>
      <c r="X360" s="3" t="str">
        <f t="shared" si="147"/>
        <v>"lang":"",</v>
      </c>
      <c r="Y360" s="22" t="str">
        <f t="shared" si="148"/>
        <v>public static String LANG="lang";</v>
      </c>
      <c r="Z360" s="7" t="str">
        <f t="shared" si="149"/>
        <v>private String lang="";</v>
      </c>
    </row>
    <row r="361" spans="2:26" x14ac:dyDescent="0.35">
      <c r="E361" s="24"/>
      <c r="F361" s="24"/>
      <c r="G361" s="24"/>
      <c r="K361" s="21"/>
      <c r="M361" s="19"/>
      <c r="N361" s="5" t="s">
        <v>6</v>
      </c>
      <c r="W361" s="16"/>
      <c r="X361" s="3" t="s">
        <v>33</v>
      </c>
      <c r="Y361" s="22"/>
      <c r="Z361" s="7"/>
    </row>
    <row r="362" spans="2:26" x14ac:dyDescent="0.35">
      <c r="E362" s="24"/>
      <c r="F362" s="24"/>
      <c r="G362" s="24"/>
      <c r="K362" s="21"/>
      <c r="M362" s="19"/>
      <c r="N362" s="5"/>
      <c r="W362" s="16"/>
      <c r="X362" s="3"/>
      <c r="Y362" s="22"/>
      <c r="Z362" s="7"/>
    </row>
    <row r="363" spans="2:26" ht="29" x14ac:dyDescent="0.35">
      <c r="B363" s="2" t="s">
        <v>55</v>
      </c>
      <c r="E363" s="24"/>
      <c r="F363" s="24"/>
      <c r="G363" s="24"/>
      <c r="J363" t="s">
        <v>114</v>
      </c>
      <c r="K363" s="26" t="str">
        <f>CONCATENATE(J363," VIEW ",B363," AS SELECT")</f>
        <v>create VIEW CR_LIST_ITEM_LIST AS SELECT</v>
      </c>
      <c r="M363" s="18" t="str">
        <f t="shared" ref="M363:M371" si="150">CONCATENATE(B363,",")</f>
        <v>CR_LIST_ITEM_LIST,</v>
      </c>
      <c r="N363" s="5" t="str">
        <f>CONCATENATE("CREATE TABLE ",B363," ","(")</f>
        <v>CREATE TABLE CR_LIST_ITEM_LIST (</v>
      </c>
      <c r="W363" s="16"/>
      <c r="X363" s="3" t="s">
        <v>32</v>
      </c>
      <c r="Y363" s="22"/>
      <c r="Z363" s="7"/>
    </row>
    <row r="364" spans="2:26" ht="17.5" x14ac:dyDescent="0.45">
      <c r="B364" s="1" t="s">
        <v>2</v>
      </c>
      <c r="C364" s="1" t="s">
        <v>1</v>
      </c>
      <c r="D364" s="4">
        <v>20</v>
      </c>
      <c r="E364" s="24"/>
      <c r="F364" s="24"/>
      <c r="G364" s="24"/>
      <c r="K364" s="25" t="str">
        <f>CONCATENATE(B364,",")</f>
        <v>ID,</v>
      </c>
      <c r="L364" s="12"/>
      <c r="M364" s="18" t="str">
        <f t="shared" si="150"/>
        <v>ID,</v>
      </c>
      <c r="N364" s="5" t="str">
        <f t="shared" ref="N364:N378" si="151">CONCATENATE(B364," ",C364,"(",D364,")",",")</f>
        <v>ID VARCHAR(20),</v>
      </c>
      <c r="O364" s="1" t="s">
        <v>2</v>
      </c>
      <c r="P364" s="6"/>
      <c r="Q364" s="6"/>
      <c r="R364" s="6"/>
      <c r="S364" s="6"/>
      <c r="T364" s="6"/>
      <c r="U364" s="6"/>
      <c r="V364" s="6"/>
      <c r="W364" s="17" t="str">
        <f t="shared" ref="W364:W378" si="152"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id</v>
      </c>
      <c r="X364" s="3" t="str">
        <f t="shared" ref="X364:X378" si="153">CONCATENATE("""",W364,"""",":","""","""",",")</f>
        <v>"id":"",</v>
      </c>
      <c r="Y364" s="22" t="str">
        <f t="shared" ref="Y364:Y378" si="154">CONCATENATE("public static String ",,B364,,"=","""",W364,""";")</f>
        <v>public static String ID="id";</v>
      </c>
      <c r="Z364" s="7" t="str">
        <f t="shared" ref="Z364:Z378" si="155">CONCATENATE("private String ",W364,"=","""""",";")</f>
        <v>private String id="";</v>
      </c>
    </row>
    <row r="365" spans="2:26" ht="17.5" x14ac:dyDescent="0.45">
      <c r="B365" s="1" t="s">
        <v>3</v>
      </c>
      <c r="C365" s="1" t="s">
        <v>1</v>
      </c>
      <c r="D365" s="4">
        <v>10</v>
      </c>
      <c r="E365" s="24"/>
      <c r="F365" s="24"/>
      <c r="G365" s="24"/>
      <c r="K365" s="25" t="str">
        <f>CONCATENATE(B365,",")</f>
        <v>STATUS,</v>
      </c>
      <c r="L365" s="12"/>
      <c r="M365" s="18" t="str">
        <f t="shared" si="150"/>
        <v>STATUS,</v>
      </c>
      <c r="N365" s="5" t="str">
        <f t="shared" si="151"/>
        <v>STATUS VARCHAR(10),</v>
      </c>
      <c r="O365" s="1" t="s">
        <v>3</v>
      </c>
      <c r="W365" s="17" t="str">
        <f t="shared" si="152"/>
        <v>status</v>
      </c>
      <c r="X365" s="3" t="str">
        <f t="shared" si="153"/>
        <v>"status":"",</v>
      </c>
      <c r="Y365" s="22" t="str">
        <f t="shared" si="154"/>
        <v>public static String STATUS="status";</v>
      </c>
      <c r="Z365" s="7" t="str">
        <f t="shared" si="155"/>
        <v>private String status="";</v>
      </c>
    </row>
    <row r="366" spans="2:26" ht="17.5" x14ac:dyDescent="0.45">
      <c r="B366" s="1" t="s">
        <v>4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INSERT_DATE,</v>
      </c>
      <c r="L366" s="12"/>
      <c r="M366" s="18" t="str">
        <f t="shared" si="150"/>
        <v>INSERT_DATE,</v>
      </c>
      <c r="N366" s="5" t="str">
        <f t="shared" si="151"/>
        <v>INSERT_DATE VARCHAR(20),</v>
      </c>
      <c r="O366" s="1" t="s">
        <v>7</v>
      </c>
      <c r="P366" t="s">
        <v>8</v>
      </c>
      <c r="W366" s="17" t="str">
        <f t="shared" si="152"/>
        <v>insertDate</v>
      </c>
      <c r="X366" s="3" t="str">
        <f t="shared" si="153"/>
        <v>"insertDate":"",</v>
      </c>
      <c r="Y366" s="22" t="str">
        <f t="shared" si="154"/>
        <v>public static String INSERT_DATE="insertDate";</v>
      </c>
      <c r="Z366" s="7" t="str">
        <f t="shared" si="155"/>
        <v>private String insertDate="";</v>
      </c>
    </row>
    <row r="367" spans="2:26" ht="17.5" x14ac:dyDescent="0.45">
      <c r="B367" s="1" t="s">
        <v>5</v>
      </c>
      <c r="C367" s="1" t="s">
        <v>1</v>
      </c>
      <c r="D367" s="4">
        <v>20</v>
      </c>
      <c r="E367" s="24"/>
      <c r="F367" s="24"/>
      <c r="G367" s="24"/>
      <c r="K367" s="25" t="str">
        <f>CONCATENATE(B367,",")</f>
        <v>MODIFICATION_DATE,</v>
      </c>
      <c r="L367" s="12"/>
      <c r="M367" s="18" t="str">
        <f t="shared" si="150"/>
        <v>MODIFICATION_DATE,</v>
      </c>
      <c r="N367" s="5" t="str">
        <f t="shared" si="151"/>
        <v>MODIFICATION_DATE VARCHAR(20),</v>
      </c>
      <c r="O367" s="1" t="s">
        <v>9</v>
      </c>
      <c r="P367" t="s">
        <v>8</v>
      </c>
      <c r="W367" s="17" t="str">
        <f t="shared" si="152"/>
        <v>modificationDate</v>
      </c>
      <c r="X367" s="3" t="str">
        <f t="shared" si="153"/>
        <v>"modificationDate":"",</v>
      </c>
      <c r="Y367" s="22" t="str">
        <f t="shared" si="154"/>
        <v>public static String MODIFICATION_DATE="modificationDate";</v>
      </c>
      <c r="Z367" s="7" t="str">
        <f t="shared" si="155"/>
        <v>private String modificationDate="";</v>
      </c>
    </row>
    <row r="368" spans="2:26" ht="17.5" x14ac:dyDescent="0.45">
      <c r="B368" s="1" t="s">
        <v>38</v>
      </c>
      <c r="C368" s="1" t="s">
        <v>1</v>
      </c>
      <c r="D368" s="4">
        <v>256</v>
      </c>
      <c r="E368" s="24"/>
      <c r="F368" s="24"/>
      <c r="G368" s="24"/>
      <c r="K368" s="25" t="str">
        <f>CONCATENATE(B368,",")</f>
        <v>ITEM_CODE,</v>
      </c>
      <c r="L368" s="12"/>
      <c r="M368" s="18" t="str">
        <f t="shared" si="150"/>
        <v>ITEM_CODE,</v>
      </c>
      <c r="N368" s="5" t="str">
        <f t="shared" si="151"/>
        <v>ITEM_CODE VARCHAR(256),</v>
      </c>
      <c r="O368" s="1" t="s">
        <v>54</v>
      </c>
      <c r="P368" t="s">
        <v>18</v>
      </c>
      <c r="W368" s="17" t="str">
        <f t="shared" si="152"/>
        <v>itemCode</v>
      </c>
      <c r="X368" s="3" t="str">
        <f t="shared" si="153"/>
        <v>"itemCode":"",</v>
      </c>
      <c r="Y368" s="22" t="str">
        <f t="shared" si="154"/>
        <v>public static String ITEM_CODE="itemCode";</v>
      </c>
      <c r="Z368" s="7" t="str">
        <f t="shared" si="155"/>
        <v>private String itemCode="";</v>
      </c>
    </row>
    <row r="369" spans="2:26" ht="73.5" x14ac:dyDescent="0.45">
      <c r="B369" s="11" t="s">
        <v>53</v>
      </c>
      <c r="C369" s="1" t="s">
        <v>1</v>
      </c>
      <c r="D369" s="12">
        <v>400</v>
      </c>
      <c r="E369" s="24"/>
      <c r="F369" s="24"/>
      <c r="G369" s="24"/>
      <c r="J369" s="23" t="s">
        <v>104</v>
      </c>
      <c r="K369" s="25" t="str">
        <f>CONCATENATE("ifnull((SELECT   ITEM_VALUE FROM CR_LIST_ITEM I WHERE I.ITEM_KEY=T.",B368," AND I.ITEM_CODE='",J369,"' AND I.STATUS='A' limit 1),'' ) AS ",B369,",")</f>
        <v>ifnull((SELECT   ITEM_VALUE FROM CR_LIST_ITEM I WHERE I.ITEM_KEY=T.ITEM_CODE AND I.ITEM_CODE='coreListItem' AND I.STATUS='A' limit 1),'' ) AS ITEM_CODE_NAME,</v>
      </c>
      <c r="L369" s="14"/>
      <c r="M369" s="18" t="str">
        <f t="shared" si="150"/>
        <v>ITEM_CODE_NAME,</v>
      </c>
      <c r="N369" s="5" t="str">
        <f t="shared" si="151"/>
        <v>ITEM_CODE_NAME VARCHAR(400),</v>
      </c>
      <c r="O369" s="14" t="s">
        <v>54</v>
      </c>
      <c r="P369" t="s">
        <v>18</v>
      </c>
      <c r="Q369" t="s">
        <v>0</v>
      </c>
      <c r="W369" s="17" t="str">
        <f t="shared" si="152"/>
        <v>itemCodeName</v>
      </c>
      <c r="X369" s="3" t="str">
        <f t="shared" si="153"/>
        <v>"itemCodeName":"",</v>
      </c>
      <c r="Y369" s="22" t="str">
        <f t="shared" si="154"/>
        <v>public static String ITEM_CODE_NAME="itemCodeName";</v>
      </c>
      <c r="Z369" s="7" t="str">
        <f t="shared" si="155"/>
        <v>private String itemCodeName="";</v>
      </c>
    </row>
    <row r="370" spans="2:26" ht="17.5" x14ac:dyDescent="0.45">
      <c r="B370" s="10" t="s">
        <v>39</v>
      </c>
      <c r="C370" s="1" t="s">
        <v>1</v>
      </c>
      <c r="D370" s="8">
        <v>256</v>
      </c>
      <c r="E370" s="24"/>
      <c r="F370" s="24"/>
      <c r="G370" s="24"/>
      <c r="K370" s="25" t="str">
        <f t="shared" ref="K370:K377" si="156">CONCATENATE(B370,",")</f>
        <v>ITEM_KEY,</v>
      </c>
      <c r="M370" s="18" t="str">
        <f t="shared" si="150"/>
        <v>ITEM_KEY,</v>
      </c>
      <c r="N370" s="5" t="str">
        <f t="shared" si="151"/>
        <v>ITEM_KEY VARCHAR(256),</v>
      </c>
      <c r="O370" t="s">
        <v>54</v>
      </c>
      <c r="P370" t="s">
        <v>43</v>
      </c>
      <c r="W370" s="17" t="str">
        <f t="shared" si="152"/>
        <v>itemKey</v>
      </c>
      <c r="X370" s="3" t="str">
        <f t="shared" si="153"/>
        <v>"itemKey":"",</v>
      </c>
      <c r="Y370" s="22" t="str">
        <f t="shared" si="154"/>
        <v>public static String ITEM_KEY="itemKey";</v>
      </c>
      <c r="Z370" s="7" t="str">
        <f t="shared" si="155"/>
        <v>private String itemKey="";</v>
      </c>
    </row>
    <row r="371" spans="2:26" ht="17.5" x14ac:dyDescent="0.45">
      <c r="B371" s="10" t="s">
        <v>40</v>
      </c>
      <c r="C371" s="1" t="s">
        <v>1</v>
      </c>
      <c r="D371" s="8">
        <v>600</v>
      </c>
      <c r="E371" s="24"/>
      <c r="F371" s="24"/>
      <c r="G371" s="24"/>
      <c r="K371" s="25" t="str">
        <f t="shared" si="156"/>
        <v>ITEM_VALUE,</v>
      </c>
      <c r="M371" s="18" t="str">
        <f t="shared" si="150"/>
        <v>ITEM_VALUE,</v>
      </c>
      <c r="N371" s="5" t="str">
        <f t="shared" si="151"/>
        <v>ITEM_VALUE VARCHAR(600),</v>
      </c>
      <c r="O371" t="s">
        <v>54</v>
      </c>
      <c r="P371" t="s">
        <v>44</v>
      </c>
      <c r="W371" s="17" t="str">
        <f t="shared" si="152"/>
        <v>itemValue</v>
      </c>
      <c r="X371" s="3" t="str">
        <f t="shared" si="153"/>
        <v>"itemValue":"",</v>
      </c>
      <c r="Y371" s="22" t="str">
        <f t="shared" si="154"/>
        <v>public static String ITEM_VALUE="itemValue";</v>
      </c>
      <c r="Z371" s="7" t="str">
        <f t="shared" si="155"/>
        <v>private String itemValue="";</v>
      </c>
    </row>
    <row r="372" spans="2:26" ht="17.5" x14ac:dyDescent="0.45">
      <c r="B372" s="10" t="s">
        <v>97</v>
      </c>
      <c r="C372" s="1" t="s">
        <v>1</v>
      </c>
      <c r="D372" s="8">
        <v>3000</v>
      </c>
      <c r="E372" s="24"/>
      <c r="F372" s="24"/>
      <c r="G372" s="24"/>
      <c r="K372" s="25" t="str">
        <f t="shared" si="156"/>
        <v>PARAM_1,</v>
      </c>
      <c r="M372" s="19"/>
      <c r="N372" s="5" t="str">
        <f t="shared" si="151"/>
        <v>PARAM_1 VARCHAR(3000),</v>
      </c>
      <c r="O372" t="s">
        <v>102</v>
      </c>
      <c r="P372">
        <v>1</v>
      </c>
      <c r="W372" s="17" t="str">
        <f t="shared" si="152"/>
        <v>param1</v>
      </c>
      <c r="X372" s="3" t="str">
        <f t="shared" si="153"/>
        <v>"param1":"",</v>
      </c>
      <c r="Y372" s="22" t="str">
        <f t="shared" si="154"/>
        <v>public static String PARAM_1="param1";</v>
      </c>
      <c r="Z372" s="7" t="str">
        <f t="shared" si="155"/>
        <v>private String param1="";</v>
      </c>
    </row>
    <row r="373" spans="2:26" ht="17.5" x14ac:dyDescent="0.45">
      <c r="B373" s="10" t="s">
        <v>98</v>
      </c>
      <c r="C373" s="1" t="s">
        <v>1</v>
      </c>
      <c r="D373" s="8">
        <v>3000</v>
      </c>
      <c r="E373" s="24"/>
      <c r="F373" s="24"/>
      <c r="G373" s="24"/>
      <c r="K373" s="25" t="str">
        <f t="shared" si="156"/>
        <v>PARAM_2,</v>
      </c>
      <c r="M373" s="19"/>
      <c r="N373" s="5" t="str">
        <f t="shared" si="151"/>
        <v>PARAM_2 VARCHAR(3000),</v>
      </c>
      <c r="O373" t="s">
        <v>102</v>
      </c>
      <c r="P373">
        <v>2</v>
      </c>
      <c r="W373" s="17" t="str">
        <f t="shared" si="152"/>
        <v>param2</v>
      </c>
      <c r="X373" s="3" t="str">
        <f t="shared" si="153"/>
        <v>"param2":"",</v>
      </c>
      <c r="Y373" s="22" t="str">
        <f t="shared" si="154"/>
        <v>public static String PARAM_2="param2";</v>
      </c>
      <c r="Z373" s="7" t="str">
        <f t="shared" si="155"/>
        <v>private String param2="";</v>
      </c>
    </row>
    <row r="374" spans="2:26" ht="17.5" x14ac:dyDescent="0.45">
      <c r="B374" s="10" t="s">
        <v>99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PARAM_3,</v>
      </c>
      <c r="M374" s="19"/>
      <c r="N374" s="5" t="str">
        <f t="shared" si="151"/>
        <v>PARAM_3 VARCHAR(3000),</v>
      </c>
      <c r="O374" t="s">
        <v>102</v>
      </c>
      <c r="P374">
        <v>3</v>
      </c>
      <c r="W374" s="17" t="str">
        <f t="shared" si="152"/>
        <v>param3</v>
      </c>
      <c r="X374" s="3" t="str">
        <f t="shared" si="153"/>
        <v>"param3":"",</v>
      </c>
      <c r="Y374" s="22" t="str">
        <f t="shared" si="154"/>
        <v>public static String PARAM_3="param3";</v>
      </c>
      <c r="Z374" s="7" t="str">
        <f t="shared" si="155"/>
        <v>private String param3="";</v>
      </c>
    </row>
    <row r="375" spans="2:26" ht="17.5" x14ac:dyDescent="0.45">
      <c r="B375" s="10" t="s">
        <v>101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PARAM_4,</v>
      </c>
      <c r="M375" s="19"/>
      <c r="N375" s="5" t="str">
        <f t="shared" si="151"/>
        <v>PARAM_4 VARCHAR(3000),</v>
      </c>
      <c r="O375" t="s">
        <v>102</v>
      </c>
      <c r="P375">
        <v>4</v>
      </c>
      <c r="W375" s="17" t="str">
        <f t="shared" si="152"/>
        <v>param4</v>
      </c>
      <c r="X375" s="3" t="str">
        <f t="shared" si="153"/>
        <v>"param4":"",</v>
      </c>
      <c r="Y375" s="22" t="str">
        <f t="shared" si="154"/>
        <v>public static String PARAM_4="param4";</v>
      </c>
      <c r="Z375" s="7" t="str">
        <f t="shared" si="155"/>
        <v>private String param4="";</v>
      </c>
    </row>
    <row r="376" spans="2:26" ht="17.5" x14ac:dyDescent="0.45">
      <c r="B376" s="10" t="s">
        <v>100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PARAM_5,</v>
      </c>
      <c r="M376" s="19"/>
      <c r="N376" s="5" t="str">
        <f t="shared" si="151"/>
        <v>PARAM_5 VARCHAR(3000),</v>
      </c>
      <c r="O376" t="s">
        <v>102</v>
      </c>
      <c r="P376">
        <v>5</v>
      </c>
      <c r="W376" s="17" t="str">
        <f t="shared" si="152"/>
        <v>param5</v>
      </c>
      <c r="X376" s="3" t="str">
        <f t="shared" si="153"/>
        <v>"param5":"",</v>
      </c>
      <c r="Y376" s="22" t="str">
        <f t="shared" si="154"/>
        <v>public static String PARAM_5="param5";</v>
      </c>
      <c r="Z376" s="7" t="str">
        <f t="shared" si="155"/>
        <v>private String param5="";</v>
      </c>
    </row>
    <row r="377" spans="2:26" ht="17.5" x14ac:dyDescent="0.45">
      <c r="B377" s="10" t="s">
        <v>29</v>
      </c>
      <c r="C377" s="1" t="s">
        <v>1</v>
      </c>
      <c r="D377" s="8">
        <v>10</v>
      </c>
      <c r="E377" s="24"/>
      <c r="F377" s="24"/>
      <c r="G377" s="24"/>
      <c r="J377" s="23"/>
      <c r="K377" s="25" t="str">
        <f t="shared" si="156"/>
        <v>LANG,</v>
      </c>
      <c r="M377" s="18" t="str">
        <f>CONCATENATE(B377,",")</f>
        <v>LANG,</v>
      </c>
      <c r="N377" s="5" t="str">
        <f t="shared" si="151"/>
        <v>LANG VARCHAR(10),</v>
      </c>
      <c r="O377" t="s">
        <v>29</v>
      </c>
      <c r="W377" s="17" t="str">
        <f t="shared" si="152"/>
        <v>lang</v>
      </c>
      <c r="X377" s="3" t="str">
        <f t="shared" si="153"/>
        <v>"lang":"",</v>
      </c>
      <c r="Y377" s="22" t="str">
        <f t="shared" si="154"/>
        <v>public static String LANG="lang";</v>
      </c>
      <c r="Z377" s="7" t="str">
        <f t="shared" si="155"/>
        <v>private String lang="";</v>
      </c>
    </row>
    <row r="378" spans="2:26" ht="61.5" x14ac:dyDescent="0.45">
      <c r="B378" s="10" t="s">
        <v>56</v>
      </c>
      <c r="C378" s="10" t="s">
        <v>1</v>
      </c>
      <c r="D378" s="8">
        <v>300</v>
      </c>
      <c r="E378" s="24"/>
      <c r="F378" s="24"/>
      <c r="G378" s="24"/>
      <c r="J378" s="23" t="s">
        <v>103</v>
      </c>
      <c r="K378" s="25" t="str">
        <f>CONCATENATE("ifnull((SELECT   ITEM_VALUE FROM CR_LIST_ITEM I WHERE I.ITEM_KEY=T.",B377," AND I.ITEM_CODE='",J378,"' AND I.STATUS='A' limit 1),'' ) AS ",B378,"")</f>
        <v>ifnull((SELECT   ITEM_VALUE FROM CR_LIST_ITEM I WHERE I.ITEM_KEY=T.LANG AND I.ITEM_CODE='language' AND I.STATUS='A' limit 1),'' ) AS LANGUAGE_NAME</v>
      </c>
      <c r="M378" s="20" t="str">
        <f>CONCATENATE(B378,",")</f>
        <v>LANGUAGE_NAME,</v>
      </c>
      <c r="N378" s="5" t="str">
        <f t="shared" si="151"/>
        <v>LANGUAGE_NAME VARCHAR(300),</v>
      </c>
      <c r="O378" t="s">
        <v>57</v>
      </c>
      <c r="P378" t="s">
        <v>0</v>
      </c>
      <c r="W378" s="17" t="str">
        <f t="shared" si="152"/>
        <v>languageName</v>
      </c>
      <c r="X378" s="3" t="str">
        <f t="shared" si="153"/>
        <v>"languageName":"",</v>
      </c>
      <c r="Y378" s="22" t="str">
        <f t="shared" si="154"/>
        <v>public static String LANGUAGE_NAME="languageName";</v>
      </c>
      <c r="Z378" s="7" t="str">
        <f t="shared" si="155"/>
        <v>private String languageName="";</v>
      </c>
    </row>
    <row r="379" spans="2:26" x14ac:dyDescent="0.35">
      <c r="E379" s="24"/>
      <c r="F379" s="24"/>
      <c r="G379" s="24"/>
      <c r="K379" s="29" t="str">
        <f>CONCATENATE(" FROM ",LEFT(B363,LEN(B363)-5)," T")</f>
        <v xml:space="preserve"> FROM CR_LIST_ITEM T</v>
      </c>
      <c r="M379" s="19"/>
      <c r="N379" s="5" t="s">
        <v>6</v>
      </c>
      <c r="W379" s="16"/>
      <c r="X379" s="3" t="s">
        <v>33</v>
      </c>
      <c r="Y379" s="22"/>
      <c r="Z379" s="7"/>
    </row>
    <row r="380" spans="2:26" x14ac:dyDescent="0.35">
      <c r="E380" s="24"/>
      <c r="F380" s="24"/>
      <c r="G380" s="24"/>
      <c r="K380" s="21"/>
      <c r="M380" s="19"/>
      <c r="N380" s="5"/>
      <c r="W380" s="16"/>
      <c r="X380" s="3"/>
      <c r="Y380" s="22"/>
      <c r="Z380" s="7"/>
    </row>
    <row r="381" spans="2:26" x14ac:dyDescent="0.35">
      <c r="E381" s="24"/>
      <c r="F381" s="24"/>
      <c r="G381" s="24"/>
      <c r="K381" s="21"/>
      <c r="M381" s="19"/>
      <c r="N381" s="5"/>
      <c r="W381" s="16"/>
      <c r="X381" s="3"/>
      <c r="Y381" s="22"/>
      <c r="Z381" s="7"/>
    </row>
    <row r="382" spans="2:26" x14ac:dyDescent="0.35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5">
      <c r="B383" s="2" t="s">
        <v>65</v>
      </c>
      <c r="E383" s="24"/>
      <c r="F383" s="24"/>
      <c r="G383" s="24"/>
      <c r="I383" t="str">
        <f>CONCATENATE("ALTER TABLE"," ",B383)</f>
        <v>ALTER TABLE CR_REL_RULE_AND_COMPONENT</v>
      </c>
      <c r="K383" s="21"/>
      <c r="M383" s="19" t="str">
        <f>CONCATENATE("CREATE VIEW ",B383," AS SELECT ")</f>
        <v xml:space="preserve">CREATE VIEW CR_REL_RULE_AND_COMPONENT AS SELECT </v>
      </c>
      <c r="N383" s="5" t="str">
        <f>CONCATENATE("CREATE TABLE ",B383," ","(")</f>
        <v>CREATE TABLE CR_REL_RULE_AND_COMPONENT (</v>
      </c>
      <c r="W383" s="16"/>
      <c r="X383" s="3" t="s">
        <v>32</v>
      </c>
      <c r="Y383" s="22"/>
      <c r="Z383" s="7"/>
    </row>
    <row r="384" spans="2:26" ht="30" x14ac:dyDescent="0.45">
      <c r="B384" s="1" t="s">
        <v>2</v>
      </c>
      <c r="C384" s="1" t="s">
        <v>1</v>
      </c>
      <c r="D384" s="4">
        <v>20</v>
      </c>
      <c r="E384" s="24"/>
      <c r="F384" s="24"/>
      <c r="G384" s="24"/>
      <c r="I384" t="str">
        <f t="shared" ref="I384:I394" si="157">I383</f>
        <v>ALTER TABLE CR_REL_RULE_AND_COMPONENT</v>
      </c>
      <c r="J384" t="str">
        <f t="shared" ref="J384:J394" si="158">CONCATENATE(LEFT(CONCATENATE(" ADD "," ",N384,";"),LEN(CONCATENATE(" ADD "," ",N384,";"))-2),";")</f>
        <v xml:space="preserve"> ADD  ID VARCHAR(20);</v>
      </c>
      <c r="K384" s="21" t="str">
        <f t="shared" ref="K384:K394" si="159">CONCATENATE(LEFT(CONCATENATE("  ALTER COLUMN  "," ",N384,";"),LEN(CONCATENATE("  ALTER COLUMN  "," ",N384,";"))-2),";")</f>
        <v xml:space="preserve">  ALTER COLUMN   ID VARCHAR(20);</v>
      </c>
      <c r="L384" s="12"/>
      <c r="M384" s="18" t="str">
        <f t="shared" ref="M384:M394" si="160">CONCATENATE(B384,",")</f>
        <v>ID,</v>
      </c>
      <c r="N384" s="5" t="str">
        <f t="shared" ref="N384:N390" si="161">CONCATENATE(B384," ",C384,"(",D384,")",",")</f>
        <v>ID VARCHAR(20),</v>
      </c>
      <c r="O384" s="1" t="s">
        <v>2</v>
      </c>
      <c r="P384" s="6"/>
      <c r="Q384" s="6"/>
      <c r="R384" s="6"/>
      <c r="S384" s="6"/>
      <c r="T384" s="6"/>
      <c r="U384" s="6"/>
      <c r="V384" s="6"/>
      <c r="W384" s="17" t="str">
        <f t="shared" ref="W384:W394" si="162">CONCATENATE(,LOWER(O384),UPPER(LEFT(P384,1)),LOWER(RIGHT(P384,LEN(P384)-IF(LEN(P384)&gt;0,1,LEN(P384)))),UPPER(LEFT(Q384,1)),LOWER(RIGHT(Q384,LEN(Q384)-IF(LEN(Q384)&gt;0,1,LEN(Q384)))),UPPER(LEFT(R384,1)),LOWER(RIGHT(R384,LEN(R384)-IF(LEN(R384)&gt;0,1,LEN(R384)))),UPPER(LEFT(S384,1)),LOWER(RIGHT(S384,LEN(S384)-IF(LEN(S384)&gt;0,1,LEN(S384)))),UPPER(LEFT(T384,1)),LOWER(RIGHT(T384,LEN(T384)-IF(LEN(T384)&gt;0,1,LEN(T384)))),UPPER(LEFT(U384,1)),LOWER(RIGHT(U384,LEN(U384)-IF(LEN(U384)&gt;0,1,LEN(U384)))),UPPER(LEFT(V384,1)),LOWER(RIGHT(V384,LEN(V384)-IF(LEN(V384)&gt;0,1,LEN(V384)))))</f>
        <v>id</v>
      </c>
      <c r="X384" s="3" t="str">
        <f t="shared" ref="X384:X394" si="163">CONCATENATE("""",W384,"""",":","""","""",",")</f>
        <v>"id":"",</v>
      </c>
      <c r="Y384" s="22" t="str">
        <f t="shared" ref="Y384:Y394" si="164">CONCATENATE("public static String ",,B384,,"=","""",W384,""";")</f>
        <v>public static String ID="id";</v>
      </c>
      <c r="Z384" s="7" t="str">
        <f t="shared" ref="Z384:Z394" si="165">CONCATENATE("private String ",W384,"=","""""",";")</f>
        <v>private String id="";</v>
      </c>
    </row>
    <row r="385" spans="2:26" ht="30" x14ac:dyDescent="0.45">
      <c r="B385" s="1" t="s">
        <v>3</v>
      </c>
      <c r="C385" s="1" t="s">
        <v>1</v>
      </c>
      <c r="D385" s="4">
        <v>10</v>
      </c>
      <c r="E385" s="24"/>
      <c r="F385" s="24"/>
      <c r="G385" s="24"/>
      <c r="I385" t="str">
        <f t="shared" si="157"/>
        <v>ALTER TABLE CR_REL_RULE_AND_COMPONENT</v>
      </c>
      <c r="J385" t="str">
        <f t="shared" si="158"/>
        <v xml:space="preserve"> ADD  STATUS VARCHAR(10);</v>
      </c>
      <c r="K385" s="21" t="str">
        <f t="shared" si="159"/>
        <v xml:space="preserve">  ALTER COLUMN   STATUS VARCHAR(10);</v>
      </c>
      <c r="L385" s="12"/>
      <c r="M385" s="18" t="str">
        <f t="shared" si="160"/>
        <v>STATUS,</v>
      </c>
      <c r="N385" s="5" t="str">
        <f t="shared" si="161"/>
        <v>STATUS VARCHAR(10),</v>
      </c>
      <c r="O385" s="1" t="s">
        <v>3</v>
      </c>
      <c r="W385" s="17" t="str">
        <f t="shared" si="162"/>
        <v>status</v>
      </c>
      <c r="X385" s="3" t="str">
        <f t="shared" si="163"/>
        <v>"status":"",</v>
      </c>
      <c r="Y385" s="22" t="str">
        <f t="shared" si="164"/>
        <v>public static String STATUS="status";</v>
      </c>
      <c r="Z385" s="7" t="str">
        <f t="shared" si="165"/>
        <v>private String status="";</v>
      </c>
    </row>
    <row r="386" spans="2:26" ht="30" x14ac:dyDescent="0.45">
      <c r="B386" s="1" t="s">
        <v>4</v>
      </c>
      <c r="C386" s="1" t="s">
        <v>1</v>
      </c>
      <c r="D386" s="4">
        <v>20</v>
      </c>
      <c r="E386" s="24"/>
      <c r="F386" s="24"/>
      <c r="G386" s="24"/>
      <c r="I386" t="str">
        <f t="shared" si="157"/>
        <v>ALTER TABLE CR_REL_RULE_AND_COMPONENT</v>
      </c>
      <c r="J386" t="str">
        <f t="shared" si="158"/>
        <v xml:space="preserve"> ADD  INSERT_DATE VARCHAR(20);</v>
      </c>
      <c r="K386" s="21" t="str">
        <f t="shared" si="159"/>
        <v xml:space="preserve">  ALTER COLUMN   INSERT_DATE VARCHAR(20);</v>
      </c>
      <c r="L386" s="12"/>
      <c r="M386" s="18" t="str">
        <f t="shared" si="160"/>
        <v>INSERT_DATE,</v>
      </c>
      <c r="N386" s="5" t="str">
        <f t="shared" si="161"/>
        <v>INSERT_DATE VARCHAR(20),</v>
      </c>
      <c r="O386" s="1" t="s">
        <v>7</v>
      </c>
      <c r="P386" t="s">
        <v>8</v>
      </c>
      <c r="W386" s="17" t="str">
        <f t="shared" si="162"/>
        <v>insertDate</v>
      </c>
      <c r="X386" s="3" t="str">
        <f t="shared" si="163"/>
        <v>"insertDate":"",</v>
      </c>
      <c r="Y386" s="22" t="str">
        <f t="shared" si="164"/>
        <v>public static String INSERT_DATE="insertDate";</v>
      </c>
      <c r="Z386" s="7" t="str">
        <f t="shared" si="165"/>
        <v>private String insertDate="";</v>
      </c>
    </row>
    <row r="387" spans="2:26" ht="44.5" x14ac:dyDescent="0.45">
      <c r="B387" s="1" t="s">
        <v>5</v>
      </c>
      <c r="C387" s="1" t="s">
        <v>1</v>
      </c>
      <c r="D387" s="4">
        <v>20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MODIFICATION_DATE VARCHAR(20);</v>
      </c>
      <c r="K387" s="21" t="str">
        <f t="shared" si="159"/>
        <v xml:space="preserve">  ALTER COLUMN   MODIFICATION_DATE VARCHAR(20);</v>
      </c>
      <c r="L387" s="12"/>
      <c r="M387" s="18" t="str">
        <f t="shared" si="160"/>
        <v>MODIFICATION_DATE,</v>
      </c>
      <c r="N387" s="5" t="str">
        <f t="shared" si="161"/>
        <v>MODIFICATION_DATE VARCHAR(20),</v>
      </c>
      <c r="O387" s="1" t="s">
        <v>9</v>
      </c>
      <c r="P387" t="s">
        <v>8</v>
      </c>
      <c r="W387" s="17" t="str">
        <f t="shared" si="162"/>
        <v>modificationDate</v>
      </c>
      <c r="X387" s="3" t="str">
        <f t="shared" si="163"/>
        <v>"modificationDate":"",</v>
      </c>
      <c r="Y387" s="22" t="str">
        <f t="shared" si="164"/>
        <v>public static String MODIFICATION_DATE="modificationDate";</v>
      </c>
      <c r="Z387" s="7" t="str">
        <f t="shared" si="165"/>
        <v>private String modificationDate="";</v>
      </c>
    </row>
    <row r="388" spans="2:26" ht="30" x14ac:dyDescent="0.45">
      <c r="B388" s="1" t="s">
        <v>110</v>
      </c>
      <c r="C388" s="1" t="s">
        <v>1</v>
      </c>
      <c r="D388" s="8">
        <v>500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LI_RULE_KEY VARCHAR(500);</v>
      </c>
      <c r="K388" s="21" t="str">
        <f t="shared" si="159"/>
        <v xml:space="preserve">  ALTER COLUMN   LI_RULE_KEY VARCHAR(500);</v>
      </c>
      <c r="M388" s="18" t="str">
        <f t="shared" si="160"/>
        <v>LI_RULE_KEY,</v>
      </c>
      <c r="N388" s="5" t="str">
        <f t="shared" si="161"/>
        <v>LI_RULE_KEY VARCHAR(500),</v>
      </c>
      <c r="O388" s="1" t="s">
        <v>66</v>
      </c>
      <c r="P388" t="s">
        <v>67</v>
      </c>
      <c r="Q388" t="s">
        <v>43</v>
      </c>
      <c r="W388" s="17" t="str">
        <f t="shared" si="162"/>
        <v>liRuleKey</v>
      </c>
      <c r="X388" s="3" t="str">
        <f t="shared" si="163"/>
        <v>"liRuleKey":"",</v>
      </c>
      <c r="Y388" s="22" t="str">
        <f t="shared" si="164"/>
        <v>public static String LI_RULE_KEY="liRuleKey";</v>
      </c>
      <c r="Z388" s="7" t="str">
        <f t="shared" si="165"/>
        <v>private String liRuleKey="";</v>
      </c>
    </row>
    <row r="389" spans="2:26" ht="44.5" x14ac:dyDescent="0.45">
      <c r="B389" s="1" t="s">
        <v>106</v>
      </c>
      <c r="C389" s="1" t="s">
        <v>1</v>
      </c>
      <c r="D389" s="8">
        <v>500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LI_COMPONENT_CODE VARCHAR(500);</v>
      </c>
      <c r="K389" s="21" t="str">
        <f t="shared" si="159"/>
        <v xml:space="preserve">  ALTER COLUMN   LI_COMPONENT_CODE VARCHAR(500);</v>
      </c>
      <c r="M389" s="18" t="str">
        <f t="shared" si="160"/>
        <v>LI_COMPONENT_CODE,</v>
      </c>
      <c r="N389" s="5" t="str">
        <f t="shared" si="161"/>
        <v>LI_COMPONENT_CODE VARCHAR(500),</v>
      </c>
      <c r="O389" s="1" t="s">
        <v>66</v>
      </c>
      <c r="P389" t="s">
        <v>49</v>
      </c>
      <c r="Q389" t="s">
        <v>18</v>
      </c>
      <c r="W389" s="17" t="str">
        <f t="shared" si="162"/>
        <v>liComponentCode</v>
      </c>
      <c r="X389" s="3" t="str">
        <f t="shared" si="163"/>
        <v>"liComponentCode":"",</v>
      </c>
      <c r="Y389" s="22" t="str">
        <f t="shared" si="164"/>
        <v>public static String LI_COMPONENT_CODE="liComponentCode";</v>
      </c>
      <c r="Z389" s="7" t="str">
        <f t="shared" si="165"/>
        <v>private String liComponentCode="";</v>
      </c>
    </row>
    <row r="390" spans="2:26" ht="44.5" x14ac:dyDescent="0.45">
      <c r="B390" s="1" t="s">
        <v>109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LI_COMPONENT_KEY VARCHAR(500);</v>
      </c>
      <c r="K390" s="21" t="str">
        <f t="shared" si="159"/>
        <v xml:space="preserve">  ALTER COLUMN   LI_COMPONENT_KEY VARCHAR(500);</v>
      </c>
      <c r="M390" s="18" t="str">
        <f t="shared" si="160"/>
        <v>LI_COMPONENT_KEY,</v>
      </c>
      <c r="N390" s="5" t="str">
        <f t="shared" si="161"/>
        <v>LI_COMPONENT_KEY VARCHAR(500),</v>
      </c>
      <c r="O390" s="1" t="s">
        <v>66</v>
      </c>
      <c r="P390" t="s">
        <v>49</v>
      </c>
      <c r="Q390" t="s">
        <v>43</v>
      </c>
      <c r="W390" s="17" t="str">
        <f t="shared" si="162"/>
        <v>liComponentKey</v>
      </c>
      <c r="X390" s="3" t="str">
        <f t="shared" si="163"/>
        <v>"liComponentKey":"",</v>
      </c>
      <c r="Y390" s="22" t="str">
        <f t="shared" si="164"/>
        <v>public static String LI_COMPONENT_KEY="liComponentKey";</v>
      </c>
      <c r="Z390" s="7" t="str">
        <f t="shared" si="165"/>
        <v>private String liComponentKey="";</v>
      </c>
    </row>
    <row r="391" spans="2:26" ht="30" x14ac:dyDescent="0.45">
      <c r="B391" s="1" t="s">
        <v>36</v>
      </c>
      <c r="C391" s="1" t="s">
        <v>1</v>
      </c>
      <c r="D391" s="4">
        <v>20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PERMISSION_TYPE VARCHAR(20);</v>
      </c>
      <c r="K391" s="21" t="str">
        <f t="shared" si="159"/>
        <v xml:space="preserve">  ALTER COLUMN   PERMISSION_TYPE VARCHAR(20);</v>
      </c>
      <c r="L391" s="12"/>
      <c r="M391" s="18" t="str">
        <f t="shared" si="160"/>
        <v>PERMISSION_TYPE,</v>
      </c>
      <c r="N391" s="5" t="s">
        <v>120</v>
      </c>
      <c r="O391" s="1" t="s">
        <v>50</v>
      </c>
      <c r="P391" t="s">
        <v>51</v>
      </c>
      <c r="W391" s="17" t="str">
        <f t="shared" si="162"/>
        <v>permissionType</v>
      </c>
      <c r="X391" s="3" t="str">
        <f t="shared" si="163"/>
        <v>"permissionType":"",</v>
      </c>
      <c r="Y391" s="22" t="str">
        <f t="shared" si="164"/>
        <v>public static String PERMISSION_TYPE="permissionType";</v>
      </c>
      <c r="Z391" s="7" t="str">
        <f t="shared" si="165"/>
        <v>private String permissionType="";</v>
      </c>
    </row>
    <row r="392" spans="2:26" ht="30" x14ac:dyDescent="0.45">
      <c r="B392" s="1" t="s">
        <v>47</v>
      </c>
      <c r="C392" s="1" t="s">
        <v>1</v>
      </c>
      <c r="D392" s="4">
        <v>4000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INPUT_KEY VARCHAR(4000);</v>
      </c>
      <c r="K392" s="21" t="str">
        <f t="shared" si="159"/>
        <v xml:space="preserve">  ALTER COLUMN   INPUT_KEY VARCHAR(4000);</v>
      </c>
      <c r="L392" s="12"/>
      <c r="M392" s="18" t="str">
        <f t="shared" si="160"/>
        <v>INPUT_KEY,</v>
      </c>
      <c r="N392" s="5" t="s">
        <v>121</v>
      </c>
      <c r="O392" s="1" t="s">
        <v>13</v>
      </c>
      <c r="P392" t="s">
        <v>43</v>
      </c>
      <c r="W392" s="17" t="str">
        <f t="shared" si="162"/>
        <v>inputKey</v>
      </c>
      <c r="X392" s="3" t="str">
        <f t="shared" si="163"/>
        <v>"inputKey":"",</v>
      </c>
      <c r="Y392" s="22" t="str">
        <f t="shared" si="164"/>
        <v>public static String INPUT_KEY="inputKey";</v>
      </c>
      <c r="Z392" s="7" t="str">
        <f t="shared" si="165"/>
        <v>private String inputKey="";</v>
      </c>
    </row>
    <row r="393" spans="2:26" ht="30" x14ac:dyDescent="0.45">
      <c r="B393" s="1" t="s">
        <v>48</v>
      </c>
      <c r="C393" s="1" t="s">
        <v>1</v>
      </c>
      <c r="D393" s="4">
        <v>4000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INPUT_VALUE VARCHAR(4000);</v>
      </c>
      <c r="K393" s="21" t="str">
        <f t="shared" si="159"/>
        <v xml:space="preserve">  ALTER COLUMN   INPUT_VALUE VARCHAR(4000);</v>
      </c>
      <c r="L393" s="12"/>
      <c r="M393" s="18" t="str">
        <f t="shared" si="160"/>
        <v>INPUT_VALUE,</v>
      </c>
      <c r="N393" s="5" t="s">
        <v>122</v>
      </c>
      <c r="O393" s="1" t="s">
        <v>13</v>
      </c>
      <c r="P393" t="s">
        <v>44</v>
      </c>
      <c r="W393" s="17" t="str">
        <f t="shared" si="162"/>
        <v>inputValue</v>
      </c>
      <c r="X393" s="3" t="str">
        <f t="shared" si="163"/>
        <v>"inputValue":"",</v>
      </c>
      <c r="Y393" s="22" t="str">
        <f t="shared" si="164"/>
        <v>public static String INPUT_VALUE="inputValue";</v>
      </c>
      <c r="Z393" s="7" t="str">
        <f t="shared" si="165"/>
        <v>private String inputValue="";</v>
      </c>
    </row>
    <row r="394" spans="2:26" ht="30" x14ac:dyDescent="0.45">
      <c r="B394" s="1" t="s">
        <v>14</v>
      </c>
      <c r="C394" s="1" t="s">
        <v>1</v>
      </c>
      <c r="D394" s="8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DESCRIPTION VARCHAR(4000);</v>
      </c>
      <c r="K394" s="21" t="str">
        <f t="shared" si="159"/>
        <v xml:space="preserve">  ALTER COLUMN   DESCRIPTION VARCHAR(4000);</v>
      </c>
      <c r="M394" s="18" t="str">
        <f t="shared" si="160"/>
        <v>DESCRIPTION,</v>
      </c>
      <c r="N394" s="5" t="str">
        <f>CONCATENATE(B394," ",C394,"(",D394,")",",")</f>
        <v>DESCRIPTION VARCHAR(4000),</v>
      </c>
      <c r="O394" s="1" t="s">
        <v>14</v>
      </c>
      <c r="W394" s="17" t="str">
        <f t="shared" si="162"/>
        <v>description</v>
      </c>
      <c r="X394" s="3" t="str">
        <f t="shared" si="163"/>
        <v>"description":"",</v>
      </c>
      <c r="Y394" s="22" t="str">
        <f t="shared" si="164"/>
        <v>public static String DESCRIPTION="description";</v>
      </c>
      <c r="Z394" s="7" t="str">
        <f t="shared" si="165"/>
        <v>private String description="";</v>
      </c>
    </row>
    <row r="395" spans="2:26" x14ac:dyDescent="0.35">
      <c r="E395" s="24"/>
      <c r="F395" s="24"/>
      <c r="G395" s="24"/>
      <c r="K395" s="21"/>
      <c r="M395" s="19"/>
      <c r="N395" s="5" t="s">
        <v>6</v>
      </c>
      <c r="W395" s="16"/>
      <c r="X395" s="3" t="s">
        <v>33</v>
      </c>
      <c r="Y395" s="22"/>
      <c r="Z395" s="7"/>
    </row>
    <row r="396" spans="2:26" x14ac:dyDescent="0.35">
      <c r="E396" s="24"/>
      <c r="F396" s="24"/>
      <c r="G396" s="24"/>
      <c r="K396" s="21"/>
      <c r="M396" s="19"/>
      <c r="N396" s="5"/>
      <c r="W396" s="16"/>
      <c r="X396" s="3"/>
      <c r="Y396" s="22"/>
      <c r="Z396" s="7"/>
    </row>
    <row r="397" spans="2:26" ht="43.5" x14ac:dyDescent="0.35">
      <c r="B397" s="2" t="s">
        <v>70</v>
      </c>
      <c r="E397" s="24"/>
      <c r="F397" s="24"/>
      <c r="G397" s="24"/>
      <c r="J397" t="s">
        <v>114</v>
      </c>
      <c r="K397" s="26" t="str">
        <f>CONCATENATE(J397," VIEW ",B397," AS SELECT")</f>
        <v>create VIEW CR_REL_RULE_AND_COMPONENT_LIST AS SELECT</v>
      </c>
      <c r="M397" s="19" t="str">
        <f>CONCATENATE("CREATE VIEW ",B397," AS SELECT ")</f>
        <v xml:space="preserve">CREATE VIEW CR_REL_RULE_AND_COMPONENT_LIST AS SELECT </v>
      </c>
      <c r="N397" s="5" t="str">
        <f>CONCATENATE("CREATE TABLE ",B397," ","(")</f>
        <v>CREATE TABLE CR_REL_RULE_AND_COMPONENT_LIST (</v>
      </c>
      <c r="W397" s="16"/>
      <c r="X397" s="3" t="s">
        <v>32</v>
      </c>
      <c r="Y397" s="22"/>
      <c r="Z397" s="7"/>
    </row>
    <row r="398" spans="2:26" ht="17.5" x14ac:dyDescent="0.45">
      <c r="B398" s="1" t="s">
        <v>2</v>
      </c>
      <c r="C398" s="1" t="s">
        <v>1</v>
      </c>
      <c r="D398" s="4">
        <v>20</v>
      </c>
      <c r="E398" s="24"/>
      <c r="F398" s="24"/>
      <c r="G398" s="24"/>
      <c r="K398" s="25" t="str">
        <f>CONCATENATE(B398,",")</f>
        <v>ID,</v>
      </c>
      <c r="L398" s="12"/>
      <c r="M398" s="18" t="str">
        <f t="shared" ref="M398:M408" si="166">CONCATENATE(B398,",")</f>
        <v>ID,</v>
      </c>
      <c r="N398" s="5" t="str">
        <f t="shared" ref="N398:N408" si="167">CONCATENATE(B398," ",C398,"(",D398,")",",")</f>
        <v>ID VARCHAR(20),</v>
      </c>
      <c r="O398" s="1" t="s">
        <v>2</v>
      </c>
      <c r="P398" s="6"/>
      <c r="Q398" s="6"/>
      <c r="R398" s="6"/>
      <c r="S398" s="6"/>
      <c r="T398" s="6"/>
      <c r="U398" s="6"/>
      <c r="V398" s="6"/>
      <c r="W398" s="17" t="str">
        <f t="shared" ref="W398:W408" si="168">CONCATENATE(,LOWER(O398),UPPER(LEFT(P398,1)),LOWER(RIGHT(P398,LEN(P398)-IF(LEN(P398)&gt;0,1,LEN(P398)))),UPPER(LEFT(Q398,1)),LOWER(RIGHT(Q398,LEN(Q398)-IF(LEN(Q398)&gt;0,1,LEN(Q398)))),UPPER(LEFT(R398,1)),LOWER(RIGHT(R398,LEN(R398)-IF(LEN(R398)&gt;0,1,LEN(R398)))),UPPER(LEFT(S398,1)),LOWER(RIGHT(S398,LEN(S398)-IF(LEN(S398)&gt;0,1,LEN(S398)))),UPPER(LEFT(T398,1)),LOWER(RIGHT(T398,LEN(T398)-IF(LEN(T398)&gt;0,1,LEN(T398)))),UPPER(LEFT(U398,1)),LOWER(RIGHT(U398,LEN(U398)-IF(LEN(U398)&gt;0,1,LEN(U398)))),UPPER(LEFT(V398,1)),LOWER(RIGHT(V398,LEN(V398)-IF(LEN(V398)&gt;0,1,LEN(V398)))))</f>
        <v>id</v>
      </c>
      <c r="X398" s="3" t="str">
        <f t="shared" ref="X398:X408" si="169">CONCATENATE("""",W398,"""",":","""","""",",")</f>
        <v>"id":"",</v>
      </c>
      <c r="Y398" s="22" t="str">
        <f t="shared" ref="Y398:Y408" si="170">CONCATENATE("public static String ",,B398,,"=","""",W398,""";")</f>
        <v>public static String ID="id";</v>
      </c>
      <c r="Z398" s="7" t="str">
        <f t="shared" ref="Z398:Z408" si="171">CONCATENATE("private String ",W398,"=","""""",";")</f>
        <v>private String id="";</v>
      </c>
    </row>
    <row r="399" spans="2:26" ht="17.5" x14ac:dyDescent="0.45">
      <c r="B399" s="1" t="s">
        <v>3</v>
      </c>
      <c r="C399" s="1" t="s">
        <v>1</v>
      </c>
      <c r="D399" s="4">
        <v>10</v>
      </c>
      <c r="E399" s="24"/>
      <c r="F399" s="24"/>
      <c r="G399" s="24"/>
      <c r="K399" s="25" t="str">
        <f>CONCATENATE(B399,",")</f>
        <v>STATUS,</v>
      </c>
      <c r="L399" s="12"/>
      <c r="M399" s="18" t="str">
        <f t="shared" si="166"/>
        <v>STATUS,</v>
      </c>
      <c r="N399" s="5" t="str">
        <f t="shared" si="167"/>
        <v>STATUS VARCHAR(10),</v>
      </c>
      <c r="O399" s="1" t="s">
        <v>3</v>
      </c>
      <c r="W399" s="17" t="str">
        <f t="shared" si="168"/>
        <v>status</v>
      </c>
      <c r="X399" s="3" t="str">
        <f t="shared" si="169"/>
        <v>"status":"",</v>
      </c>
      <c r="Y399" s="22" t="str">
        <f t="shared" si="170"/>
        <v>public static String STATUS="status";</v>
      </c>
      <c r="Z399" s="7" t="str">
        <f t="shared" si="171"/>
        <v>private String status="";</v>
      </c>
    </row>
    <row r="400" spans="2:26" ht="17.5" x14ac:dyDescent="0.45">
      <c r="B400" s="1" t="s">
        <v>4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INSERT_DATE,</v>
      </c>
      <c r="L400" s="12"/>
      <c r="M400" s="18" t="str">
        <f t="shared" si="166"/>
        <v>INSERT_DATE,</v>
      </c>
      <c r="N400" s="5" t="str">
        <f t="shared" si="167"/>
        <v>INSERT_DATE VARCHAR(20),</v>
      </c>
      <c r="O400" s="1" t="s">
        <v>7</v>
      </c>
      <c r="P400" t="s">
        <v>8</v>
      </c>
      <c r="W400" s="17" t="str">
        <f t="shared" si="168"/>
        <v>insertDate</v>
      </c>
      <c r="X400" s="3" t="str">
        <f t="shared" si="169"/>
        <v>"insertDate":"",</v>
      </c>
      <c r="Y400" s="22" t="str">
        <f t="shared" si="170"/>
        <v>public static String INSERT_DATE="insertDate";</v>
      </c>
      <c r="Z400" s="7" t="str">
        <f t="shared" si="171"/>
        <v>private String insertDate="";</v>
      </c>
    </row>
    <row r="401" spans="2:26" ht="17.5" x14ac:dyDescent="0.45">
      <c r="B401" s="1" t="s">
        <v>5</v>
      </c>
      <c r="C401" s="1" t="s">
        <v>1</v>
      </c>
      <c r="D401" s="4">
        <v>20</v>
      </c>
      <c r="E401" s="24"/>
      <c r="F401" s="24"/>
      <c r="G401" s="24"/>
      <c r="K401" s="25" t="str">
        <f>CONCATENATE(B401,",")</f>
        <v>MODIFICATION_DATE,</v>
      </c>
      <c r="L401" s="12"/>
      <c r="M401" s="18" t="str">
        <f t="shared" si="166"/>
        <v>MODIFICATION_DATE,</v>
      </c>
      <c r="N401" s="5" t="str">
        <f t="shared" si="167"/>
        <v>MODIFICATION_DATE VARCHAR(20),</v>
      </c>
      <c r="O401" s="1" t="s">
        <v>9</v>
      </c>
      <c r="P401" t="s">
        <v>8</v>
      </c>
      <c r="W401" s="17" t="str">
        <f t="shared" si="168"/>
        <v>modificationDate</v>
      </c>
      <c r="X401" s="3" t="str">
        <f t="shared" si="169"/>
        <v>"modificationDate":"",</v>
      </c>
      <c r="Y401" s="22" t="str">
        <f t="shared" si="170"/>
        <v>public static String MODIFICATION_DATE="modificationDate";</v>
      </c>
      <c r="Z401" s="7" t="str">
        <f t="shared" si="171"/>
        <v>private String modificationDate="";</v>
      </c>
    </row>
    <row r="402" spans="2:26" ht="17.5" x14ac:dyDescent="0.45">
      <c r="B402" s="1" t="s">
        <v>110</v>
      </c>
      <c r="C402" s="1" t="s">
        <v>1</v>
      </c>
      <c r="D402" s="8">
        <v>500</v>
      </c>
      <c r="E402" s="24"/>
      <c r="F402" s="24"/>
      <c r="G402" s="24"/>
      <c r="K402" s="25" t="str">
        <f>CONCATENATE(B402,",")</f>
        <v>LI_RULE_KEY,</v>
      </c>
      <c r="M402" s="18" t="str">
        <f t="shared" si="166"/>
        <v>LI_RULE_KEY,</v>
      </c>
      <c r="N402" s="5" t="str">
        <f t="shared" si="167"/>
        <v>LI_RULE_KEY VARCHAR(500),</v>
      </c>
      <c r="O402" s="1" t="s">
        <v>66</v>
      </c>
      <c r="P402" t="s">
        <v>67</v>
      </c>
      <c r="Q402" t="s">
        <v>43</v>
      </c>
      <c r="W402" s="17" t="str">
        <f t="shared" si="168"/>
        <v>liRuleKey</v>
      </c>
      <c r="X402" s="3" t="str">
        <f t="shared" si="169"/>
        <v>"liRuleKey":"",</v>
      </c>
      <c r="Y402" s="22" t="str">
        <f t="shared" si="170"/>
        <v>public static String LI_RULE_KEY="liRuleKey";</v>
      </c>
      <c r="Z402" s="7" t="str">
        <f t="shared" si="171"/>
        <v>private String liRuleKey="";</v>
      </c>
    </row>
    <row r="403" spans="2:26" ht="61.5" x14ac:dyDescent="0.45">
      <c r="B403" s="1" t="s">
        <v>68</v>
      </c>
      <c r="C403" s="1" t="s">
        <v>1</v>
      </c>
      <c r="D403" s="8">
        <v>500</v>
      </c>
      <c r="E403" s="24"/>
      <c r="F403" s="24"/>
      <c r="G403" s="24"/>
      <c r="J403" s="23" t="s">
        <v>107</v>
      </c>
      <c r="K403" s="25" t="str">
        <f>CONCATENATE("ifnull((SELECT   ITEM_VALUE FROM CR_LIST_ITEM I WHERE I.ITEM_KEY=T.",B402," AND I.ITEM_CODE='",J403,"' AND I.STATUS='A'),'' ) AS ",B403,",")</f>
        <v>ifnull((SELECT   ITEM_VALUE FROM CR_LIST_ITEM I WHERE I.ITEM_KEY=T.LI_RULE_KEY AND I.ITEM_CODE='userCtrlPermissionRule' AND I.STATUS='A'),'' ) AS RULE_NAME,</v>
      </c>
      <c r="M403" s="18" t="str">
        <f t="shared" si="166"/>
        <v>RULE_NAME,</v>
      </c>
      <c r="N403" s="5" t="str">
        <f t="shared" si="167"/>
        <v>RULE_NAME VARCHAR(500),</v>
      </c>
      <c r="O403" s="1" t="s">
        <v>67</v>
      </c>
      <c r="P403" t="s">
        <v>0</v>
      </c>
      <c r="W403" s="17" t="str">
        <f t="shared" si="168"/>
        <v>ruleName</v>
      </c>
      <c r="X403" s="3" t="str">
        <f t="shared" si="169"/>
        <v>"ruleName":"",</v>
      </c>
      <c r="Y403" s="22" t="str">
        <f t="shared" si="170"/>
        <v>public static String RULE_NAME="ruleName";</v>
      </c>
      <c r="Z403" s="7" t="str">
        <f t="shared" si="171"/>
        <v>private String ruleName="";</v>
      </c>
    </row>
    <row r="404" spans="2:26" ht="17.5" x14ac:dyDescent="0.45">
      <c r="B404" s="1" t="s">
        <v>106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LI_COMPONENT_CODE,</v>
      </c>
      <c r="M404" s="18" t="str">
        <f t="shared" si="166"/>
        <v>LI_COMPONENT_CODE,</v>
      </c>
      <c r="N404" s="5" t="str">
        <f t="shared" si="167"/>
        <v>LI_COMPONENT_CODE VARCHAR(500),</v>
      </c>
      <c r="O404" s="1" t="s">
        <v>66</v>
      </c>
      <c r="P404" t="s">
        <v>49</v>
      </c>
      <c r="Q404" t="s">
        <v>18</v>
      </c>
      <c r="W404" s="17" t="str">
        <f t="shared" si="168"/>
        <v>liComponentCode</v>
      </c>
      <c r="X404" s="3" t="str">
        <f t="shared" si="169"/>
        <v>"liComponentCode":"",</v>
      </c>
      <c r="Y404" s="22" t="str">
        <f t="shared" si="170"/>
        <v>public static String LI_COMPONENT_CODE="liComponentCode";</v>
      </c>
      <c r="Z404" s="7" t="str">
        <f t="shared" si="171"/>
        <v>private String liComponentCode="";</v>
      </c>
    </row>
    <row r="405" spans="2:26" ht="85.5" x14ac:dyDescent="0.45">
      <c r="B405" s="1" t="s">
        <v>108</v>
      </c>
      <c r="C405" s="1" t="s">
        <v>1</v>
      </c>
      <c r="D405" s="8">
        <v>500</v>
      </c>
      <c r="E405" s="24"/>
      <c r="F405" s="24"/>
      <c r="G405" s="24"/>
      <c r="J405" s="23" t="s">
        <v>94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I.ITEM_KEY=T.LI_COMPONENT_CODE AND I.ITEM_CODE='userPermissionComponentType' AND I.STATUS='A'),'' ) AS COMPONENT_CODE_NAME,</v>
      </c>
      <c r="M405" s="18" t="str">
        <f t="shared" si="166"/>
        <v>COMPONENT_CODE_NAME,</v>
      </c>
      <c r="N405" s="5" t="str">
        <f t="shared" si="167"/>
        <v>COMPONENT_CODE_NAME VARCHAR(500),</v>
      </c>
      <c r="O405" s="1" t="s">
        <v>49</v>
      </c>
      <c r="P405" t="s">
        <v>18</v>
      </c>
      <c r="Q405" t="s">
        <v>0</v>
      </c>
      <c r="W405" s="17" t="str">
        <f t="shared" si="168"/>
        <v>componentCodeName</v>
      </c>
      <c r="X405" s="3" t="str">
        <f t="shared" si="169"/>
        <v>"componentCodeName":"",</v>
      </c>
      <c r="Y405" s="22" t="str">
        <f t="shared" si="170"/>
        <v>public static String COMPONENT_CODE_NAME="componentCodeName";</v>
      </c>
      <c r="Z405" s="7" t="str">
        <f t="shared" si="171"/>
        <v>private String componentCodeName="";</v>
      </c>
    </row>
    <row r="406" spans="2:26" ht="17.5" x14ac:dyDescent="0.45">
      <c r="B406" s="1" t="s">
        <v>109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LI_COMPONENT_KEY,</v>
      </c>
      <c r="M406" s="18" t="str">
        <f t="shared" si="166"/>
        <v>LI_COMPONENT_KEY,</v>
      </c>
      <c r="N406" s="5" t="str">
        <f t="shared" si="167"/>
        <v>LI_COMPONENT_KEY VARCHAR(500),</v>
      </c>
      <c r="O406" s="1" t="s">
        <v>66</v>
      </c>
      <c r="P406" t="s">
        <v>49</v>
      </c>
      <c r="Q406" t="s">
        <v>43</v>
      </c>
      <c r="W406" s="17" t="str">
        <f t="shared" si="168"/>
        <v>liComponentKey</v>
      </c>
      <c r="X406" s="3" t="str">
        <f t="shared" si="169"/>
        <v>"liComponentKey":"",</v>
      </c>
      <c r="Y406" s="22" t="str">
        <f t="shared" si="170"/>
        <v>public static String LI_COMPONENT_KEY="liComponentKey";</v>
      </c>
      <c r="Z406" s="7" t="str">
        <f t="shared" si="171"/>
        <v>private String liComponentKey="";</v>
      </c>
    </row>
    <row r="407" spans="2:26" ht="73.5" x14ac:dyDescent="0.45">
      <c r="B407" s="1" t="s">
        <v>111</v>
      </c>
      <c r="C407" s="1" t="s">
        <v>1</v>
      </c>
      <c r="D407" s="8">
        <v>500</v>
      </c>
      <c r="E407" s="24"/>
      <c r="F407" s="24"/>
      <c r="G407" s="24"/>
      <c r="J407" s="23" t="str">
        <f>CONCATENATE(" T.",B404)</f>
        <v xml:space="preserve"> T.LI_COMPONENT_CODE</v>
      </c>
      <c r="K407" s="25" t="str">
        <f>CONCATENATE("ifnull((SELECT   ITEM_VALUE FROM CR_LIST_ITEM I WHERE I.ITEM_KEY=T.",B406," AND I.ITEM_CODE=",J407," AND I.STATUS='A'),'' ) AS ",B407,",")</f>
        <v>ifnull((SELECT   ITEM_VALUE FROM CR_LIST_ITEM I WHERE I.ITEM_KEY=T.LI_COMPONENT_KEY AND I.ITEM_CODE= T.LI_COMPONENT_CODE AND I.STATUS='A'),'' ) AS COMPONENT_KEY_NAME,</v>
      </c>
      <c r="M407" s="18" t="str">
        <f t="shared" si="166"/>
        <v>COMPONENT_KEY_NAME,</v>
      </c>
      <c r="N407" s="5" t="str">
        <f t="shared" si="167"/>
        <v>COMPONENT_KEY_NAME VARCHAR(500),</v>
      </c>
      <c r="O407" s="1" t="s">
        <v>49</v>
      </c>
      <c r="P407" t="s">
        <v>43</v>
      </c>
      <c r="Q407" t="s">
        <v>0</v>
      </c>
      <c r="W407" s="17" t="str">
        <f t="shared" si="168"/>
        <v>componentKeyName</v>
      </c>
      <c r="X407" s="3" t="str">
        <f t="shared" si="169"/>
        <v>"componentKeyName":"",</v>
      </c>
      <c r="Y407" s="22" t="str">
        <f t="shared" si="170"/>
        <v>public static String COMPONENT_KEY_NAME="componentKeyName";</v>
      </c>
      <c r="Z407" s="7" t="str">
        <f t="shared" si="171"/>
        <v>private String componentKeyName="";</v>
      </c>
    </row>
    <row r="408" spans="2:26" ht="17.5" x14ac:dyDescent="0.45">
      <c r="B408" s="1" t="s">
        <v>14</v>
      </c>
      <c r="C408" s="1" t="s">
        <v>1</v>
      </c>
      <c r="D408" s="8">
        <v>4000</v>
      </c>
      <c r="E408" s="24"/>
      <c r="F408" s="24"/>
      <c r="G408" s="24"/>
      <c r="K408" s="25" t="str">
        <f>CONCATENATE(B408,",")</f>
        <v>DESCRIPTION,</v>
      </c>
      <c r="M408" s="18" t="str">
        <f t="shared" si="166"/>
        <v>DESCRIPTION,</v>
      </c>
      <c r="N408" s="5" t="str">
        <f t="shared" si="167"/>
        <v>DESCRIPTION VARCHAR(4000),</v>
      </c>
      <c r="O408" s="1" t="s">
        <v>14</v>
      </c>
      <c r="W408" s="17" t="str">
        <f t="shared" si="168"/>
        <v>description</v>
      </c>
      <c r="X408" s="3" t="str">
        <f t="shared" si="169"/>
        <v>"description":"",</v>
      </c>
      <c r="Y408" s="22" t="str">
        <f t="shared" si="170"/>
        <v>public static String DESCRIPTION="description";</v>
      </c>
      <c r="Z408" s="7" t="str">
        <f t="shared" si="171"/>
        <v>private String description="";</v>
      </c>
    </row>
    <row r="409" spans="2:26" ht="17.5" x14ac:dyDescent="0.45">
      <c r="B409" s="1" t="s">
        <v>36</v>
      </c>
      <c r="C409" s="1" t="s">
        <v>1</v>
      </c>
      <c r="D409" s="4">
        <v>20</v>
      </c>
      <c r="E409" s="24"/>
      <c r="F409" s="24"/>
      <c r="G409" s="24"/>
      <c r="K409" s="25" t="str">
        <f>CONCATENATE(B409,",")</f>
        <v>PERMISSION_TYPE,</v>
      </c>
      <c r="L409" s="12"/>
      <c r="M409" s="18" t="s">
        <v>83</v>
      </c>
      <c r="N409" s="5" t="s">
        <v>120</v>
      </c>
      <c r="O409" s="1" t="s">
        <v>50</v>
      </c>
      <c r="P409" t="s">
        <v>51</v>
      </c>
      <c r="W409" s="17" t="s">
        <v>71</v>
      </c>
      <c r="X409" s="3" t="s">
        <v>73</v>
      </c>
      <c r="Y409" s="22" t="s">
        <v>74</v>
      </c>
      <c r="Z409" s="7" t="s">
        <v>72</v>
      </c>
    </row>
    <row r="410" spans="2:26" ht="73.5" x14ac:dyDescent="0.45">
      <c r="B410" s="1" t="s">
        <v>63</v>
      </c>
      <c r="C410" s="1" t="s">
        <v>1</v>
      </c>
      <c r="D410" s="4">
        <v>30</v>
      </c>
      <c r="E410" s="24"/>
      <c r="F410" s="24"/>
      <c r="G410" s="24"/>
      <c r="J410" s="23" t="s">
        <v>93</v>
      </c>
      <c r="K410" s="25" t="str">
        <f>CONCATENATE("ifnull((SELECT   ITEM_VALUE FROM CR_LIST_ITEM I WHERE I.ITEM_KEY=T.",B409," AND I.ITEM_CODE='",J410,"' AND I.STATUS='A'),'' ) AS ",B410,",")</f>
        <v>ifnull((SELECT   ITEM_VALUE FROM CR_LIST_ITEM I WHERE I.ITEM_KEY=T.PERMISSION_TYPE AND I.ITEM_CODE='userControllerPermissionType' AND I.STATUS='A'),'' ) AS PERMISSION_TYPE_NAME,</v>
      </c>
      <c r="L410" s="12"/>
      <c r="M410" s="18" t="s">
        <v>84</v>
      </c>
      <c r="N410" s="5" t="s">
        <v>123</v>
      </c>
      <c r="O410" s="1" t="s">
        <v>50</v>
      </c>
      <c r="P410" t="s">
        <v>51</v>
      </c>
      <c r="Q410" t="s">
        <v>0</v>
      </c>
      <c r="R410" t="s">
        <v>0</v>
      </c>
      <c r="W410" s="17" t="s">
        <v>85</v>
      </c>
      <c r="X410" s="3" t="s">
        <v>87</v>
      </c>
      <c r="Y410" s="22" t="s">
        <v>88</v>
      </c>
      <c r="Z410" s="7" t="s">
        <v>86</v>
      </c>
    </row>
    <row r="411" spans="2:26" ht="17.5" x14ac:dyDescent="0.45">
      <c r="B411" s="1" t="s">
        <v>47</v>
      </c>
      <c r="C411" s="1" t="s">
        <v>1</v>
      </c>
      <c r="D411" s="4">
        <v>4000</v>
      </c>
      <c r="E411" s="24"/>
      <c r="F411" s="24"/>
      <c r="G411" s="24"/>
      <c r="K411" s="25" t="str">
        <f>CONCATENATE(B411,",")</f>
        <v>INPUT_KEY,</v>
      </c>
      <c r="L411" s="12"/>
      <c r="M411" s="18" t="s">
        <v>89</v>
      </c>
      <c r="N411" s="5" t="s">
        <v>121</v>
      </c>
      <c r="O411" s="1" t="s">
        <v>13</v>
      </c>
      <c r="P411" t="s">
        <v>43</v>
      </c>
      <c r="W411" s="17" t="s">
        <v>75</v>
      </c>
      <c r="X411" s="3" t="s">
        <v>77</v>
      </c>
      <c r="Y411" s="22" t="s">
        <v>78</v>
      </c>
      <c r="Z411" s="7" t="s">
        <v>76</v>
      </c>
    </row>
    <row r="412" spans="2:26" ht="17.5" x14ac:dyDescent="0.45">
      <c r="B412" s="1" t="s">
        <v>48</v>
      </c>
      <c r="C412" s="1" t="s">
        <v>1</v>
      </c>
      <c r="D412" s="4">
        <v>4000</v>
      </c>
      <c r="E412" s="24"/>
      <c r="F412" s="24"/>
      <c r="G412" s="24"/>
      <c r="K412" s="25" t="str">
        <f>CONCATENATE(B412,",")</f>
        <v>INPUT_VALUE,</v>
      </c>
      <c r="L412" s="12"/>
      <c r="M412" s="18" t="s">
        <v>90</v>
      </c>
      <c r="N412" s="5" t="s">
        <v>122</v>
      </c>
      <c r="O412" s="1" t="s">
        <v>13</v>
      </c>
      <c r="P412" t="s">
        <v>44</v>
      </c>
      <c r="W412" s="17" t="s">
        <v>79</v>
      </c>
      <c r="X412" s="3" t="s">
        <v>81</v>
      </c>
      <c r="Y412" s="22" t="s">
        <v>82</v>
      </c>
      <c r="Z412" s="7" t="s">
        <v>80</v>
      </c>
    </row>
    <row r="413" spans="2:26" ht="24.5" x14ac:dyDescent="0.35">
      <c r="E413" s="24"/>
      <c r="F413" s="24"/>
      <c r="G413" s="24"/>
      <c r="K413" s="29" t="str">
        <f>CONCATENATE(" FROM ",LEFT(B397,LEN(B397)-5)," T")</f>
        <v xml:space="preserve"> FROM CR_REL_RULE_AND_COMPONENT T</v>
      </c>
      <c r="M413" s="19"/>
      <c r="N413" s="5"/>
      <c r="W413" s="16"/>
      <c r="X413" s="3"/>
      <c r="Y413" s="22"/>
      <c r="Z413" s="7"/>
    </row>
    <row r="414" spans="2:26" x14ac:dyDescent="0.35">
      <c r="B414" s="2" t="s">
        <v>175</v>
      </c>
      <c r="E414" s="24"/>
      <c r="F414" s="24"/>
      <c r="G414" s="24"/>
      <c r="I414" t="str">
        <f>CONCATENATE("ALTER TABLE"," ",B414)</f>
        <v>ALTER TABLE CR_LANG_REL</v>
      </c>
      <c r="K414" s="21"/>
      <c r="M414" s="19"/>
      <c r="N414" s="5" t="str">
        <f>CONCATENATE("CREATE TABLE ",B414," ","(")</f>
        <v>CREATE TABLE CR_LANG_REL (</v>
      </c>
      <c r="W414" s="16"/>
      <c r="X414" s="3"/>
      <c r="Y414" s="22"/>
      <c r="Z414" s="7"/>
    </row>
    <row r="415" spans="2:26" ht="30" x14ac:dyDescent="0.45">
      <c r="B415" s="1" t="s">
        <v>2</v>
      </c>
      <c r="C415" s="1" t="s">
        <v>1</v>
      </c>
      <c r="D415" s="4">
        <v>20</v>
      </c>
      <c r="E415" s="24" t="s">
        <v>113</v>
      </c>
      <c r="F415" s="24"/>
      <c r="G415" s="24"/>
      <c r="I415" t="str">
        <f>I414</f>
        <v>ALTER TABLE CR_LANG_REL</v>
      </c>
      <c r="J415" t="str">
        <f t="shared" ref="J415:J423" si="172">CONCATENATE(LEFT(CONCATENATE(" ADD "," ",N415,";"),LEN(CONCATENATE(" ADD "," ",N415,";"))-2),";")</f>
        <v xml:space="preserve"> ADD  ID VARCHAR(20) NOT NULL ;</v>
      </c>
      <c r="K415" s="21" t="str">
        <f t="shared" ref="K415:K423" si="173">CONCATENATE(LEFT(CONCATENATE("  ALTER COLUMN  "," ",N415,";"),LEN(CONCATENATE("  ALTER COLUMN  "," ",N415,";"))-2),";")</f>
        <v xml:space="preserve">  ALTER COLUMN   ID VARCHAR(20) NOT NULL ;</v>
      </c>
      <c r="L415" s="12"/>
      <c r="M415" s="18" t="str">
        <f t="shared" ref="M415:M422" si="174">CONCATENATE(B415,",")</f>
        <v>ID,</v>
      </c>
      <c r="N415" s="5" t="str">
        <f>CONCATENATE(B415," ",C415,"(",D415,") ",E415," ,")</f>
        <v>ID VARCHAR(20) NOT NULL ,</v>
      </c>
      <c r="O415" s="1" t="s">
        <v>2</v>
      </c>
      <c r="P415" s="6"/>
      <c r="Q415" s="6"/>
      <c r="R415" s="6"/>
      <c r="S415" s="6"/>
      <c r="T415" s="6"/>
      <c r="U415" s="6"/>
      <c r="V415" s="6"/>
      <c r="W415" s="17" t="str">
        <f t="shared" ref="W415:W422" si="175">CONCATENATE(,LOWER(O415),UPPER(LEFT(P415,1)),LOWER(RIGHT(P415,LEN(P415)-IF(LEN(P415)&gt;0,1,LEN(P415)))),UPPER(LEFT(Q415,1)),LOWER(RIGHT(Q415,LEN(Q415)-IF(LEN(Q415)&gt;0,1,LEN(Q415)))),UPPER(LEFT(R415,1)),LOWER(RIGHT(R415,LEN(R415)-IF(LEN(R415)&gt;0,1,LEN(R415)))),UPPER(LEFT(S415,1)),LOWER(RIGHT(S415,LEN(S415)-IF(LEN(S415)&gt;0,1,LEN(S415)))),UPPER(LEFT(T415,1)),LOWER(RIGHT(T415,LEN(T415)-IF(LEN(T415)&gt;0,1,LEN(T415)))),UPPER(LEFT(U415,1)),LOWER(RIGHT(U415,LEN(U415)-IF(LEN(U415)&gt;0,1,LEN(U415)))),UPPER(LEFT(V415,1)),LOWER(RIGHT(V415,LEN(V415)-IF(LEN(V415)&gt;0,1,LEN(V415)))))</f>
        <v>id</v>
      </c>
      <c r="X415" s="3" t="str">
        <f t="shared" ref="X415:X423" si="176">CONCATENATE("""",W415,"""",":","""","""",",")</f>
        <v>"id":"",</v>
      </c>
      <c r="Y415" s="22" t="str">
        <f t="shared" ref="Y415:Y423" si="177">CONCATENATE("public static String ",,B415,,"=","""",W415,""";")</f>
        <v>public static String ID="id";</v>
      </c>
      <c r="Z415" s="7" t="str">
        <f t="shared" ref="Z415:Z423" si="178">CONCATENATE("private String ",W415,"=","""""",";")</f>
        <v>private String id="";</v>
      </c>
    </row>
    <row r="416" spans="2:26" ht="30" x14ac:dyDescent="0.45">
      <c r="B416" s="1" t="s">
        <v>3</v>
      </c>
      <c r="C416" s="1" t="s">
        <v>1</v>
      </c>
      <c r="D416" s="4">
        <v>10</v>
      </c>
      <c r="E416" s="24"/>
      <c r="F416" s="24"/>
      <c r="G416" s="24"/>
      <c r="I416" t="str">
        <f>I415</f>
        <v>ALTER TABLE CR_LANG_REL</v>
      </c>
      <c r="J416" t="str">
        <f t="shared" si="172"/>
        <v xml:space="preserve"> ADD  STATUS VARCHAR(10);</v>
      </c>
      <c r="K416" s="21" t="str">
        <f t="shared" si="173"/>
        <v xml:space="preserve">  ALTER COLUMN   STATUS VARCHAR(10);</v>
      </c>
      <c r="L416" s="12"/>
      <c r="M416" s="18" t="str">
        <f t="shared" si="174"/>
        <v>STATUS,</v>
      </c>
      <c r="N416" s="5" t="str">
        <f t="shared" ref="N416:N423" si="179">CONCATENATE(B416," ",C416,"(",D416,")",",")</f>
        <v>STATUS VARCHAR(10),</v>
      </c>
      <c r="O416" s="1" t="s">
        <v>3</v>
      </c>
      <c r="W416" s="17" t="str">
        <f t="shared" si="175"/>
        <v>status</v>
      </c>
      <c r="X416" s="3" t="str">
        <f t="shared" si="176"/>
        <v>"status":"",</v>
      </c>
      <c r="Y416" s="22" t="str">
        <f t="shared" si="177"/>
        <v>public static String STATUS="status";</v>
      </c>
      <c r="Z416" s="7" t="str">
        <f t="shared" si="178"/>
        <v>private String status="";</v>
      </c>
    </row>
    <row r="417" spans="2:26" ht="30" x14ac:dyDescent="0.45">
      <c r="B417" s="1" t="s">
        <v>4</v>
      </c>
      <c r="C417" s="1" t="s">
        <v>1</v>
      </c>
      <c r="D417" s="4">
        <v>20</v>
      </c>
      <c r="E417" s="24"/>
      <c r="F417" s="24"/>
      <c r="G417" s="24"/>
      <c r="I417" t="str">
        <f>I416</f>
        <v>ALTER TABLE CR_LANG_REL</v>
      </c>
      <c r="J417" t="str">
        <f t="shared" si="172"/>
        <v xml:space="preserve"> ADD  INSERT_DATE VARCHAR(20);</v>
      </c>
      <c r="K417" s="21" t="str">
        <f t="shared" si="173"/>
        <v xml:space="preserve">  ALTER COLUMN   INSERT_DATE VARCHAR(20);</v>
      </c>
      <c r="L417" s="12"/>
      <c r="M417" s="18" t="str">
        <f t="shared" si="174"/>
        <v>INSERT_DATE,</v>
      </c>
      <c r="N417" s="5" t="str">
        <f t="shared" si="179"/>
        <v>INSERT_DATE VARCHAR(20),</v>
      </c>
      <c r="O417" s="1" t="s">
        <v>7</v>
      </c>
      <c r="P417" t="s">
        <v>8</v>
      </c>
      <c r="W417" s="17" t="str">
        <f t="shared" si="175"/>
        <v>insertDate</v>
      </c>
      <c r="X417" s="3" t="str">
        <f t="shared" si="176"/>
        <v>"insertDate":"",</v>
      </c>
      <c r="Y417" s="22" t="str">
        <f t="shared" si="177"/>
        <v>public static String INSERT_DATE="insertDate";</v>
      </c>
      <c r="Z417" s="7" t="str">
        <f t="shared" si="178"/>
        <v>private String insertDate="";</v>
      </c>
    </row>
    <row r="418" spans="2:26" ht="44.5" x14ac:dyDescent="0.45">
      <c r="B418" s="1" t="s">
        <v>5</v>
      </c>
      <c r="C418" s="1" t="s">
        <v>1</v>
      </c>
      <c r="D418" s="4">
        <v>20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MODIFICATION_DATE VARCHAR(20);</v>
      </c>
      <c r="K418" s="21" t="str">
        <f t="shared" si="173"/>
        <v xml:space="preserve">  ALTER COLUMN   MODIFICATION_DATE VARCHAR(20);</v>
      </c>
      <c r="L418" s="12"/>
      <c r="M418" s="18" t="str">
        <f t="shared" si="174"/>
        <v>MODIFICATION_DATE,</v>
      </c>
      <c r="N418" s="5" t="str">
        <f t="shared" si="179"/>
        <v>MODIFICATION_DATE VARCHAR(20),</v>
      </c>
      <c r="O418" s="1" t="s">
        <v>9</v>
      </c>
      <c r="P418" t="s">
        <v>8</v>
      </c>
      <c r="W418" s="17" t="str">
        <f t="shared" si="175"/>
        <v>modificationDate</v>
      </c>
      <c r="X418" s="3" t="str">
        <f t="shared" si="176"/>
        <v>"modificationDate":"",</v>
      </c>
      <c r="Y418" s="22" t="str">
        <f t="shared" si="177"/>
        <v>public static String MODIFICATION_DATE="modificationDate";</v>
      </c>
      <c r="Z418" s="7" t="str">
        <f t="shared" si="178"/>
        <v>private String modificationDate="";</v>
      </c>
    </row>
    <row r="419" spans="2:26" ht="30" x14ac:dyDescent="0.45">
      <c r="B419" s="30" t="s">
        <v>176</v>
      </c>
      <c r="C419" s="1" t="s">
        <v>1</v>
      </c>
      <c r="D419" s="8">
        <v>30</v>
      </c>
      <c r="E419" s="24"/>
      <c r="F419" s="24"/>
      <c r="G419" s="24"/>
      <c r="I419" t="str">
        <f>I417</f>
        <v>ALTER TABLE CR_LANG_REL</v>
      </c>
      <c r="J419" t="str">
        <f t="shared" si="172"/>
        <v xml:space="preserve"> ADD  REL_ID VARCHAR(30);</v>
      </c>
      <c r="K419" s="21" t="str">
        <f t="shared" si="173"/>
        <v xml:space="preserve">  ALTER COLUMN   REL_ID VARCHAR(30);</v>
      </c>
      <c r="M419" s="18" t="str">
        <f t="shared" si="174"/>
        <v>REL_ID,</v>
      </c>
      <c r="N419" s="5" t="str">
        <f t="shared" si="179"/>
        <v>REL_ID VARCHAR(30),</v>
      </c>
      <c r="O419" s="1" t="s">
        <v>179</v>
      </c>
      <c r="P419" t="s">
        <v>2</v>
      </c>
      <c r="W419" s="17" t="str">
        <f t="shared" si="175"/>
        <v>relId</v>
      </c>
      <c r="X419" s="3" t="str">
        <f t="shared" si="176"/>
        <v>"relId":"",</v>
      </c>
      <c r="Y419" s="22" t="str">
        <f t="shared" si="177"/>
        <v>public static String REL_ID="relId";</v>
      </c>
      <c r="Z419" s="7" t="str">
        <f t="shared" si="178"/>
        <v>private String relId="";</v>
      </c>
    </row>
    <row r="420" spans="2:26" ht="30" x14ac:dyDescent="0.45">
      <c r="B420" s="30" t="s">
        <v>178</v>
      </c>
      <c r="C420" s="1" t="s">
        <v>1</v>
      </c>
      <c r="D420" s="8">
        <v>30</v>
      </c>
      <c r="E420" s="24"/>
      <c r="F420" s="24"/>
      <c r="G420" s="24"/>
      <c r="I420" t="e">
        <f>#REF!</f>
        <v>#REF!</v>
      </c>
      <c r="J420" t="str">
        <f t="shared" si="172"/>
        <v xml:space="preserve"> ADD  LANG_TYPE VARCHAR(30);</v>
      </c>
      <c r="K420" s="21" t="str">
        <f t="shared" si="173"/>
        <v xml:space="preserve">  ALTER COLUMN   LANG_TYPE VARCHAR(30);</v>
      </c>
      <c r="M420" s="18" t="str">
        <f t="shared" si="174"/>
        <v>LANG_TYPE,</v>
      </c>
      <c r="N420" s="5" t="str">
        <f t="shared" si="179"/>
        <v>LANG_TYPE VARCHAR(30),</v>
      </c>
      <c r="O420" s="1" t="s">
        <v>29</v>
      </c>
      <c r="P420" t="s">
        <v>51</v>
      </c>
      <c r="W420" s="17" t="str">
        <f t="shared" si="175"/>
        <v>langType</v>
      </c>
      <c r="X420" s="3" t="str">
        <f t="shared" si="176"/>
        <v>"langType":"",</v>
      </c>
      <c r="Y420" s="22" t="str">
        <f t="shared" si="177"/>
        <v>public static String LANG_TYPE="langType";</v>
      </c>
      <c r="Z420" s="7" t="str">
        <f t="shared" si="178"/>
        <v>private String langType="";</v>
      </c>
    </row>
    <row r="421" spans="2:26" ht="30" x14ac:dyDescent="0.45">
      <c r="B421" s="30" t="s">
        <v>181</v>
      </c>
      <c r="C421" s="1" t="s">
        <v>1</v>
      </c>
      <c r="D421" s="8">
        <v>40</v>
      </c>
      <c r="E421" s="24"/>
      <c r="F421" s="24"/>
      <c r="G421" s="24"/>
      <c r="I421" t="e">
        <f>I420</f>
        <v>#REF!</v>
      </c>
      <c r="J421" t="str">
        <f t="shared" si="172"/>
        <v xml:space="preserve"> ADD  LANG_FIELD VARCHAR(40);</v>
      </c>
      <c r="K421" s="21" t="str">
        <f t="shared" si="173"/>
        <v xml:space="preserve">  ALTER COLUMN   LANG_FIELD VARCHAR(40);</v>
      </c>
      <c r="M421" s="18" t="str">
        <f t="shared" si="174"/>
        <v>LANG_FIELD,</v>
      </c>
      <c r="N421" s="5" t="str">
        <f t="shared" si="179"/>
        <v>LANG_FIELD VARCHAR(40),</v>
      </c>
      <c r="O421" s="1" t="s">
        <v>29</v>
      </c>
      <c r="P421" t="s">
        <v>60</v>
      </c>
      <c r="W421" s="17" t="str">
        <f t="shared" si="175"/>
        <v>langField</v>
      </c>
      <c r="X421" s="3" t="str">
        <f t="shared" si="176"/>
        <v>"langField":"",</v>
      </c>
      <c r="Y421" s="22" t="str">
        <f t="shared" si="177"/>
        <v>public static String LANG_FIELD="langField";</v>
      </c>
      <c r="Z421" s="7" t="str">
        <f t="shared" si="178"/>
        <v>private String langField="";</v>
      </c>
    </row>
    <row r="422" spans="2:26" ht="30" x14ac:dyDescent="0.45">
      <c r="B422" s="30" t="s">
        <v>177</v>
      </c>
      <c r="C422" s="1" t="s">
        <v>1</v>
      </c>
      <c r="D422" s="8">
        <v>500</v>
      </c>
      <c r="E422" s="24"/>
      <c r="F422" s="24"/>
      <c r="G422" s="24"/>
      <c r="I422" t="e">
        <f>#REF!</f>
        <v>#REF!</v>
      </c>
      <c r="J422" t="str">
        <f t="shared" si="172"/>
        <v xml:space="preserve"> ADD  LANG_DEF VARCHAR(500);</v>
      </c>
      <c r="K422" s="21" t="str">
        <f t="shared" si="173"/>
        <v xml:space="preserve">  ALTER COLUMN   LANG_DEF VARCHAR(500);</v>
      </c>
      <c r="M422" s="18" t="str">
        <f t="shared" si="174"/>
        <v>LANG_DEF,</v>
      </c>
      <c r="N422" s="5" t="str">
        <f t="shared" si="179"/>
        <v>LANG_DEF VARCHAR(500),</v>
      </c>
      <c r="O422" s="1" t="s">
        <v>29</v>
      </c>
      <c r="P422" t="s">
        <v>180</v>
      </c>
      <c r="W422" s="17" t="str">
        <f t="shared" si="175"/>
        <v>langDef</v>
      </c>
      <c r="X422" s="3" t="str">
        <f t="shared" si="176"/>
        <v>"langDef":"",</v>
      </c>
      <c r="Y422" s="22" t="str">
        <f t="shared" si="177"/>
        <v>public static String LANG_DEF="langDef";</v>
      </c>
      <c r="Z422" s="7" t="str">
        <f t="shared" si="178"/>
        <v>private String langDef="";</v>
      </c>
    </row>
    <row r="423" spans="2:26" ht="29" x14ac:dyDescent="0.35">
      <c r="B423" s="30" t="s">
        <v>29</v>
      </c>
      <c r="C423" s="1" t="s">
        <v>1</v>
      </c>
      <c r="D423" s="8">
        <v>5</v>
      </c>
      <c r="E423" s="24"/>
      <c r="F423" s="24"/>
      <c r="G423" s="24"/>
      <c r="I423" t="e">
        <f>#REF!</f>
        <v>#REF!</v>
      </c>
      <c r="J423" t="str">
        <f t="shared" si="172"/>
        <v xml:space="preserve"> ADD  LANG VARCHAR(5);</v>
      </c>
      <c r="K423" s="21" t="str">
        <f t="shared" si="173"/>
        <v xml:space="preserve">  ALTER COLUMN   LANG VARCHAR(5);</v>
      </c>
      <c r="M423" s="19"/>
      <c r="N423" s="5" t="str">
        <f t="shared" si="179"/>
        <v>LANG VARCHAR(5),</v>
      </c>
      <c r="O423" t="s">
        <v>29</v>
      </c>
      <c r="W423" s="16" t="s">
        <v>125</v>
      </c>
      <c r="X423" s="3" t="str">
        <f t="shared" si="176"/>
        <v>"lang":"",</v>
      </c>
      <c r="Y423" s="22" t="str">
        <f t="shared" si="177"/>
        <v>public static String LANG="lang";</v>
      </c>
      <c r="Z423" s="7" t="str">
        <f t="shared" si="178"/>
        <v>private String lang="";</v>
      </c>
    </row>
    <row r="424" spans="2:26" ht="15.5" x14ac:dyDescent="0.35">
      <c r="E424" s="24"/>
      <c r="F424" s="24"/>
      <c r="G424" s="24"/>
      <c r="K424" s="21"/>
      <c r="M424" s="19"/>
      <c r="N424" s="33" t="s">
        <v>130</v>
      </c>
      <c r="W424" s="16"/>
      <c r="X424" s="3"/>
      <c r="Y424" s="22"/>
      <c r="Z4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2019-09-15T01:01:03Z</dcterms:modified>
</cp:coreProperties>
</file>