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96" yWindow="3012" windowWidth="15516" windowHeight="3576"/>
  </bookViews>
  <sheets>
    <sheet name="Tables" sheetId="1" r:id="rId1"/>
    <sheet name="Core" sheetId="11" r:id="rId2"/>
  </sheets>
  <definedNames>
    <definedName name="_xlnm._FilterDatabase" localSheetId="0" hidden="1">Tables!#REF!</definedName>
  </definedNames>
  <calcPr calcId="162913"/>
  <fileRecoveryPr repairLoad="1"/>
</workbook>
</file>

<file path=xl/calcChain.xml><?xml version="1.0" encoding="utf-8"?>
<calcChain xmlns="http://schemas.openxmlformats.org/spreadsheetml/2006/main">
  <c r="W811" i="1" l="1"/>
  <c r="Z811" i="1" s="1"/>
  <c r="N811" i="1"/>
  <c r="W449" i="1"/>
  <c r="Y449" i="1" s="1"/>
  <c r="N449" i="1"/>
  <c r="Y811" i="1" l="1"/>
  <c r="X811" i="1"/>
  <c r="Z449" i="1"/>
  <c r="X449" i="1"/>
  <c r="K782" i="1"/>
  <c r="K781" i="1"/>
  <c r="W782" i="1"/>
  <c r="X782" i="1" s="1"/>
  <c r="N782" i="1"/>
  <c r="J782" i="1" s="1"/>
  <c r="M782" i="1"/>
  <c r="I782" i="1"/>
  <c r="W781" i="1"/>
  <c r="X781" i="1" s="1"/>
  <c r="N781" i="1"/>
  <c r="M781" i="1"/>
  <c r="I781" i="1"/>
  <c r="W721" i="1"/>
  <c r="X721" i="1" s="1"/>
  <c r="N721" i="1"/>
  <c r="J721" i="1" s="1"/>
  <c r="M721" i="1"/>
  <c r="W722" i="1"/>
  <c r="X722" i="1" s="1"/>
  <c r="N722" i="1"/>
  <c r="J722" i="1" s="1"/>
  <c r="M722" i="1"/>
  <c r="J781" i="1" l="1"/>
  <c r="Z781" i="1"/>
  <c r="Y782" i="1"/>
  <c r="Z782" i="1"/>
  <c r="Y781" i="1"/>
  <c r="Z721" i="1"/>
  <c r="Y721" i="1"/>
  <c r="K721" i="1"/>
  <c r="Z722" i="1"/>
  <c r="Y722" i="1"/>
  <c r="K722" i="1"/>
  <c r="K469" i="1"/>
  <c r="W469" i="1"/>
  <c r="Z469" i="1" s="1"/>
  <c r="N469" i="1"/>
  <c r="J469" i="1" s="1"/>
  <c r="M469" i="1"/>
  <c r="I469" i="1"/>
  <c r="W432" i="1"/>
  <c r="Z432" i="1" s="1"/>
  <c r="N432" i="1"/>
  <c r="J432" i="1" s="1"/>
  <c r="M432" i="1"/>
  <c r="Y469" i="1" l="1"/>
  <c r="X469" i="1"/>
  <c r="X432" i="1"/>
  <c r="Y432" i="1"/>
  <c r="W774" i="1"/>
  <c r="Y774" i="1" s="1"/>
  <c r="N774" i="1"/>
  <c r="J774" i="1" s="1"/>
  <c r="M774" i="1"/>
  <c r="K784" i="1"/>
  <c r="K773" i="1"/>
  <c r="W773" i="1"/>
  <c r="Z773" i="1" s="1"/>
  <c r="N773" i="1"/>
  <c r="J773" i="1" s="1"/>
  <c r="M773" i="1"/>
  <c r="W775" i="1"/>
  <c r="Z775" i="1" s="1"/>
  <c r="N775" i="1"/>
  <c r="M775" i="1"/>
  <c r="W715" i="1"/>
  <c r="Z715" i="1" s="1"/>
  <c r="N715" i="1"/>
  <c r="K715" i="1" s="1"/>
  <c r="M715" i="1"/>
  <c r="W699" i="1"/>
  <c r="Z699" i="1" s="1"/>
  <c r="N699" i="1"/>
  <c r="K699" i="1" s="1"/>
  <c r="M699" i="1"/>
  <c r="K768" i="1"/>
  <c r="K769" i="1"/>
  <c r="K770" i="1"/>
  <c r="K771" i="1"/>
  <c r="K772" i="1"/>
  <c r="K776" i="1"/>
  <c r="K777" i="1"/>
  <c r="K778" i="1"/>
  <c r="K779" i="1"/>
  <c r="K780" i="1"/>
  <c r="K783" i="1"/>
  <c r="W784" i="1"/>
  <c r="Z784" i="1" s="1"/>
  <c r="N784" i="1"/>
  <c r="J784" i="1" s="1"/>
  <c r="M784" i="1"/>
  <c r="I784" i="1"/>
  <c r="W783" i="1"/>
  <c r="Z783" i="1" s="1"/>
  <c r="N783" i="1"/>
  <c r="J783" i="1" s="1"/>
  <c r="M783" i="1"/>
  <c r="W780" i="1"/>
  <c r="Z780" i="1" s="1"/>
  <c r="N780" i="1"/>
  <c r="J780" i="1" s="1"/>
  <c r="M780" i="1"/>
  <c r="W779" i="1"/>
  <c r="Z779" i="1" s="1"/>
  <c r="N779" i="1"/>
  <c r="M779" i="1"/>
  <c r="W778" i="1"/>
  <c r="Z778" i="1" s="1"/>
  <c r="N778" i="1"/>
  <c r="M778" i="1"/>
  <c r="J778" i="1"/>
  <c r="I778" i="1"/>
  <c r="W777" i="1"/>
  <c r="Z777" i="1" s="1"/>
  <c r="N777" i="1"/>
  <c r="J777" i="1" s="1"/>
  <c r="M777" i="1"/>
  <c r="W776" i="1"/>
  <c r="Z776" i="1" s="1"/>
  <c r="N776" i="1"/>
  <c r="J776" i="1" s="1"/>
  <c r="M776" i="1"/>
  <c r="I776" i="1"/>
  <c r="W772" i="1"/>
  <c r="X772" i="1" s="1"/>
  <c r="N772" i="1"/>
  <c r="M772" i="1"/>
  <c r="W771" i="1"/>
  <c r="Z771" i="1" s="1"/>
  <c r="N771" i="1"/>
  <c r="J771" i="1" s="1"/>
  <c r="M771" i="1"/>
  <c r="W770" i="1"/>
  <c r="Z770" i="1" s="1"/>
  <c r="N770" i="1"/>
  <c r="J770" i="1" s="1"/>
  <c r="M770" i="1"/>
  <c r="W769" i="1"/>
  <c r="Z769" i="1" s="1"/>
  <c r="N769" i="1"/>
  <c r="M769" i="1"/>
  <c r="W768" i="1"/>
  <c r="Z768" i="1" s="1"/>
  <c r="N768" i="1"/>
  <c r="M768" i="1"/>
  <c r="K785" i="1"/>
  <c r="N767" i="1"/>
  <c r="K767" i="1"/>
  <c r="I767" i="1"/>
  <c r="I768" i="1" s="1"/>
  <c r="I769" i="1" s="1"/>
  <c r="I770" i="1" s="1"/>
  <c r="I774" i="1" s="1"/>
  <c r="K371" i="1"/>
  <c r="Y780" i="1" l="1"/>
  <c r="Y779" i="1"/>
  <c r="Y776" i="1"/>
  <c r="X779" i="1"/>
  <c r="Z772" i="1"/>
  <c r="Y772" i="1"/>
  <c r="X780" i="1"/>
  <c r="X783" i="1"/>
  <c r="Z774" i="1"/>
  <c r="X774" i="1"/>
  <c r="I771" i="1"/>
  <c r="I773" i="1"/>
  <c r="X768" i="1"/>
  <c r="X769" i="1"/>
  <c r="X777" i="1"/>
  <c r="J715" i="1"/>
  <c r="Y769" i="1"/>
  <c r="X770" i="1"/>
  <c r="X776" i="1"/>
  <c r="J775" i="1"/>
  <c r="X773" i="1"/>
  <c r="Y773" i="1"/>
  <c r="X775" i="1"/>
  <c r="Y775" i="1"/>
  <c r="X715" i="1"/>
  <c r="Y715" i="1"/>
  <c r="J699" i="1"/>
  <c r="X699" i="1"/>
  <c r="Y699" i="1"/>
  <c r="Y768" i="1"/>
  <c r="Y770" i="1"/>
  <c r="X771" i="1"/>
  <c r="J772" i="1"/>
  <c r="Y777" i="1"/>
  <c r="X778" i="1"/>
  <c r="J779" i="1"/>
  <c r="Y783" i="1"/>
  <c r="X784" i="1"/>
  <c r="Y771" i="1"/>
  <c r="Y778" i="1"/>
  <c r="Y784" i="1"/>
  <c r="W724" i="1"/>
  <c r="Z724" i="1" s="1"/>
  <c r="N724" i="1"/>
  <c r="K724" i="1" s="1"/>
  <c r="M724" i="1"/>
  <c r="W723" i="1"/>
  <c r="Z723" i="1" s="1"/>
  <c r="N723" i="1"/>
  <c r="K723" i="1" s="1"/>
  <c r="M723" i="1"/>
  <c r="W720" i="1"/>
  <c r="Z720" i="1" s="1"/>
  <c r="N720" i="1"/>
  <c r="K720" i="1" s="1"/>
  <c r="M720" i="1"/>
  <c r="W719" i="1"/>
  <c r="Z719" i="1" s="1"/>
  <c r="N719" i="1"/>
  <c r="K719" i="1" s="1"/>
  <c r="M719" i="1"/>
  <c r="W718" i="1"/>
  <c r="Z718" i="1" s="1"/>
  <c r="N718" i="1"/>
  <c r="K718" i="1" s="1"/>
  <c r="M718" i="1"/>
  <c r="W717" i="1"/>
  <c r="Z717" i="1" s="1"/>
  <c r="N717" i="1"/>
  <c r="K717" i="1" s="1"/>
  <c r="M717" i="1"/>
  <c r="W716" i="1"/>
  <c r="Z716" i="1" s="1"/>
  <c r="N716" i="1"/>
  <c r="K716" i="1" s="1"/>
  <c r="M716" i="1"/>
  <c r="W714" i="1"/>
  <c r="X714" i="1" s="1"/>
  <c r="N714" i="1"/>
  <c r="K714" i="1" s="1"/>
  <c r="M714" i="1"/>
  <c r="W713" i="1"/>
  <c r="Z713" i="1" s="1"/>
  <c r="N713" i="1"/>
  <c r="K713" i="1" s="1"/>
  <c r="M713" i="1"/>
  <c r="W712" i="1"/>
  <c r="Z712" i="1" s="1"/>
  <c r="N712" i="1"/>
  <c r="K712" i="1" s="1"/>
  <c r="M712" i="1"/>
  <c r="W711" i="1"/>
  <c r="Z711" i="1" s="1"/>
  <c r="N711" i="1"/>
  <c r="M711" i="1"/>
  <c r="W710" i="1"/>
  <c r="Z710" i="1" s="1"/>
  <c r="N710" i="1"/>
  <c r="M710" i="1"/>
  <c r="N709" i="1"/>
  <c r="I709" i="1"/>
  <c r="I710" i="1" s="1"/>
  <c r="I711" i="1" s="1"/>
  <c r="I712" i="1" s="1"/>
  <c r="I713" i="1" s="1"/>
  <c r="W702" i="1"/>
  <c r="Z702" i="1" s="1"/>
  <c r="N702" i="1"/>
  <c r="K702" i="1" s="1"/>
  <c r="M702" i="1"/>
  <c r="J702" i="1"/>
  <c r="W703" i="1"/>
  <c r="Z703" i="1" s="1"/>
  <c r="N703" i="1"/>
  <c r="K703" i="1" s="1"/>
  <c r="M703" i="1"/>
  <c r="J712" i="1" l="1"/>
  <c r="X711" i="1"/>
  <c r="J724" i="1"/>
  <c r="I714" i="1"/>
  <c r="I716" i="1" s="1"/>
  <c r="I718" i="1" s="1"/>
  <c r="I720" i="1" s="1"/>
  <c r="I722" i="1" s="1"/>
  <c r="I715" i="1"/>
  <c r="I717" i="1" s="1"/>
  <c r="I719" i="1" s="1"/>
  <c r="I721" i="1" s="1"/>
  <c r="I723" i="1" s="1"/>
  <c r="J713" i="1"/>
  <c r="Y711" i="1"/>
  <c r="J718" i="1"/>
  <c r="I772" i="1"/>
  <c r="I775" i="1"/>
  <c r="X723" i="1"/>
  <c r="Y720" i="1"/>
  <c r="X720" i="1"/>
  <c r="X719" i="1"/>
  <c r="Y719" i="1"/>
  <c r="X717" i="1"/>
  <c r="X716" i="1"/>
  <c r="Y716" i="1"/>
  <c r="Y714" i="1"/>
  <c r="Z714" i="1"/>
  <c r="J720" i="1"/>
  <c r="J723" i="1"/>
  <c r="J717" i="1"/>
  <c r="J716" i="1"/>
  <c r="Y710" i="1"/>
  <c r="Y712" i="1"/>
  <c r="X713" i="1"/>
  <c r="J714" i="1"/>
  <c r="Y717" i="1"/>
  <c r="X718" i="1"/>
  <c r="J719" i="1"/>
  <c r="Y723" i="1"/>
  <c r="X724" i="1"/>
  <c r="X710" i="1"/>
  <c r="X712" i="1"/>
  <c r="Y713" i="1"/>
  <c r="Y718" i="1"/>
  <c r="Y724" i="1"/>
  <c r="X702" i="1"/>
  <c r="Y702" i="1"/>
  <c r="J703" i="1"/>
  <c r="X703" i="1"/>
  <c r="Y703" i="1"/>
  <c r="W704" i="1"/>
  <c r="Z704" i="1" s="1"/>
  <c r="N704" i="1"/>
  <c r="K704" i="1" s="1"/>
  <c r="M704" i="1"/>
  <c r="W700" i="1"/>
  <c r="Z700" i="1" s="1"/>
  <c r="N700" i="1"/>
  <c r="J700" i="1" s="1"/>
  <c r="M700" i="1"/>
  <c r="W698" i="1"/>
  <c r="Z698" i="1" s="1"/>
  <c r="N698" i="1"/>
  <c r="K698" i="1" s="1"/>
  <c r="M698" i="1"/>
  <c r="W705" i="1"/>
  <c r="Z705" i="1" s="1"/>
  <c r="N705" i="1"/>
  <c r="K705" i="1" s="1"/>
  <c r="M705" i="1"/>
  <c r="W701" i="1"/>
  <c r="Z701" i="1" s="1"/>
  <c r="N701" i="1"/>
  <c r="K701" i="1" s="1"/>
  <c r="M701" i="1"/>
  <c r="W697" i="1"/>
  <c r="Z697" i="1" s="1"/>
  <c r="N697" i="1"/>
  <c r="K697" i="1" s="1"/>
  <c r="M697" i="1"/>
  <c r="W696" i="1"/>
  <c r="Z696" i="1" s="1"/>
  <c r="N696" i="1"/>
  <c r="K696" i="1" s="1"/>
  <c r="M696" i="1"/>
  <c r="W695" i="1"/>
  <c r="Z695" i="1" s="1"/>
  <c r="N695" i="1"/>
  <c r="J695" i="1" s="1"/>
  <c r="M695" i="1"/>
  <c r="W694" i="1"/>
  <c r="X694" i="1" s="1"/>
  <c r="N694" i="1"/>
  <c r="M694" i="1"/>
  <c r="W693" i="1"/>
  <c r="Z693" i="1" s="1"/>
  <c r="N693" i="1"/>
  <c r="M693" i="1"/>
  <c r="N692" i="1"/>
  <c r="I692" i="1"/>
  <c r="I693" i="1" s="1"/>
  <c r="I694" i="1" s="1"/>
  <c r="I695" i="1" s="1"/>
  <c r="I696" i="1" s="1"/>
  <c r="I697" i="1" s="1"/>
  <c r="I699" i="1" l="1"/>
  <c r="I698" i="1"/>
  <c r="I700" i="1" s="1"/>
  <c r="I701" i="1" s="1"/>
  <c r="J696" i="1"/>
  <c r="J697" i="1"/>
  <c r="X693" i="1"/>
  <c r="Z694" i="1"/>
  <c r="K695" i="1"/>
  <c r="X695" i="1"/>
  <c r="J704" i="1"/>
  <c r="Y693" i="1"/>
  <c r="Y695" i="1"/>
  <c r="J698" i="1"/>
  <c r="Y694" i="1"/>
  <c r="Y698" i="1"/>
  <c r="X698" i="1"/>
  <c r="J701" i="1"/>
  <c r="K700" i="1"/>
  <c r="J705" i="1"/>
  <c r="X704" i="1"/>
  <c r="Y704" i="1"/>
  <c r="Y700" i="1"/>
  <c r="X700" i="1"/>
  <c r="X696" i="1"/>
  <c r="Y696" i="1"/>
  <c r="X697" i="1"/>
  <c r="Y697" i="1"/>
  <c r="X701" i="1"/>
  <c r="Y701" i="1"/>
  <c r="X705" i="1"/>
  <c r="Y705" i="1"/>
  <c r="I702" i="1" l="1"/>
  <c r="I703" i="1" s="1"/>
  <c r="I527" i="1"/>
  <c r="W517" i="1"/>
  <c r="Z517" i="1" s="1"/>
  <c r="N517" i="1"/>
  <c r="K517" i="1" s="1"/>
  <c r="M517" i="1"/>
  <c r="W516" i="1"/>
  <c r="Z516" i="1" s="1"/>
  <c r="N516" i="1"/>
  <c r="K516" i="1" s="1"/>
  <c r="M516" i="1"/>
  <c r="W518" i="1"/>
  <c r="Z518" i="1" s="1"/>
  <c r="N518" i="1"/>
  <c r="K518" i="1" s="1"/>
  <c r="M518" i="1"/>
  <c r="W514" i="1"/>
  <c r="Z514" i="1" s="1"/>
  <c r="N514" i="1"/>
  <c r="J514" i="1" s="1"/>
  <c r="M514" i="1"/>
  <c r="W513" i="1"/>
  <c r="Z513" i="1" s="1"/>
  <c r="N513" i="1"/>
  <c r="K513" i="1" s="1"/>
  <c r="M513" i="1"/>
  <c r="W512" i="1"/>
  <c r="Y512" i="1" s="1"/>
  <c r="N512" i="1"/>
  <c r="K512" i="1" s="1"/>
  <c r="M512" i="1"/>
  <c r="W515" i="1"/>
  <c r="Z515" i="1" s="1"/>
  <c r="N515" i="1"/>
  <c r="J515" i="1" s="1"/>
  <c r="M515" i="1"/>
  <c r="W511" i="1"/>
  <c r="Y511" i="1" s="1"/>
  <c r="N511" i="1"/>
  <c r="J511" i="1" s="1"/>
  <c r="M511" i="1"/>
  <c r="W519" i="1"/>
  <c r="Y519" i="1" s="1"/>
  <c r="N519" i="1"/>
  <c r="J519" i="1" s="1"/>
  <c r="M519" i="1"/>
  <c r="J516" i="1" l="1"/>
  <c r="I704" i="1"/>
  <c r="I705" i="1" s="1"/>
  <c r="J518" i="1"/>
  <c r="J517" i="1"/>
  <c r="Y516" i="1"/>
  <c r="X517" i="1"/>
  <c r="X516" i="1"/>
  <c r="Y517" i="1"/>
  <c r="X518" i="1"/>
  <c r="Y518" i="1"/>
  <c r="Y513" i="1"/>
  <c r="X512" i="1"/>
  <c r="Z512" i="1"/>
  <c r="J513" i="1"/>
  <c r="X513" i="1"/>
  <c r="K514" i="1"/>
  <c r="X514" i="1"/>
  <c r="J512" i="1"/>
  <c r="Y514" i="1"/>
  <c r="X511" i="1"/>
  <c r="Z511" i="1"/>
  <c r="K515" i="1"/>
  <c r="K511" i="1"/>
  <c r="X515" i="1"/>
  <c r="Y515" i="1"/>
  <c r="K519" i="1"/>
  <c r="X519" i="1"/>
  <c r="Z519" i="1"/>
  <c r="K335" i="1"/>
  <c r="K334" i="1"/>
  <c r="K333" i="1"/>
  <c r="K332" i="1"/>
  <c r="W335" i="1"/>
  <c r="Z335" i="1" s="1"/>
  <c r="N335" i="1"/>
  <c r="J335" i="1" s="1"/>
  <c r="M335" i="1"/>
  <c r="W334" i="1"/>
  <c r="Z334" i="1" s="1"/>
  <c r="N334" i="1"/>
  <c r="J334" i="1" s="1"/>
  <c r="M334" i="1"/>
  <c r="W333" i="1"/>
  <c r="X333" i="1" s="1"/>
  <c r="N333" i="1"/>
  <c r="M333" i="1"/>
  <c r="W332" i="1"/>
  <c r="Y332" i="1" s="1"/>
  <c r="N332" i="1"/>
  <c r="J332" i="1" s="1"/>
  <c r="M332" i="1"/>
  <c r="W312" i="1"/>
  <c r="Z312" i="1" s="1"/>
  <c r="N312" i="1"/>
  <c r="K312" i="1" s="1"/>
  <c r="M312" i="1"/>
  <c r="W313" i="1"/>
  <c r="Y313" i="1" s="1"/>
  <c r="N313" i="1"/>
  <c r="J313" i="1" s="1"/>
  <c r="M313" i="1"/>
  <c r="W311" i="1"/>
  <c r="Z311" i="1" s="1"/>
  <c r="N311" i="1"/>
  <c r="K311" i="1" s="1"/>
  <c r="M311" i="1"/>
  <c r="J312" i="1" l="1"/>
  <c r="X334" i="1"/>
  <c r="Y333" i="1"/>
  <c r="Y334" i="1"/>
  <c r="Z332" i="1"/>
  <c r="Z333" i="1"/>
  <c r="J333" i="1"/>
  <c r="Y335" i="1"/>
  <c r="X335" i="1"/>
  <c r="X332" i="1"/>
  <c r="X312" i="1"/>
  <c r="Y312" i="1"/>
  <c r="K313" i="1"/>
  <c r="X313" i="1"/>
  <c r="Z313" i="1"/>
  <c r="J311" i="1"/>
  <c r="X311" i="1"/>
  <c r="Y311" i="1"/>
  <c r="W314" i="1"/>
  <c r="Z314" i="1" s="1"/>
  <c r="N314" i="1"/>
  <c r="K314" i="1" s="1"/>
  <c r="M314" i="1"/>
  <c r="Y314" i="1" l="1"/>
  <c r="J314" i="1"/>
  <c r="X314" i="1"/>
  <c r="K687" i="1"/>
  <c r="K685" i="1"/>
  <c r="K684" i="1"/>
  <c r="K683" i="1"/>
  <c r="K682" i="1"/>
  <c r="K681" i="1"/>
  <c r="K680" i="1"/>
  <c r="K679" i="1"/>
  <c r="W687" i="1"/>
  <c r="Z687" i="1" s="1"/>
  <c r="N687" i="1"/>
  <c r="M687" i="1"/>
  <c r="W685" i="1"/>
  <c r="Z685" i="1" s="1"/>
  <c r="N685" i="1"/>
  <c r="M685" i="1"/>
  <c r="I685" i="1"/>
  <c r="W688" i="1"/>
  <c r="Z688" i="1" s="1"/>
  <c r="N688" i="1"/>
  <c r="M688" i="1"/>
  <c r="W686" i="1"/>
  <c r="Z686" i="1" s="1"/>
  <c r="N686" i="1"/>
  <c r="M686" i="1"/>
  <c r="I686" i="1"/>
  <c r="W684" i="1"/>
  <c r="Y684" i="1" s="1"/>
  <c r="N684" i="1"/>
  <c r="M684" i="1"/>
  <c r="W683" i="1"/>
  <c r="Y683" i="1" s="1"/>
  <c r="N683" i="1"/>
  <c r="M683" i="1"/>
  <c r="W682" i="1"/>
  <c r="Z682" i="1" s="1"/>
  <c r="N682" i="1"/>
  <c r="M682" i="1"/>
  <c r="W681" i="1"/>
  <c r="Z681" i="1" s="1"/>
  <c r="N681" i="1"/>
  <c r="M681" i="1"/>
  <c r="W680" i="1"/>
  <c r="Z680" i="1" s="1"/>
  <c r="N680" i="1"/>
  <c r="M680" i="1"/>
  <c r="N679" i="1"/>
  <c r="I679" i="1"/>
  <c r="I680" i="1" s="1"/>
  <c r="I681" i="1" s="1"/>
  <c r="I682" i="1" s="1"/>
  <c r="I683" i="1" s="1"/>
  <c r="I684" i="1" s="1"/>
  <c r="W673" i="1"/>
  <c r="Z673" i="1" s="1"/>
  <c r="N673" i="1"/>
  <c r="K673" i="1" s="1"/>
  <c r="M673" i="1"/>
  <c r="W672" i="1"/>
  <c r="Z672" i="1" s="1"/>
  <c r="N672" i="1"/>
  <c r="J672" i="1" s="1"/>
  <c r="M672" i="1"/>
  <c r="W671" i="1"/>
  <c r="X671" i="1" s="1"/>
  <c r="N671" i="1"/>
  <c r="K671" i="1" s="1"/>
  <c r="M671" i="1"/>
  <c r="W670" i="1"/>
  <c r="Z670" i="1" s="1"/>
  <c r="N670" i="1"/>
  <c r="K670" i="1" s="1"/>
  <c r="M670" i="1"/>
  <c r="W669" i="1"/>
  <c r="Z669" i="1" s="1"/>
  <c r="N669" i="1"/>
  <c r="K669" i="1" s="1"/>
  <c r="M669" i="1"/>
  <c r="W668" i="1"/>
  <c r="X668" i="1" s="1"/>
  <c r="N668" i="1"/>
  <c r="M668" i="1"/>
  <c r="W667" i="1"/>
  <c r="Z667" i="1" s="1"/>
  <c r="N667" i="1"/>
  <c r="M667" i="1"/>
  <c r="N666" i="1"/>
  <c r="I666" i="1"/>
  <c r="Z684" i="1" l="1"/>
  <c r="X681" i="1"/>
  <c r="Z683" i="1"/>
  <c r="X684" i="1"/>
  <c r="Y668" i="1"/>
  <c r="Y681" i="1"/>
  <c r="X686" i="1"/>
  <c r="Y686" i="1"/>
  <c r="J673" i="1"/>
  <c r="X687" i="1"/>
  <c r="Y687" i="1"/>
  <c r="Y685" i="1"/>
  <c r="X685" i="1"/>
  <c r="X680" i="1"/>
  <c r="X682" i="1"/>
  <c r="X688" i="1"/>
  <c r="Y680" i="1"/>
  <c r="Y682" i="1"/>
  <c r="X683" i="1"/>
  <c r="Y688" i="1"/>
  <c r="Z668" i="1"/>
  <c r="K672" i="1"/>
  <c r="X672" i="1"/>
  <c r="Y672" i="1"/>
  <c r="J669" i="1"/>
  <c r="Z671" i="1"/>
  <c r="Y671" i="1"/>
  <c r="I667" i="1"/>
  <c r="I668" i="1" s="1"/>
  <c r="I669" i="1" s="1"/>
  <c r="I670" i="1" s="1"/>
  <c r="I671" i="1" s="1"/>
  <c r="X669" i="1"/>
  <c r="J670" i="1"/>
  <c r="Y667" i="1"/>
  <c r="Y669" i="1"/>
  <c r="X670" i="1"/>
  <c r="J671" i="1"/>
  <c r="Y673" i="1"/>
  <c r="X667" i="1"/>
  <c r="X673" i="1"/>
  <c r="Y670" i="1"/>
  <c r="W560" i="1"/>
  <c r="Y560" i="1" s="1"/>
  <c r="N560" i="1"/>
  <c r="J560" i="1" s="1"/>
  <c r="M560" i="1"/>
  <c r="K560" i="1"/>
  <c r="W561" i="1"/>
  <c r="Z561" i="1" s="1"/>
  <c r="N561" i="1"/>
  <c r="J561" i="1" s="1"/>
  <c r="M561" i="1"/>
  <c r="W542" i="1"/>
  <c r="Y542" i="1" s="1"/>
  <c r="N542" i="1"/>
  <c r="K542" i="1" s="1"/>
  <c r="M542" i="1"/>
  <c r="K572" i="1"/>
  <c r="K571" i="1"/>
  <c r="K570" i="1"/>
  <c r="W572" i="1"/>
  <c r="Z572" i="1" s="1"/>
  <c r="N572" i="1"/>
  <c r="M572" i="1"/>
  <c r="J572" i="1"/>
  <c r="W571" i="1"/>
  <c r="Z571" i="1" s="1"/>
  <c r="N571" i="1"/>
  <c r="J571" i="1" s="1"/>
  <c r="M571" i="1"/>
  <c r="W570" i="1"/>
  <c r="X570" i="1" s="1"/>
  <c r="N570" i="1"/>
  <c r="M570" i="1"/>
  <c r="W548" i="1"/>
  <c r="Z548" i="1" s="1"/>
  <c r="N548" i="1"/>
  <c r="K548" i="1" s="1"/>
  <c r="M548" i="1"/>
  <c r="W549" i="1"/>
  <c r="Z549" i="1" s="1"/>
  <c r="N549" i="1"/>
  <c r="K549" i="1" s="1"/>
  <c r="M549" i="1"/>
  <c r="W550" i="1"/>
  <c r="Z550" i="1" s="1"/>
  <c r="N550" i="1"/>
  <c r="J550" i="1" s="1"/>
  <c r="M550" i="1"/>
  <c r="W56" i="1"/>
  <c r="Z56" i="1" s="1"/>
  <c r="N56" i="1"/>
  <c r="W57" i="1"/>
  <c r="Z57" i="1" s="1"/>
  <c r="N57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Z570" i="1" l="1"/>
  <c r="X571" i="1"/>
  <c r="Y571" i="1"/>
  <c r="Y570" i="1"/>
  <c r="X560" i="1"/>
  <c r="Z560" i="1"/>
  <c r="X561" i="1"/>
  <c r="Y561" i="1"/>
  <c r="Z542" i="1"/>
  <c r="J542" i="1"/>
  <c r="X542" i="1"/>
  <c r="X572" i="1"/>
  <c r="J570" i="1"/>
  <c r="Y572" i="1"/>
  <c r="J549" i="1"/>
  <c r="J548" i="1"/>
  <c r="X548" i="1"/>
  <c r="Y548" i="1"/>
  <c r="X549" i="1"/>
  <c r="Y549" i="1"/>
  <c r="K550" i="1"/>
  <c r="X550" i="1"/>
  <c r="Y550" i="1"/>
  <c r="X56" i="1"/>
  <c r="Y56" i="1"/>
  <c r="X57" i="1"/>
  <c r="Y57" i="1"/>
  <c r="M654" i="1"/>
  <c r="N654" i="1"/>
  <c r="J654" i="1" s="1"/>
  <c r="W654" i="1"/>
  <c r="Z654" i="1" s="1"/>
  <c r="W662" i="1"/>
  <c r="Z662" i="1" s="1"/>
  <c r="N662" i="1"/>
  <c r="K662" i="1" s="1"/>
  <c r="M662" i="1"/>
  <c r="W661" i="1"/>
  <c r="Z661" i="1" s="1"/>
  <c r="N661" i="1"/>
  <c r="K661" i="1" s="1"/>
  <c r="M661" i="1"/>
  <c r="W660" i="1"/>
  <c r="Z660" i="1" s="1"/>
  <c r="N660" i="1"/>
  <c r="K660" i="1" s="1"/>
  <c r="M660" i="1"/>
  <c r="W659" i="1"/>
  <c r="Z659" i="1" s="1"/>
  <c r="N659" i="1"/>
  <c r="K659" i="1" s="1"/>
  <c r="M659" i="1"/>
  <c r="W658" i="1"/>
  <c r="Z658" i="1" s="1"/>
  <c r="N658" i="1"/>
  <c r="K658" i="1" s="1"/>
  <c r="M658" i="1"/>
  <c r="I658" i="1"/>
  <c r="W657" i="1"/>
  <c r="Z657" i="1" s="1"/>
  <c r="N657" i="1"/>
  <c r="K657" i="1" s="1"/>
  <c r="M657" i="1"/>
  <c r="I657" i="1"/>
  <c r="W656" i="1"/>
  <c r="Z656" i="1" s="1"/>
  <c r="N656" i="1"/>
  <c r="K656" i="1" s="1"/>
  <c r="M656" i="1"/>
  <c r="I656" i="1"/>
  <c r="W655" i="1"/>
  <c r="Z655" i="1" s="1"/>
  <c r="N655" i="1"/>
  <c r="K655" i="1" s="1"/>
  <c r="M655" i="1"/>
  <c r="I655" i="1"/>
  <c r="W653" i="1"/>
  <c r="X653" i="1" s="1"/>
  <c r="N653" i="1"/>
  <c r="J653" i="1" s="1"/>
  <c r="M653" i="1"/>
  <c r="W652" i="1"/>
  <c r="Y652" i="1" s="1"/>
  <c r="N652" i="1"/>
  <c r="K652" i="1" s="1"/>
  <c r="M652" i="1"/>
  <c r="W651" i="1"/>
  <c r="Z651" i="1" s="1"/>
  <c r="N651" i="1"/>
  <c r="M651" i="1"/>
  <c r="W650" i="1"/>
  <c r="Y650" i="1" s="1"/>
  <c r="N650" i="1"/>
  <c r="M650" i="1"/>
  <c r="N649" i="1"/>
  <c r="I649" i="1"/>
  <c r="I650" i="1" s="1"/>
  <c r="I651" i="1" s="1"/>
  <c r="I652" i="1" s="1"/>
  <c r="I653" i="1" s="1"/>
  <c r="I654" i="1" s="1"/>
  <c r="W58" i="1"/>
  <c r="Z58" i="1" s="1"/>
  <c r="N58" i="1"/>
  <c r="W55" i="1"/>
  <c r="Z55" i="1" s="1"/>
  <c r="N55" i="1"/>
  <c r="M55" i="1"/>
  <c r="I55" i="1"/>
  <c r="W54" i="1"/>
  <c r="Y54" i="1" s="1"/>
  <c r="N54" i="1"/>
  <c r="M54" i="1"/>
  <c r="I54" i="1"/>
  <c r="K248" i="1"/>
  <c r="K249" i="1"/>
  <c r="K246" i="1"/>
  <c r="K245" i="1"/>
  <c r="K244" i="1"/>
  <c r="K243" i="1"/>
  <c r="K242" i="1"/>
  <c r="K241" i="1"/>
  <c r="K240" i="1"/>
  <c r="W247" i="1"/>
  <c r="Z247" i="1" s="1"/>
  <c r="N247" i="1"/>
  <c r="I247" i="1"/>
  <c r="W248" i="1"/>
  <c r="Z248" i="1" s="1"/>
  <c r="N248" i="1"/>
  <c r="W246" i="1"/>
  <c r="Z246" i="1" s="1"/>
  <c r="N246" i="1"/>
  <c r="M246" i="1"/>
  <c r="W245" i="1"/>
  <c r="X245" i="1" s="1"/>
  <c r="N245" i="1"/>
  <c r="M245" i="1"/>
  <c r="I245" i="1"/>
  <c r="W244" i="1"/>
  <c r="Y244" i="1" s="1"/>
  <c r="N244" i="1"/>
  <c r="M244" i="1"/>
  <c r="W243" i="1"/>
  <c r="Z243" i="1" s="1"/>
  <c r="N243" i="1"/>
  <c r="M243" i="1"/>
  <c r="W242" i="1"/>
  <c r="Z242" i="1" s="1"/>
  <c r="N242" i="1"/>
  <c r="M242" i="1"/>
  <c r="W241" i="1"/>
  <c r="X241" i="1" s="1"/>
  <c r="N241" i="1"/>
  <c r="M241" i="1"/>
  <c r="N240" i="1"/>
  <c r="I240" i="1"/>
  <c r="I241" i="1" s="1"/>
  <c r="I242" i="1" s="1"/>
  <c r="I243" i="1" s="1"/>
  <c r="I244" i="1" s="1"/>
  <c r="K281" i="1"/>
  <c r="W280" i="1"/>
  <c r="Z280" i="1" s="1"/>
  <c r="N280" i="1"/>
  <c r="K276" i="1"/>
  <c r="K275" i="1"/>
  <c r="K282" i="1"/>
  <c r="K283" i="1"/>
  <c r="K279" i="1"/>
  <c r="K278" i="1"/>
  <c r="K277" i="1"/>
  <c r="K274" i="1"/>
  <c r="K273" i="1"/>
  <c r="K272" i="1"/>
  <c r="K271" i="1"/>
  <c r="K270" i="1"/>
  <c r="K269" i="1"/>
  <c r="W281" i="1"/>
  <c r="Z281" i="1" s="1"/>
  <c r="N281" i="1"/>
  <c r="I281" i="1"/>
  <c r="W279" i="1"/>
  <c r="Y279" i="1" s="1"/>
  <c r="N279" i="1"/>
  <c r="W278" i="1"/>
  <c r="X278" i="1" s="1"/>
  <c r="N278" i="1"/>
  <c r="I278" i="1"/>
  <c r="W277" i="1"/>
  <c r="Z277" i="1" s="1"/>
  <c r="N277" i="1"/>
  <c r="W276" i="1"/>
  <c r="Z276" i="1" s="1"/>
  <c r="N276" i="1"/>
  <c r="M276" i="1"/>
  <c r="W275" i="1"/>
  <c r="Z275" i="1" s="1"/>
  <c r="N275" i="1"/>
  <c r="W274" i="1"/>
  <c r="X274" i="1" s="1"/>
  <c r="N274" i="1"/>
  <c r="M274" i="1"/>
  <c r="W273" i="1"/>
  <c r="Y273" i="1" s="1"/>
  <c r="N273" i="1"/>
  <c r="M273" i="1"/>
  <c r="W272" i="1"/>
  <c r="Z272" i="1" s="1"/>
  <c r="N272" i="1"/>
  <c r="M272" i="1"/>
  <c r="W271" i="1"/>
  <c r="Z271" i="1" s="1"/>
  <c r="N271" i="1"/>
  <c r="M271" i="1"/>
  <c r="W270" i="1"/>
  <c r="X270" i="1" s="1"/>
  <c r="N270" i="1"/>
  <c r="M270" i="1"/>
  <c r="N269" i="1"/>
  <c r="I269" i="1"/>
  <c r="I270" i="1" s="1"/>
  <c r="I271" i="1" s="1"/>
  <c r="I272" i="1" s="1"/>
  <c r="I273" i="1" s="1"/>
  <c r="K631" i="1"/>
  <c r="W619" i="1"/>
  <c r="Z619" i="1" s="1"/>
  <c r="N619" i="1"/>
  <c r="M619" i="1"/>
  <c r="I619" i="1"/>
  <c r="W79" i="1"/>
  <c r="X79" i="1" s="1"/>
  <c r="N79" i="1"/>
  <c r="M79" i="1"/>
  <c r="I79" i="1"/>
  <c r="W644" i="1"/>
  <c r="Z644" i="1" s="1"/>
  <c r="N644" i="1"/>
  <c r="M644" i="1"/>
  <c r="I644" i="1"/>
  <c r="W643" i="1"/>
  <c r="Y643" i="1" s="1"/>
  <c r="N643" i="1"/>
  <c r="M643" i="1"/>
  <c r="W642" i="1"/>
  <c r="Z642" i="1" s="1"/>
  <c r="N642" i="1"/>
  <c r="M642" i="1"/>
  <c r="I642" i="1"/>
  <c r="W641" i="1"/>
  <c r="Z641" i="1" s="1"/>
  <c r="N641" i="1"/>
  <c r="M641" i="1"/>
  <c r="W640" i="1"/>
  <c r="Z640" i="1" s="1"/>
  <c r="N640" i="1"/>
  <c r="M640" i="1"/>
  <c r="I640" i="1"/>
  <c r="W639" i="1"/>
  <c r="Y639" i="1" s="1"/>
  <c r="N639" i="1"/>
  <c r="M639" i="1"/>
  <c r="W638" i="1"/>
  <c r="Z638" i="1" s="1"/>
  <c r="N638" i="1"/>
  <c r="M638" i="1"/>
  <c r="I638" i="1"/>
  <c r="W637" i="1"/>
  <c r="Z637" i="1" s="1"/>
  <c r="N637" i="1"/>
  <c r="M637" i="1"/>
  <c r="I637" i="1"/>
  <c r="W636" i="1"/>
  <c r="Z636" i="1" s="1"/>
  <c r="N636" i="1"/>
  <c r="M636" i="1"/>
  <c r="I636" i="1"/>
  <c r="W635" i="1"/>
  <c r="Z635" i="1" s="1"/>
  <c r="N635" i="1"/>
  <c r="M635" i="1"/>
  <c r="W634" i="1"/>
  <c r="Z634" i="1" s="1"/>
  <c r="N634" i="1"/>
  <c r="M634" i="1"/>
  <c r="W633" i="1"/>
  <c r="Z633" i="1" s="1"/>
  <c r="N633" i="1"/>
  <c r="M633" i="1"/>
  <c r="W632" i="1"/>
  <c r="Z632" i="1" s="1"/>
  <c r="N632" i="1"/>
  <c r="M632" i="1"/>
  <c r="N631" i="1"/>
  <c r="I631" i="1"/>
  <c r="I632" i="1" s="1"/>
  <c r="I633" i="1" s="1"/>
  <c r="I634" i="1" s="1"/>
  <c r="I635" i="1" s="1"/>
  <c r="K439" i="1"/>
  <c r="K440" i="1"/>
  <c r="K441" i="1"/>
  <c r="K442" i="1"/>
  <c r="K443" i="1"/>
  <c r="K444" i="1"/>
  <c r="K445" i="1"/>
  <c r="K446" i="1"/>
  <c r="K448" i="1"/>
  <c r="K453" i="1"/>
  <c r="K455" i="1"/>
  <c r="K456" i="1"/>
  <c r="K457" i="1"/>
  <c r="K458" i="1"/>
  <c r="K459" i="1"/>
  <c r="K460" i="1"/>
  <c r="K463" i="1"/>
  <c r="K464" i="1"/>
  <c r="K466" i="1"/>
  <c r="K467" i="1"/>
  <c r="K468" i="1"/>
  <c r="K470" i="1"/>
  <c r="K471" i="1"/>
  <c r="K472" i="1"/>
  <c r="W80" i="1"/>
  <c r="Z80" i="1" s="1"/>
  <c r="N80" i="1"/>
  <c r="M80" i="1"/>
  <c r="I80" i="1"/>
  <c r="W74" i="1"/>
  <c r="Z74" i="1" s="1"/>
  <c r="N74" i="1"/>
  <c r="M74" i="1"/>
  <c r="I74" i="1"/>
  <c r="W75" i="1"/>
  <c r="Z75" i="1" s="1"/>
  <c r="N75" i="1"/>
  <c r="M75" i="1"/>
  <c r="W76" i="1"/>
  <c r="Z76" i="1" s="1"/>
  <c r="N76" i="1"/>
  <c r="M76" i="1"/>
  <c r="W69" i="1"/>
  <c r="Z69" i="1" s="1"/>
  <c r="N69" i="1"/>
  <c r="M69" i="1"/>
  <c r="I69" i="1"/>
  <c r="I76" i="1" s="1"/>
  <c r="W471" i="1"/>
  <c r="Z471" i="1" s="1"/>
  <c r="N471" i="1"/>
  <c r="J471" i="1" s="1"/>
  <c r="M471" i="1"/>
  <c r="I471" i="1"/>
  <c r="W430" i="1"/>
  <c r="Z430" i="1" s="1"/>
  <c r="N430" i="1"/>
  <c r="J430" i="1" s="1"/>
  <c r="M430" i="1"/>
  <c r="Y654" i="1" l="1"/>
  <c r="X654" i="1"/>
  <c r="K654" i="1"/>
  <c r="J656" i="1"/>
  <c r="J662" i="1"/>
  <c r="K653" i="1"/>
  <c r="X655" i="1"/>
  <c r="I659" i="1"/>
  <c r="X650" i="1"/>
  <c r="X652" i="1"/>
  <c r="J655" i="1"/>
  <c r="Z650" i="1"/>
  <c r="Z652" i="1"/>
  <c r="I661" i="1"/>
  <c r="Y241" i="1"/>
  <c r="Y242" i="1"/>
  <c r="X661" i="1"/>
  <c r="X660" i="1"/>
  <c r="Y660" i="1"/>
  <c r="X659" i="1"/>
  <c r="Y659" i="1"/>
  <c r="X657" i="1"/>
  <c r="J661" i="1"/>
  <c r="J660" i="1"/>
  <c r="J658" i="1"/>
  <c r="J657" i="1"/>
  <c r="J659" i="1"/>
  <c r="Y661" i="1"/>
  <c r="X662" i="1"/>
  <c r="Y662" i="1"/>
  <c r="Y657" i="1"/>
  <c r="X658" i="1"/>
  <c r="Y658" i="1"/>
  <c r="Y653" i="1"/>
  <c r="X651" i="1"/>
  <c r="J652" i="1"/>
  <c r="Z653" i="1"/>
  <c r="Y655" i="1"/>
  <c r="X656" i="1"/>
  <c r="Y656" i="1"/>
  <c r="Y651" i="1"/>
  <c r="X55" i="1"/>
  <c r="X54" i="1"/>
  <c r="Y55" i="1"/>
  <c r="X58" i="1"/>
  <c r="Z54" i="1"/>
  <c r="Y58" i="1"/>
  <c r="Z245" i="1"/>
  <c r="Y245" i="1"/>
  <c r="Z241" i="1"/>
  <c r="Z244" i="1"/>
  <c r="X247" i="1"/>
  <c r="X246" i="1"/>
  <c r="Y247" i="1"/>
  <c r="X242" i="1"/>
  <c r="Y246" i="1"/>
  <c r="X243" i="1"/>
  <c r="X248" i="1"/>
  <c r="Y243" i="1"/>
  <c r="X244" i="1"/>
  <c r="Y248" i="1"/>
  <c r="X280" i="1"/>
  <c r="Y270" i="1"/>
  <c r="Y277" i="1"/>
  <c r="Y280" i="1"/>
  <c r="X619" i="1"/>
  <c r="Z270" i="1"/>
  <c r="Y619" i="1"/>
  <c r="X277" i="1"/>
  <c r="X271" i="1"/>
  <c r="Z273" i="1"/>
  <c r="Y271" i="1"/>
  <c r="Y274" i="1"/>
  <c r="Z278" i="1"/>
  <c r="Z279" i="1"/>
  <c r="X275" i="1"/>
  <c r="Y278" i="1"/>
  <c r="X272" i="1"/>
  <c r="Z274" i="1"/>
  <c r="Y275" i="1"/>
  <c r="X276" i="1"/>
  <c r="X281" i="1"/>
  <c r="Y272" i="1"/>
  <c r="X273" i="1"/>
  <c r="Y276" i="1"/>
  <c r="X279" i="1"/>
  <c r="Y281" i="1"/>
  <c r="Y79" i="1"/>
  <c r="Z79" i="1"/>
  <c r="Z643" i="1"/>
  <c r="Y642" i="1"/>
  <c r="X642" i="1"/>
  <c r="Z639" i="1"/>
  <c r="X638" i="1"/>
  <c r="X641" i="1"/>
  <c r="Y641" i="1"/>
  <c r="X637" i="1"/>
  <c r="X644" i="1"/>
  <c r="X643" i="1"/>
  <c r="Y644" i="1"/>
  <c r="X632" i="1"/>
  <c r="X633" i="1"/>
  <c r="X634" i="1"/>
  <c r="X635" i="1"/>
  <c r="X636" i="1"/>
  <c r="Y637" i="1"/>
  <c r="Y638" i="1"/>
  <c r="X640" i="1"/>
  <c r="Y632" i="1"/>
  <c r="Y633" i="1"/>
  <c r="Y634" i="1"/>
  <c r="Y635" i="1"/>
  <c r="Y636" i="1"/>
  <c r="X639" i="1"/>
  <c r="Y640" i="1"/>
  <c r="X80" i="1"/>
  <c r="Y80" i="1"/>
  <c r="X74" i="1"/>
  <c r="Y74" i="1"/>
  <c r="X75" i="1"/>
  <c r="Y75" i="1"/>
  <c r="X76" i="1"/>
  <c r="Y76" i="1"/>
  <c r="X69" i="1"/>
  <c r="Y69" i="1"/>
  <c r="X471" i="1"/>
  <c r="Y471" i="1"/>
  <c r="X430" i="1"/>
  <c r="Y430" i="1"/>
  <c r="W444" i="1"/>
  <c r="Z444" i="1" s="1"/>
  <c r="N444" i="1"/>
  <c r="M444" i="1"/>
  <c r="X444" i="1" l="1"/>
  <c r="Y444" i="1"/>
  <c r="W623" i="1"/>
  <c r="Y623" i="1" s="1"/>
  <c r="N623" i="1"/>
  <c r="M623" i="1"/>
  <c r="I623" i="1"/>
  <c r="W622" i="1"/>
  <c r="Y622" i="1" s="1"/>
  <c r="N622" i="1"/>
  <c r="M622" i="1"/>
  <c r="W621" i="1"/>
  <c r="Z621" i="1" s="1"/>
  <c r="N621" i="1"/>
  <c r="M621" i="1"/>
  <c r="K621" i="1"/>
  <c r="I621" i="1"/>
  <c r="W620" i="1"/>
  <c r="Z620" i="1" s="1"/>
  <c r="N620" i="1"/>
  <c r="M620" i="1"/>
  <c r="W618" i="1"/>
  <c r="Z618" i="1" s="1"/>
  <c r="N618" i="1"/>
  <c r="M618" i="1"/>
  <c r="K618" i="1"/>
  <c r="I618" i="1"/>
  <c r="W617" i="1"/>
  <c r="Z617" i="1" s="1"/>
  <c r="N617" i="1"/>
  <c r="M617" i="1"/>
  <c r="K617" i="1"/>
  <c r="W616" i="1"/>
  <c r="Z616" i="1" s="1"/>
  <c r="N616" i="1"/>
  <c r="M616" i="1"/>
  <c r="K616" i="1"/>
  <c r="W615" i="1"/>
  <c r="Z615" i="1" s="1"/>
  <c r="N615" i="1"/>
  <c r="M615" i="1"/>
  <c r="K615" i="1"/>
  <c r="W614" i="1"/>
  <c r="Z614" i="1" s="1"/>
  <c r="N614" i="1"/>
  <c r="M614" i="1"/>
  <c r="K614" i="1"/>
  <c r="N613" i="1"/>
  <c r="K613" i="1"/>
  <c r="I613" i="1"/>
  <c r="I614" i="1" s="1"/>
  <c r="I615" i="1" s="1"/>
  <c r="W597" i="1"/>
  <c r="Z597" i="1" s="1"/>
  <c r="N597" i="1"/>
  <c r="M597" i="1"/>
  <c r="J602" i="1"/>
  <c r="K596" i="1"/>
  <c r="K594" i="1"/>
  <c r="K593" i="1"/>
  <c r="K592" i="1"/>
  <c r="K591" i="1"/>
  <c r="K590" i="1"/>
  <c r="K589" i="1"/>
  <c r="W594" i="1"/>
  <c r="Z594" i="1" s="1"/>
  <c r="N594" i="1"/>
  <c r="M594" i="1"/>
  <c r="W596" i="1"/>
  <c r="Z596" i="1" s="1"/>
  <c r="N596" i="1"/>
  <c r="M596" i="1"/>
  <c r="W584" i="1"/>
  <c r="Y584" i="1" s="1"/>
  <c r="N584" i="1"/>
  <c r="K584" i="1" s="1"/>
  <c r="M584" i="1"/>
  <c r="I584" i="1"/>
  <c r="I783" i="1" s="1"/>
  <c r="W583" i="1"/>
  <c r="Z583" i="1" s="1"/>
  <c r="N583" i="1"/>
  <c r="K583" i="1" s="1"/>
  <c r="M583" i="1"/>
  <c r="W582" i="1"/>
  <c r="Z582" i="1" s="1"/>
  <c r="N582" i="1"/>
  <c r="K582" i="1" s="1"/>
  <c r="M582" i="1"/>
  <c r="W581" i="1"/>
  <c r="X581" i="1" s="1"/>
  <c r="N581" i="1"/>
  <c r="K581" i="1" s="1"/>
  <c r="M581" i="1"/>
  <c r="W580" i="1"/>
  <c r="Y580" i="1" s="1"/>
  <c r="N580" i="1"/>
  <c r="K580" i="1" s="1"/>
  <c r="M580" i="1"/>
  <c r="W579" i="1"/>
  <c r="Z579" i="1" s="1"/>
  <c r="N579" i="1"/>
  <c r="K579" i="1" s="1"/>
  <c r="M579" i="1"/>
  <c r="N578" i="1"/>
  <c r="I578" i="1"/>
  <c r="I579" i="1" s="1"/>
  <c r="I580" i="1" s="1"/>
  <c r="I581" i="1" s="1"/>
  <c r="I582" i="1" s="1"/>
  <c r="I779" i="1" s="1"/>
  <c r="W609" i="1"/>
  <c r="Z609" i="1" s="1"/>
  <c r="N609" i="1"/>
  <c r="K609" i="1" s="1"/>
  <c r="M609" i="1"/>
  <c r="I609" i="1"/>
  <c r="W608" i="1"/>
  <c r="Y608" i="1" s="1"/>
  <c r="N608" i="1"/>
  <c r="J608" i="1" s="1"/>
  <c r="M608" i="1"/>
  <c r="I608" i="1"/>
  <c r="W607" i="1"/>
  <c r="X607" i="1" s="1"/>
  <c r="N607" i="1"/>
  <c r="J607" i="1" s="1"/>
  <c r="M607" i="1"/>
  <c r="W606" i="1"/>
  <c r="Z606" i="1" s="1"/>
  <c r="N606" i="1"/>
  <c r="K606" i="1" s="1"/>
  <c r="M606" i="1"/>
  <c r="W605" i="1"/>
  <c r="Z605" i="1" s="1"/>
  <c r="N605" i="1"/>
  <c r="M605" i="1"/>
  <c r="W604" i="1"/>
  <c r="Y604" i="1" s="1"/>
  <c r="N604" i="1"/>
  <c r="M604" i="1"/>
  <c r="N603" i="1"/>
  <c r="I603" i="1"/>
  <c r="I604" i="1" s="1"/>
  <c r="I605" i="1" s="1"/>
  <c r="I606" i="1" s="1"/>
  <c r="I607" i="1" s="1"/>
  <c r="W598" i="1"/>
  <c r="Z598" i="1" s="1"/>
  <c r="N598" i="1"/>
  <c r="M598" i="1"/>
  <c r="W595" i="1"/>
  <c r="Z595" i="1" s="1"/>
  <c r="N595" i="1"/>
  <c r="M595" i="1"/>
  <c r="I595" i="1"/>
  <c r="W593" i="1"/>
  <c r="Y593" i="1" s="1"/>
  <c r="N593" i="1"/>
  <c r="M593" i="1"/>
  <c r="W592" i="1"/>
  <c r="Z592" i="1" s="1"/>
  <c r="N592" i="1"/>
  <c r="M592" i="1"/>
  <c r="W591" i="1"/>
  <c r="Z591" i="1" s="1"/>
  <c r="N591" i="1"/>
  <c r="M591" i="1"/>
  <c r="W590" i="1"/>
  <c r="Z590" i="1" s="1"/>
  <c r="N590" i="1"/>
  <c r="M590" i="1"/>
  <c r="N589" i="1"/>
  <c r="I589" i="1"/>
  <c r="I590" i="1" s="1"/>
  <c r="I591" i="1" s="1"/>
  <c r="I592" i="1" s="1"/>
  <c r="I593" i="1" s="1"/>
  <c r="K569" i="1"/>
  <c r="W569" i="1"/>
  <c r="Y569" i="1" s="1"/>
  <c r="N569" i="1"/>
  <c r="J569" i="1" s="1"/>
  <c r="M569" i="1"/>
  <c r="W551" i="1"/>
  <c r="X551" i="1" s="1"/>
  <c r="N551" i="1"/>
  <c r="K551" i="1" s="1"/>
  <c r="M551" i="1"/>
  <c r="W451" i="1"/>
  <c r="Z451" i="1" s="1"/>
  <c r="N451" i="1"/>
  <c r="M451" i="1"/>
  <c r="W452" i="1"/>
  <c r="Z452" i="1" s="1"/>
  <c r="N452" i="1"/>
  <c r="M452" i="1"/>
  <c r="W72" i="1"/>
  <c r="Z72" i="1" s="1"/>
  <c r="N72" i="1"/>
  <c r="M72" i="1"/>
  <c r="I72" i="1"/>
  <c r="W73" i="1"/>
  <c r="Z73" i="1" s="1"/>
  <c r="N73" i="1"/>
  <c r="M73" i="1"/>
  <c r="K607" i="1" l="1"/>
  <c r="I616" i="1"/>
  <c r="I617" i="1" s="1"/>
  <c r="I641" i="1"/>
  <c r="X604" i="1"/>
  <c r="Y607" i="1"/>
  <c r="Z581" i="1"/>
  <c r="Y621" i="1"/>
  <c r="Z623" i="1"/>
  <c r="J582" i="1"/>
  <c r="J583" i="1"/>
  <c r="X616" i="1"/>
  <c r="X606" i="1"/>
  <c r="X620" i="1"/>
  <c r="Z604" i="1"/>
  <c r="Y606" i="1"/>
  <c r="X582" i="1"/>
  <c r="Z584" i="1"/>
  <c r="X617" i="1"/>
  <c r="Y620" i="1"/>
  <c r="K608" i="1"/>
  <c r="X608" i="1"/>
  <c r="J579" i="1"/>
  <c r="Z580" i="1"/>
  <c r="Y581" i="1"/>
  <c r="Y582" i="1"/>
  <c r="Z608" i="1"/>
  <c r="X618" i="1"/>
  <c r="X621" i="1"/>
  <c r="Z622" i="1"/>
  <c r="X615" i="1"/>
  <c r="X623" i="1"/>
  <c r="Z593" i="1"/>
  <c r="Y614" i="1"/>
  <c r="Y615" i="1"/>
  <c r="Y616" i="1"/>
  <c r="Y617" i="1"/>
  <c r="Y618" i="1"/>
  <c r="X622" i="1"/>
  <c r="X614" i="1"/>
  <c r="Y595" i="1"/>
  <c r="X597" i="1"/>
  <c r="X593" i="1"/>
  <c r="Y597" i="1"/>
  <c r="X594" i="1"/>
  <c r="Y594" i="1"/>
  <c r="X591" i="1"/>
  <c r="X595" i="1"/>
  <c r="X596" i="1"/>
  <c r="Y596" i="1"/>
  <c r="X579" i="1"/>
  <c r="J580" i="1"/>
  <c r="X583" i="1"/>
  <c r="J584" i="1"/>
  <c r="Y590" i="1"/>
  <c r="Y579" i="1"/>
  <c r="X580" i="1"/>
  <c r="J581" i="1"/>
  <c r="Y583" i="1"/>
  <c r="X584" i="1"/>
  <c r="X590" i="1"/>
  <c r="J609" i="1"/>
  <c r="X605" i="1"/>
  <c r="J606" i="1"/>
  <c r="Z607" i="1"/>
  <c r="X609" i="1"/>
  <c r="Y605" i="1"/>
  <c r="Y609" i="1"/>
  <c r="X598" i="1"/>
  <c r="Y591" i="1"/>
  <c r="X592" i="1"/>
  <c r="Y598" i="1"/>
  <c r="Y592" i="1"/>
  <c r="X569" i="1"/>
  <c r="Z569" i="1"/>
  <c r="Y551" i="1"/>
  <c r="Z551" i="1"/>
  <c r="J551" i="1"/>
  <c r="X451" i="1"/>
  <c r="Y451" i="1"/>
  <c r="X452" i="1"/>
  <c r="Y452" i="1"/>
  <c r="X72" i="1"/>
  <c r="Y72" i="1"/>
  <c r="X73" i="1"/>
  <c r="Y73" i="1"/>
  <c r="W8" i="1" l="1"/>
  <c r="X8" i="1" s="1"/>
  <c r="N8" i="1"/>
  <c r="W7" i="1"/>
  <c r="Y7" i="1" s="1"/>
  <c r="N7" i="1"/>
  <c r="J7" i="1" s="1"/>
  <c r="M7" i="1"/>
  <c r="I7" i="1"/>
  <c r="W6" i="1"/>
  <c r="Z6" i="1" s="1"/>
  <c r="N6" i="1"/>
  <c r="K6" i="1" s="1"/>
  <c r="M6" i="1"/>
  <c r="W5" i="1"/>
  <c r="Y5" i="1" s="1"/>
  <c r="N5" i="1"/>
  <c r="J5" i="1" s="1"/>
  <c r="M5" i="1"/>
  <c r="W4" i="1"/>
  <c r="X4" i="1" s="1"/>
  <c r="N4" i="1"/>
  <c r="J4" i="1" s="1"/>
  <c r="M4" i="1"/>
  <c r="W3" i="1"/>
  <c r="Y3" i="1" s="1"/>
  <c r="N3" i="1"/>
  <c r="J3" i="1" s="1"/>
  <c r="M3" i="1"/>
  <c r="N2" i="1"/>
  <c r="I2" i="1"/>
  <c r="I3" i="1" s="1"/>
  <c r="I4" i="1" s="1"/>
  <c r="I5" i="1" s="1"/>
  <c r="I6" i="1" s="1"/>
  <c r="K573" i="1"/>
  <c r="K557" i="1"/>
  <c r="K558" i="1"/>
  <c r="K559" i="1"/>
  <c r="K562" i="1"/>
  <c r="K563" i="1"/>
  <c r="K564" i="1"/>
  <c r="K565" i="1"/>
  <c r="K566" i="1"/>
  <c r="K556" i="1"/>
  <c r="W567" i="1"/>
  <c r="Z567" i="1" s="1"/>
  <c r="N567" i="1"/>
  <c r="M567" i="1"/>
  <c r="W566" i="1"/>
  <c r="Z566" i="1" s="1"/>
  <c r="N566" i="1"/>
  <c r="M566" i="1"/>
  <c r="K555" i="1"/>
  <c r="W573" i="1"/>
  <c r="Z573" i="1" s="1"/>
  <c r="N573" i="1"/>
  <c r="M573" i="1"/>
  <c r="I573" i="1"/>
  <c r="I594" i="1" s="1"/>
  <c r="W568" i="1"/>
  <c r="Z568" i="1" s="1"/>
  <c r="N568" i="1"/>
  <c r="M568" i="1"/>
  <c r="W565" i="1"/>
  <c r="X565" i="1" s="1"/>
  <c r="N565" i="1"/>
  <c r="M565" i="1"/>
  <c r="I565" i="1"/>
  <c r="W564" i="1"/>
  <c r="Y564" i="1" s="1"/>
  <c r="N564" i="1"/>
  <c r="M564" i="1"/>
  <c r="I564" i="1"/>
  <c r="W563" i="1"/>
  <c r="Z563" i="1" s="1"/>
  <c r="N563" i="1"/>
  <c r="M563" i="1"/>
  <c r="I563" i="1"/>
  <c r="W562" i="1"/>
  <c r="Z562" i="1" s="1"/>
  <c r="N562" i="1"/>
  <c r="M562" i="1"/>
  <c r="W559" i="1"/>
  <c r="Y559" i="1" s="1"/>
  <c r="N559" i="1"/>
  <c r="M559" i="1"/>
  <c r="W558" i="1"/>
  <c r="Y558" i="1" s="1"/>
  <c r="N558" i="1"/>
  <c r="M558" i="1"/>
  <c r="W557" i="1"/>
  <c r="Z557" i="1" s="1"/>
  <c r="N557" i="1"/>
  <c r="M557" i="1"/>
  <c r="W556" i="1"/>
  <c r="Z556" i="1" s="1"/>
  <c r="N556" i="1"/>
  <c r="M556" i="1"/>
  <c r="N555" i="1"/>
  <c r="I555" i="1"/>
  <c r="I556" i="1" s="1"/>
  <c r="W546" i="1"/>
  <c r="Z546" i="1" s="1"/>
  <c r="N546" i="1"/>
  <c r="K546" i="1" s="1"/>
  <c r="M546" i="1"/>
  <c r="I546" i="1"/>
  <c r="W545" i="1"/>
  <c r="Z545" i="1" s="1"/>
  <c r="N545" i="1"/>
  <c r="K545" i="1" s="1"/>
  <c r="M545" i="1"/>
  <c r="I545" i="1"/>
  <c r="W544" i="1"/>
  <c r="Z544" i="1" s="1"/>
  <c r="N544" i="1"/>
  <c r="J544" i="1" s="1"/>
  <c r="M544" i="1"/>
  <c r="I544" i="1"/>
  <c r="W543" i="1"/>
  <c r="Z543" i="1" s="1"/>
  <c r="N543" i="1"/>
  <c r="K543" i="1" s="1"/>
  <c r="M543" i="1"/>
  <c r="W552" i="1"/>
  <c r="Z552" i="1" s="1"/>
  <c r="N552" i="1"/>
  <c r="J552" i="1" s="1"/>
  <c r="M552" i="1"/>
  <c r="I552" i="1"/>
  <c r="W547" i="1"/>
  <c r="Z547" i="1" s="1"/>
  <c r="N547" i="1"/>
  <c r="J547" i="1" s="1"/>
  <c r="M547" i="1"/>
  <c r="W541" i="1"/>
  <c r="X541" i="1" s="1"/>
  <c r="N541" i="1"/>
  <c r="J541" i="1" s="1"/>
  <c r="M541" i="1"/>
  <c r="W540" i="1"/>
  <c r="Y540" i="1" s="1"/>
  <c r="N540" i="1"/>
  <c r="J540" i="1" s="1"/>
  <c r="M540" i="1"/>
  <c r="W539" i="1"/>
  <c r="Z539" i="1" s="1"/>
  <c r="N539" i="1"/>
  <c r="K539" i="1" s="1"/>
  <c r="M539" i="1"/>
  <c r="W538" i="1"/>
  <c r="Y538" i="1" s="1"/>
  <c r="N538" i="1"/>
  <c r="J538" i="1" s="1"/>
  <c r="M538" i="1"/>
  <c r="N537" i="1"/>
  <c r="I537" i="1"/>
  <c r="W64" i="1"/>
  <c r="Z64" i="1" s="1"/>
  <c r="N64" i="1"/>
  <c r="J64" i="1" s="1"/>
  <c r="M64" i="1"/>
  <c r="I64" i="1"/>
  <c r="W63" i="1"/>
  <c r="Z63" i="1" s="1"/>
  <c r="N63" i="1"/>
  <c r="J63" i="1" s="1"/>
  <c r="M63" i="1"/>
  <c r="W41" i="1"/>
  <c r="Z41" i="1" s="1"/>
  <c r="N41" i="1"/>
  <c r="K41" i="1" s="1"/>
  <c r="M41" i="1"/>
  <c r="W71" i="1"/>
  <c r="Z71" i="1" s="1"/>
  <c r="N71" i="1"/>
  <c r="J71" i="1" s="1"/>
  <c r="M71" i="1"/>
  <c r="W40" i="1"/>
  <c r="Z40" i="1" s="1"/>
  <c r="N40" i="1"/>
  <c r="K40" i="1" s="1"/>
  <c r="M40" i="1"/>
  <c r="K331" i="1"/>
  <c r="W331" i="1"/>
  <c r="Z331" i="1" s="1"/>
  <c r="N331" i="1"/>
  <c r="J331" i="1" s="1"/>
  <c r="I300" i="1"/>
  <c r="I301" i="1" s="1"/>
  <c r="I302" i="1" s="1"/>
  <c r="I303" i="1" s="1"/>
  <c r="I304" i="1" s="1"/>
  <c r="I305" i="1" s="1"/>
  <c r="I306" i="1" s="1"/>
  <c r="I307" i="1" s="1"/>
  <c r="I308" i="1" s="1"/>
  <c r="W310" i="1"/>
  <c r="Z310" i="1" s="1"/>
  <c r="N310" i="1"/>
  <c r="J310" i="1" s="1"/>
  <c r="W464" i="1"/>
  <c r="Z464" i="1" s="1"/>
  <c r="N464" i="1"/>
  <c r="M464" i="1"/>
  <c r="W460" i="1"/>
  <c r="Z460" i="1" s="1"/>
  <c r="N460" i="1"/>
  <c r="M460" i="1"/>
  <c r="W459" i="1"/>
  <c r="Y459" i="1" s="1"/>
  <c r="N459" i="1"/>
  <c r="W453" i="1"/>
  <c r="Z453" i="1" s="1"/>
  <c r="N453" i="1"/>
  <c r="M453" i="1"/>
  <c r="W448" i="1"/>
  <c r="Z448" i="1" s="1"/>
  <c r="N448" i="1"/>
  <c r="W446" i="1"/>
  <c r="Z446" i="1" s="1"/>
  <c r="N446" i="1"/>
  <c r="M446" i="1"/>
  <c r="W472" i="1"/>
  <c r="Z472" i="1" s="1"/>
  <c r="N472" i="1"/>
  <c r="M472" i="1"/>
  <c r="W470" i="1"/>
  <c r="Z470" i="1" s="1"/>
  <c r="N470" i="1"/>
  <c r="M470" i="1"/>
  <c r="W468" i="1"/>
  <c r="Z468" i="1" s="1"/>
  <c r="N468" i="1"/>
  <c r="M468" i="1"/>
  <c r="W467" i="1"/>
  <c r="Z467" i="1" s="1"/>
  <c r="N467" i="1"/>
  <c r="M467" i="1"/>
  <c r="W466" i="1"/>
  <c r="Z466" i="1" s="1"/>
  <c r="N466" i="1"/>
  <c r="M466" i="1"/>
  <c r="W465" i="1"/>
  <c r="Y465" i="1" s="1"/>
  <c r="N465" i="1"/>
  <c r="M465" i="1"/>
  <c r="W463" i="1"/>
  <c r="X463" i="1" s="1"/>
  <c r="N463" i="1"/>
  <c r="M463" i="1"/>
  <c r="W462" i="1"/>
  <c r="Y462" i="1" s="1"/>
  <c r="N462" i="1"/>
  <c r="M462" i="1"/>
  <c r="W461" i="1"/>
  <c r="Z461" i="1" s="1"/>
  <c r="N461" i="1"/>
  <c r="W458" i="1"/>
  <c r="Z458" i="1" s="1"/>
  <c r="N458" i="1"/>
  <c r="M458" i="1"/>
  <c r="W457" i="1"/>
  <c r="Y457" i="1" s="1"/>
  <c r="N457" i="1"/>
  <c r="M457" i="1"/>
  <c r="W456" i="1"/>
  <c r="X456" i="1" s="1"/>
  <c r="N456" i="1"/>
  <c r="W455" i="1"/>
  <c r="Y455" i="1" s="1"/>
  <c r="N455" i="1"/>
  <c r="M455" i="1"/>
  <c r="W454" i="1"/>
  <c r="Z454" i="1" s="1"/>
  <c r="N454" i="1"/>
  <c r="M454" i="1"/>
  <c r="W450" i="1"/>
  <c r="Z450" i="1" s="1"/>
  <c r="N450" i="1"/>
  <c r="W447" i="1"/>
  <c r="X447" i="1" s="1"/>
  <c r="N447" i="1"/>
  <c r="M447" i="1"/>
  <c r="W445" i="1"/>
  <c r="Y445" i="1" s="1"/>
  <c r="N445" i="1"/>
  <c r="M445" i="1"/>
  <c r="W443" i="1"/>
  <c r="Z443" i="1" s="1"/>
  <c r="N443" i="1"/>
  <c r="M443" i="1"/>
  <c r="W442" i="1"/>
  <c r="Z442" i="1" s="1"/>
  <c r="N442" i="1"/>
  <c r="M442" i="1"/>
  <c r="W441" i="1"/>
  <c r="X441" i="1" s="1"/>
  <c r="N441" i="1"/>
  <c r="M441" i="1"/>
  <c r="W440" i="1"/>
  <c r="Y440" i="1" s="1"/>
  <c r="N440" i="1"/>
  <c r="M440" i="1"/>
  <c r="N439" i="1"/>
  <c r="W431" i="1"/>
  <c r="Z431" i="1" s="1"/>
  <c r="N431" i="1"/>
  <c r="J431" i="1" s="1"/>
  <c r="M431" i="1"/>
  <c r="W482" i="1"/>
  <c r="Z482" i="1" s="1"/>
  <c r="N482" i="1"/>
  <c r="K482" i="1" s="1"/>
  <c r="M482" i="1"/>
  <c r="I482" i="1"/>
  <c r="W481" i="1"/>
  <c r="Z481" i="1" s="1"/>
  <c r="N481" i="1"/>
  <c r="K481" i="1" s="1"/>
  <c r="M481" i="1"/>
  <c r="W483" i="1"/>
  <c r="Z483" i="1" s="1"/>
  <c r="N483" i="1"/>
  <c r="J483" i="1" s="1"/>
  <c r="M483" i="1"/>
  <c r="W480" i="1"/>
  <c r="X480" i="1" s="1"/>
  <c r="N480" i="1"/>
  <c r="K480" i="1" s="1"/>
  <c r="M480" i="1"/>
  <c r="W479" i="1"/>
  <c r="Y479" i="1" s="1"/>
  <c r="N479" i="1"/>
  <c r="K479" i="1" s="1"/>
  <c r="M479" i="1"/>
  <c r="W478" i="1"/>
  <c r="Z478" i="1" s="1"/>
  <c r="N478" i="1"/>
  <c r="J478" i="1" s="1"/>
  <c r="M478" i="1"/>
  <c r="N477" i="1"/>
  <c r="I477" i="1"/>
  <c r="W433" i="1"/>
  <c r="Z433" i="1" s="1"/>
  <c r="N433" i="1"/>
  <c r="J433" i="1" s="1"/>
  <c r="M433" i="1"/>
  <c r="W429" i="1"/>
  <c r="Z429" i="1" s="1"/>
  <c r="N429" i="1"/>
  <c r="J429" i="1" s="1"/>
  <c r="M429" i="1"/>
  <c r="W416" i="1"/>
  <c r="Z416" i="1" s="1"/>
  <c r="N416" i="1"/>
  <c r="K416" i="1" s="1"/>
  <c r="M416" i="1"/>
  <c r="I416" i="1"/>
  <c r="W434" i="1"/>
  <c r="Z434" i="1" s="1"/>
  <c r="N434" i="1"/>
  <c r="J434" i="1" s="1"/>
  <c r="M434" i="1"/>
  <c r="W428" i="1"/>
  <c r="X428" i="1" s="1"/>
  <c r="N428" i="1"/>
  <c r="M428" i="1"/>
  <c r="W427" i="1"/>
  <c r="Z427" i="1" s="1"/>
  <c r="N427" i="1"/>
  <c r="M427" i="1"/>
  <c r="W426" i="1"/>
  <c r="Z426" i="1" s="1"/>
  <c r="N426" i="1"/>
  <c r="J426" i="1" s="1"/>
  <c r="M426" i="1"/>
  <c r="W425" i="1"/>
  <c r="Z425" i="1" s="1"/>
  <c r="N425" i="1"/>
  <c r="J425" i="1" s="1"/>
  <c r="M425" i="1"/>
  <c r="W424" i="1"/>
  <c r="X424" i="1" s="1"/>
  <c r="N424" i="1"/>
  <c r="W423" i="1"/>
  <c r="Y423" i="1" s="1"/>
  <c r="N423" i="1"/>
  <c r="K423" i="1" s="1"/>
  <c r="M423" i="1"/>
  <c r="W422" i="1"/>
  <c r="Z422" i="1" s="1"/>
  <c r="N422" i="1"/>
  <c r="K422" i="1" s="1"/>
  <c r="M422" i="1"/>
  <c r="W421" i="1"/>
  <c r="Z421" i="1" s="1"/>
  <c r="N421" i="1"/>
  <c r="W420" i="1"/>
  <c r="X420" i="1" s="1"/>
  <c r="N420" i="1"/>
  <c r="K420" i="1" s="1"/>
  <c r="M420" i="1"/>
  <c r="W419" i="1"/>
  <c r="Y419" i="1" s="1"/>
  <c r="N419" i="1"/>
  <c r="K419" i="1" s="1"/>
  <c r="M419" i="1"/>
  <c r="I419" i="1"/>
  <c r="W418" i="1"/>
  <c r="Z418" i="1" s="1"/>
  <c r="N418" i="1"/>
  <c r="W417" i="1"/>
  <c r="Z417" i="1" s="1"/>
  <c r="N417" i="1"/>
  <c r="J417" i="1" s="1"/>
  <c r="M417" i="1"/>
  <c r="I417" i="1"/>
  <c r="W415" i="1"/>
  <c r="X415" i="1" s="1"/>
  <c r="N415" i="1"/>
  <c r="K415" i="1" s="1"/>
  <c r="M415" i="1"/>
  <c r="W414" i="1"/>
  <c r="Y414" i="1" s="1"/>
  <c r="N414" i="1"/>
  <c r="K414" i="1" s="1"/>
  <c r="M414" i="1"/>
  <c r="W413" i="1"/>
  <c r="Z413" i="1" s="1"/>
  <c r="N413" i="1"/>
  <c r="J413" i="1" s="1"/>
  <c r="M413" i="1"/>
  <c r="W412" i="1"/>
  <c r="Z412" i="1" s="1"/>
  <c r="N412" i="1"/>
  <c r="J412" i="1" s="1"/>
  <c r="M412" i="1"/>
  <c r="N411" i="1"/>
  <c r="I411" i="1"/>
  <c r="I412" i="1" s="1"/>
  <c r="I596" i="1" s="1"/>
  <c r="W95" i="1"/>
  <c r="Z95" i="1" s="1"/>
  <c r="N95" i="1"/>
  <c r="K95" i="1" s="1"/>
  <c r="M95" i="1"/>
  <c r="I95" i="1"/>
  <c r="W96" i="1"/>
  <c r="Z96" i="1" s="1"/>
  <c r="N96" i="1"/>
  <c r="K96" i="1" s="1"/>
  <c r="M96" i="1"/>
  <c r="I96" i="1"/>
  <c r="W78" i="1"/>
  <c r="Z78" i="1" s="1"/>
  <c r="N78" i="1"/>
  <c r="M78" i="1"/>
  <c r="W44" i="1"/>
  <c r="Y44" i="1" s="1"/>
  <c r="N44" i="1"/>
  <c r="J44" i="1" s="1"/>
  <c r="M44" i="1"/>
  <c r="W77" i="1"/>
  <c r="Z77" i="1" s="1"/>
  <c r="N77" i="1"/>
  <c r="M77" i="1"/>
  <c r="I309" i="1" l="1"/>
  <c r="I313" i="1" s="1"/>
  <c r="I312" i="1"/>
  <c r="I538" i="1"/>
  <c r="I547" i="1" s="1"/>
  <c r="I562" i="1" s="1"/>
  <c r="I570" i="1" s="1"/>
  <c r="I549" i="1"/>
  <c r="I560" i="1" s="1"/>
  <c r="I478" i="1"/>
  <c r="I479" i="1" s="1"/>
  <c r="I660" i="1"/>
  <c r="J546" i="1"/>
  <c r="Z5" i="1"/>
  <c r="Y6" i="1"/>
  <c r="K4" i="1"/>
  <c r="Z7" i="1"/>
  <c r="X7" i="1"/>
  <c r="X5" i="1"/>
  <c r="J40" i="1"/>
  <c r="I567" i="1"/>
  <c r="K3" i="1"/>
  <c r="X3" i="1"/>
  <c r="J6" i="1"/>
  <c r="I566" i="1"/>
  <c r="Z3" i="1"/>
  <c r="K7" i="1"/>
  <c r="Y4" i="1"/>
  <c r="K5" i="1"/>
  <c r="Y8" i="1"/>
  <c r="Z4" i="1"/>
  <c r="X6" i="1"/>
  <c r="Z8" i="1"/>
  <c r="Z558" i="1"/>
  <c r="X559" i="1"/>
  <c r="X567" i="1"/>
  <c r="X556" i="1"/>
  <c r="Z559" i="1"/>
  <c r="Y565" i="1"/>
  <c r="Y567" i="1"/>
  <c r="X566" i="1"/>
  <c r="Y566" i="1"/>
  <c r="K544" i="1"/>
  <c r="X562" i="1"/>
  <c r="Z565" i="1"/>
  <c r="X568" i="1"/>
  <c r="J539" i="1"/>
  <c r="K540" i="1"/>
  <c r="K547" i="1"/>
  <c r="Y562" i="1"/>
  <c r="Y568" i="1"/>
  <c r="K552" i="1"/>
  <c r="Y556" i="1"/>
  <c r="X573" i="1"/>
  <c r="I557" i="1"/>
  <c r="I558" i="1" s="1"/>
  <c r="I571" i="1" s="1"/>
  <c r="I568" i="1"/>
  <c r="Z564" i="1"/>
  <c r="Y557" i="1"/>
  <c r="X558" i="1"/>
  <c r="Y563" i="1"/>
  <c r="X564" i="1"/>
  <c r="Y573" i="1"/>
  <c r="X557" i="1"/>
  <c r="X563" i="1"/>
  <c r="Y547" i="1"/>
  <c r="X547" i="1"/>
  <c r="X545" i="1"/>
  <c r="X544" i="1"/>
  <c r="Y544" i="1"/>
  <c r="Y543" i="1"/>
  <c r="X543" i="1"/>
  <c r="J545" i="1"/>
  <c r="J543" i="1"/>
  <c r="Y545" i="1"/>
  <c r="X546" i="1"/>
  <c r="Y546" i="1"/>
  <c r="Z540" i="1"/>
  <c r="X552" i="1"/>
  <c r="Y552" i="1"/>
  <c r="J41" i="1"/>
  <c r="X538" i="1"/>
  <c r="K541" i="1"/>
  <c r="Z538" i="1"/>
  <c r="Y539" i="1"/>
  <c r="X540" i="1"/>
  <c r="K538" i="1"/>
  <c r="Y541" i="1"/>
  <c r="X539" i="1"/>
  <c r="Z541" i="1"/>
  <c r="X64" i="1"/>
  <c r="Y64" i="1"/>
  <c r="X63" i="1"/>
  <c r="Y63" i="1"/>
  <c r="X41" i="1"/>
  <c r="Y41" i="1"/>
  <c r="Y71" i="1"/>
  <c r="X71" i="1"/>
  <c r="X40" i="1"/>
  <c r="Y40" i="1"/>
  <c r="Y331" i="1"/>
  <c r="X331" i="1"/>
  <c r="X310" i="1"/>
  <c r="Y310" i="1"/>
  <c r="Z459" i="1"/>
  <c r="X464" i="1"/>
  <c r="Y464" i="1"/>
  <c r="X460" i="1"/>
  <c r="X459" i="1"/>
  <c r="Y460" i="1"/>
  <c r="X453" i="1"/>
  <c r="Y453" i="1"/>
  <c r="X448" i="1"/>
  <c r="Y448" i="1"/>
  <c r="Z463" i="1"/>
  <c r="X446" i="1"/>
  <c r="Y446" i="1"/>
  <c r="J482" i="1"/>
  <c r="K478" i="1"/>
  <c r="I481" i="1"/>
  <c r="Z457" i="1"/>
  <c r="Y463" i="1"/>
  <c r="Y442" i="1"/>
  <c r="X457" i="1"/>
  <c r="X442" i="1"/>
  <c r="Z445" i="1"/>
  <c r="Z465" i="1"/>
  <c r="Y447" i="1"/>
  <c r="X450" i="1"/>
  <c r="Y456" i="1"/>
  <c r="Z440" i="1"/>
  <c r="Y441" i="1"/>
  <c r="Z447" i="1"/>
  <c r="Y450" i="1"/>
  <c r="Z455" i="1"/>
  <c r="Z456" i="1"/>
  <c r="Z441" i="1"/>
  <c r="Z462" i="1"/>
  <c r="Y480" i="1"/>
  <c r="X443" i="1"/>
  <c r="X454" i="1"/>
  <c r="X458" i="1"/>
  <c r="X440" i="1"/>
  <c r="Y443" i="1"/>
  <c r="X445" i="1"/>
  <c r="Y454" i="1"/>
  <c r="X455" i="1"/>
  <c r="Y458" i="1"/>
  <c r="X461" i="1"/>
  <c r="X466" i="1"/>
  <c r="X467" i="1"/>
  <c r="X468" i="1"/>
  <c r="X470" i="1"/>
  <c r="X472" i="1"/>
  <c r="Y461" i="1"/>
  <c r="X462" i="1"/>
  <c r="X465" i="1"/>
  <c r="Y466" i="1"/>
  <c r="Y467" i="1"/>
  <c r="Y468" i="1"/>
  <c r="Y470" i="1"/>
  <c r="Y472" i="1"/>
  <c r="Z480" i="1"/>
  <c r="X431" i="1"/>
  <c r="Y431" i="1"/>
  <c r="J481" i="1"/>
  <c r="K483" i="1"/>
  <c r="X483" i="1"/>
  <c r="X481" i="1"/>
  <c r="Z479" i="1"/>
  <c r="Y483" i="1"/>
  <c r="Y481" i="1"/>
  <c r="X482" i="1"/>
  <c r="Y482" i="1"/>
  <c r="X478" i="1"/>
  <c r="J479" i="1"/>
  <c r="Y478" i="1"/>
  <c r="X479" i="1"/>
  <c r="J480" i="1"/>
  <c r="X433" i="1"/>
  <c r="Y433" i="1"/>
  <c r="X429" i="1"/>
  <c r="Y429" i="1"/>
  <c r="Z415" i="1"/>
  <c r="Y424" i="1"/>
  <c r="Y428" i="1"/>
  <c r="K412" i="1"/>
  <c r="K413" i="1"/>
  <c r="J416" i="1"/>
  <c r="X421" i="1"/>
  <c r="X416" i="1"/>
  <c r="Y416" i="1"/>
  <c r="Z420" i="1"/>
  <c r="Y421" i="1"/>
  <c r="Y415" i="1"/>
  <c r="X426" i="1"/>
  <c r="Z428" i="1"/>
  <c r="J422" i="1"/>
  <c r="Z423" i="1"/>
  <c r="Z424" i="1"/>
  <c r="Y420" i="1"/>
  <c r="Z414" i="1"/>
  <c r="K426" i="1"/>
  <c r="X412" i="1"/>
  <c r="Y412" i="1"/>
  <c r="X417" i="1"/>
  <c r="X425" i="1"/>
  <c r="Y426" i="1"/>
  <c r="J95" i="1"/>
  <c r="Y417" i="1"/>
  <c r="Z419" i="1"/>
  <c r="Y425" i="1"/>
  <c r="K425" i="1"/>
  <c r="K417" i="1"/>
  <c r="I413" i="1"/>
  <c r="I598" i="1" s="1"/>
  <c r="I620" i="1" s="1"/>
  <c r="I426" i="1"/>
  <c r="X413" i="1"/>
  <c r="J414" i="1"/>
  <c r="X422" i="1"/>
  <c r="J423" i="1"/>
  <c r="X419" i="1"/>
  <c r="J420" i="1"/>
  <c r="Y422" i="1"/>
  <c r="X423" i="1"/>
  <c r="Y427" i="1"/>
  <c r="Y434" i="1"/>
  <c r="X418" i="1"/>
  <c r="J419" i="1"/>
  <c r="X427" i="1"/>
  <c r="X434" i="1"/>
  <c r="Y413" i="1"/>
  <c r="X414" i="1"/>
  <c r="J415" i="1"/>
  <c r="Y418" i="1"/>
  <c r="X95" i="1"/>
  <c r="Y95" i="1"/>
  <c r="J96" i="1"/>
  <c r="X96" i="1"/>
  <c r="Y96" i="1"/>
  <c r="X78" i="1"/>
  <c r="Y78" i="1"/>
  <c r="K44" i="1"/>
  <c r="X44" i="1"/>
  <c r="Z44" i="1"/>
  <c r="X77" i="1"/>
  <c r="Y77" i="1"/>
  <c r="W43" i="1"/>
  <c r="Z43" i="1" s="1"/>
  <c r="N43" i="1"/>
  <c r="K43" i="1" s="1"/>
  <c r="M43" i="1"/>
  <c r="W533" i="1"/>
  <c r="Z533" i="1" s="1"/>
  <c r="N533" i="1"/>
  <c r="J533" i="1" s="1"/>
  <c r="M533" i="1"/>
  <c r="W532" i="1"/>
  <c r="X532" i="1" s="1"/>
  <c r="N532" i="1"/>
  <c r="K532" i="1" s="1"/>
  <c r="M532" i="1"/>
  <c r="W531" i="1"/>
  <c r="Y531" i="1" s="1"/>
  <c r="N531" i="1"/>
  <c r="K531" i="1" s="1"/>
  <c r="M531" i="1"/>
  <c r="W530" i="1"/>
  <c r="Z530" i="1" s="1"/>
  <c r="N530" i="1"/>
  <c r="K530" i="1" s="1"/>
  <c r="M530" i="1"/>
  <c r="W529" i="1"/>
  <c r="Z529" i="1" s="1"/>
  <c r="N529" i="1"/>
  <c r="J529" i="1" s="1"/>
  <c r="M529" i="1"/>
  <c r="W528" i="1"/>
  <c r="X528" i="1" s="1"/>
  <c r="N528" i="1"/>
  <c r="K528" i="1" s="1"/>
  <c r="M528" i="1"/>
  <c r="N527" i="1"/>
  <c r="I528" i="1"/>
  <c r="I310" i="1" l="1"/>
  <c r="I314" i="1" s="1"/>
  <c r="I529" i="1"/>
  <c r="I311" i="1"/>
  <c r="I539" i="1"/>
  <c r="I550" i="1"/>
  <c r="I561" i="1" s="1"/>
  <c r="I480" i="1"/>
  <c r="I483" i="1" s="1"/>
  <c r="I662" i="1"/>
  <c r="I672" i="1" s="1"/>
  <c r="I559" i="1"/>
  <c r="I583" i="1"/>
  <c r="I414" i="1"/>
  <c r="I428" i="1" s="1"/>
  <c r="I430" i="1" s="1"/>
  <c r="I432" i="1" s="1"/>
  <c r="I427" i="1"/>
  <c r="J530" i="1"/>
  <c r="Y43" i="1"/>
  <c r="J43" i="1"/>
  <c r="J531" i="1"/>
  <c r="X531" i="1"/>
  <c r="X43" i="1"/>
  <c r="X529" i="1"/>
  <c r="X530" i="1"/>
  <c r="J532" i="1"/>
  <c r="X533" i="1"/>
  <c r="Y529" i="1"/>
  <c r="Y530" i="1"/>
  <c r="Y533" i="1"/>
  <c r="J528" i="1"/>
  <c r="Y528" i="1"/>
  <c r="K529" i="1"/>
  <c r="Z531" i="1"/>
  <c r="Y532" i="1"/>
  <c r="K533" i="1"/>
  <c r="Z528" i="1"/>
  <c r="Z532" i="1"/>
  <c r="W510" i="1"/>
  <c r="Z510" i="1" s="1"/>
  <c r="N510" i="1"/>
  <c r="K510" i="1" s="1"/>
  <c r="M510" i="1"/>
  <c r="W504" i="1"/>
  <c r="Z504" i="1" s="1"/>
  <c r="N504" i="1"/>
  <c r="J504" i="1" s="1"/>
  <c r="M504" i="1"/>
  <c r="W507" i="1"/>
  <c r="Z507" i="1" s="1"/>
  <c r="N507" i="1"/>
  <c r="W520" i="1"/>
  <c r="Z520" i="1" s="1"/>
  <c r="N520" i="1"/>
  <c r="K520" i="1" s="1"/>
  <c r="M520" i="1"/>
  <c r="W509" i="1"/>
  <c r="Z509" i="1" s="1"/>
  <c r="N509" i="1"/>
  <c r="W508" i="1"/>
  <c r="X508" i="1" s="1"/>
  <c r="N508" i="1"/>
  <c r="W506" i="1"/>
  <c r="Y506" i="1" s="1"/>
  <c r="N506" i="1"/>
  <c r="K506" i="1" s="1"/>
  <c r="M506" i="1"/>
  <c r="W505" i="1"/>
  <c r="Z505" i="1" s="1"/>
  <c r="N505" i="1"/>
  <c r="J505" i="1" s="1"/>
  <c r="M505" i="1"/>
  <c r="W503" i="1"/>
  <c r="Y503" i="1" s="1"/>
  <c r="N503" i="1"/>
  <c r="J503" i="1" s="1"/>
  <c r="M503" i="1"/>
  <c r="W502" i="1"/>
  <c r="X502" i="1" s="1"/>
  <c r="N502" i="1"/>
  <c r="K502" i="1" s="1"/>
  <c r="M502" i="1"/>
  <c r="W501" i="1"/>
  <c r="Y501" i="1" s="1"/>
  <c r="N501" i="1"/>
  <c r="K501" i="1" s="1"/>
  <c r="M501" i="1"/>
  <c r="N500" i="1"/>
  <c r="I500" i="1"/>
  <c r="I501" i="1" s="1"/>
  <c r="I530" i="1" l="1"/>
  <c r="I724" i="1" s="1"/>
  <c r="I780" i="1"/>
  <c r="I777" i="1"/>
  <c r="I569" i="1"/>
  <c r="I572" i="1"/>
  <c r="I548" i="1"/>
  <c r="I540" i="1"/>
  <c r="I541" i="1" s="1"/>
  <c r="I542" i="1" s="1"/>
  <c r="I551" i="1"/>
  <c r="I502" i="1"/>
  <c r="I415" i="1"/>
  <c r="I429" i="1" s="1"/>
  <c r="I431" i="1" s="1"/>
  <c r="I433" i="1" s="1"/>
  <c r="I434" i="1" s="1"/>
  <c r="Y502" i="1"/>
  <c r="Z502" i="1"/>
  <c r="Z503" i="1"/>
  <c r="J510" i="1"/>
  <c r="Y510" i="1"/>
  <c r="X510" i="1"/>
  <c r="X509" i="1"/>
  <c r="Y509" i="1"/>
  <c r="Y508" i="1"/>
  <c r="Z508" i="1"/>
  <c r="K505" i="1"/>
  <c r="Z506" i="1"/>
  <c r="K503" i="1"/>
  <c r="X503" i="1"/>
  <c r="J520" i="1"/>
  <c r="K504" i="1"/>
  <c r="X504" i="1"/>
  <c r="Y504" i="1"/>
  <c r="X507" i="1"/>
  <c r="Y507" i="1"/>
  <c r="X505" i="1"/>
  <c r="J506" i="1"/>
  <c r="Y505" i="1"/>
  <c r="X506" i="1"/>
  <c r="Y520" i="1"/>
  <c r="Z501" i="1"/>
  <c r="J501" i="1"/>
  <c r="X520" i="1"/>
  <c r="X501" i="1"/>
  <c r="J502" i="1"/>
  <c r="W496" i="1"/>
  <c r="Z496" i="1" s="1"/>
  <c r="N496" i="1"/>
  <c r="W495" i="1"/>
  <c r="Z495" i="1" s="1"/>
  <c r="N495" i="1"/>
  <c r="J495" i="1" s="1"/>
  <c r="M495" i="1"/>
  <c r="W494" i="1"/>
  <c r="X494" i="1" s="1"/>
  <c r="N494" i="1"/>
  <c r="J494" i="1" s="1"/>
  <c r="M494" i="1"/>
  <c r="I494" i="1"/>
  <c r="W493" i="1"/>
  <c r="X493" i="1" s="1"/>
  <c r="N493" i="1"/>
  <c r="W492" i="1"/>
  <c r="Y492" i="1" s="1"/>
  <c r="N492" i="1"/>
  <c r="W491" i="1"/>
  <c r="Z491" i="1" s="1"/>
  <c r="N491" i="1"/>
  <c r="K491" i="1" s="1"/>
  <c r="M491" i="1"/>
  <c r="W490" i="1"/>
  <c r="Z490" i="1" s="1"/>
  <c r="N490" i="1"/>
  <c r="J490" i="1" s="1"/>
  <c r="M490" i="1"/>
  <c r="W489" i="1"/>
  <c r="X489" i="1" s="1"/>
  <c r="N489" i="1"/>
  <c r="K489" i="1" s="1"/>
  <c r="M489" i="1"/>
  <c r="W488" i="1"/>
  <c r="Y488" i="1" s="1"/>
  <c r="N488" i="1"/>
  <c r="K488" i="1" s="1"/>
  <c r="M488" i="1"/>
  <c r="W487" i="1"/>
  <c r="Z487" i="1" s="1"/>
  <c r="N487" i="1"/>
  <c r="K487" i="1" s="1"/>
  <c r="M487" i="1"/>
  <c r="N486" i="1"/>
  <c r="I486" i="1"/>
  <c r="I487" i="1" s="1"/>
  <c r="I488" i="1" s="1"/>
  <c r="I489" i="1" s="1"/>
  <c r="I490" i="1" s="1"/>
  <c r="I673" i="1" s="1"/>
  <c r="I532" i="1" l="1"/>
  <c r="I531" i="1"/>
  <c r="I503" i="1"/>
  <c r="I505" i="1" s="1"/>
  <c r="I507" i="1" s="1"/>
  <c r="I509" i="1" s="1"/>
  <c r="I511" i="1" s="1"/>
  <c r="I513" i="1" s="1"/>
  <c r="I687" i="1"/>
  <c r="Y490" i="1"/>
  <c r="X490" i="1"/>
  <c r="K490" i="1"/>
  <c r="X488" i="1"/>
  <c r="J487" i="1"/>
  <c r="Z488" i="1"/>
  <c r="J489" i="1"/>
  <c r="Y489" i="1"/>
  <c r="Y494" i="1"/>
  <c r="Z494" i="1"/>
  <c r="Y493" i="1"/>
  <c r="X492" i="1"/>
  <c r="Z492" i="1"/>
  <c r="J491" i="1"/>
  <c r="K495" i="1"/>
  <c r="K494" i="1"/>
  <c r="X487" i="1"/>
  <c r="J488" i="1"/>
  <c r="Z489" i="1"/>
  <c r="X491" i="1"/>
  <c r="Z493" i="1"/>
  <c r="X495" i="1"/>
  <c r="Y495" i="1"/>
  <c r="X496" i="1"/>
  <c r="Y487" i="1"/>
  <c r="Y491" i="1"/>
  <c r="Y496" i="1"/>
  <c r="K330" i="1"/>
  <c r="K336" i="1"/>
  <c r="W326" i="1"/>
  <c r="Z326" i="1" s="1"/>
  <c r="N326" i="1"/>
  <c r="W325" i="1"/>
  <c r="Z325" i="1" s="1"/>
  <c r="N325" i="1"/>
  <c r="K337" i="1"/>
  <c r="K329" i="1"/>
  <c r="K328" i="1"/>
  <c r="K327" i="1"/>
  <c r="K324" i="1"/>
  <c r="K323" i="1"/>
  <c r="K322" i="1"/>
  <c r="K321" i="1"/>
  <c r="K320" i="1"/>
  <c r="K319" i="1"/>
  <c r="W336" i="1"/>
  <c r="Z336" i="1" s="1"/>
  <c r="N336" i="1"/>
  <c r="W330" i="1"/>
  <c r="Z330" i="1" s="1"/>
  <c r="N330" i="1"/>
  <c r="M330" i="1"/>
  <c r="W329" i="1"/>
  <c r="Y329" i="1" s="1"/>
  <c r="N329" i="1"/>
  <c r="M329" i="1"/>
  <c r="W328" i="1"/>
  <c r="X328" i="1" s="1"/>
  <c r="N328" i="1"/>
  <c r="W327" i="1"/>
  <c r="Y327" i="1" s="1"/>
  <c r="N327" i="1"/>
  <c r="W324" i="1"/>
  <c r="Z324" i="1" s="1"/>
  <c r="N324" i="1"/>
  <c r="M324" i="1"/>
  <c r="W323" i="1"/>
  <c r="Z323" i="1" s="1"/>
  <c r="N323" i="1"/>
  <c r="M323" i="1"/>
  <c r="W322" i="1"/>
  <c r="X322" i="1" s="1"/>
  <c r="N322" i="1"/>
  <c r="M322" i="1"/>
  <c r="W321" i="1"/>
  <c r="Y321" i="1" s="1"/>
  <c r="N321" i="1"/>
  <c r="M321" i="1"/>
  <c r="W320" i="1"/>
  <c r="Z320" i="1" s="1"/>
  <c r="N320" i="1"/>
  <c r="M320" i="1"/>
  <c r="N319" i="1"/>
  <c r="I319" i="1"/>
  <c r="I320" i="1" s="1"/>
  <c r="I321" i="1" s="1"/>
  <c r="I322" i="1" s="1"/>
  <c r="I323" i="1" s="1"/>
  <c r="W308" i="1"/>
  <c r="Z308" i="1" s="1"/>
  <c r="N308" i="1"/>
  <c r="M308" i="1"/>
  <c r="W70" i="1"/>
  <c r="Z70" i="1" s="1"/>
  <c r="N70" i="1"/>
  <c r="M70" i="1"/>
  <c r="I70" i="1"/>
  <c r="W68" i="1"/>
  <c r="Z68" i="1" s="1"/>
  <c r="N68" i="1"/>
  <c r="M68" i="1"/>
  <c r="I68" i="1"/>
  <c r="I75" i="1" s="1"/>
  <c r="W39" i="1"/>
  <c r="Z39" i="1" s="1"/>
  <c r="N39" i="1"/>
  <c r="J39" i="1" s="1"/>
  <c r="M39" i="1"/>
  <c r="W42" i="1"/>
  <c r="Y42" i="1" s="1"/>
  <c r="N42" i="1"/>
  <c r="K42" i="1" s="1"/>
  <c r="M42" i="1"/>
  <c r="W263" i="1"/>
  <c r="Z263" i="1" s="1"/>
  <c r="N263" i="1"/>
  <c r="J263" i="1" s="1"/>
  <c r="W262" i="1"/>
  <c r="Z262" i="1" s="1"/>
  <c r="N262" i="1"/>
  <c r="J262" i="1" s="1"/>
  <c r="W264" i="1"/>
  <c r="Y264" i="1" s="1"/>
  <c r="N264" i="1"/>
  <c r="J264" i="1" s="1"/>
  <c r="W265" i="1"/>
  <c r="Z265" i="1" s="1"/>
  <c r="N265" i="1"/>
  <c r="J265" i="1" s="1"/>
  <c r="W261" i="1"/>
  <c r="Z261" i="1" s="1"/>
  <c r="N261" i="1"/>
  <c r="K261" i="1" s="1"/>
  <c r="M261" i="1"/>
  <c r="W232" i="1"/>
  <c r="Z232" i="1" s="1"/>
  <c r="N232" i="1"/>
  <c r="K232" i="1" s="1"/>
  <c r="M232" i="1"/>
  <c r="W260" i="1"/>
  <c r="Z260" i="1" s="1"/>
  <c r="N260" i="1"/>
  <c r="W259" i="1"/>
  <c r="Z259" i="1" s="1"/>
  <c r="N259" i="1"/>
  <c r="K259" i="1" s="1"/>
  <c r="M259" i="1"/>
  <c r="I259" i="1"/>
  <c r="W258" i="1"/>
  <c r="Z258" i="1" s="1"/>
  <c r="N258" i="1"/>
  <c r="K258" i="1" s="1"/>
  <c r="M258" i="1"/>
  <c r="W257" i="1"/>
  <c r="Z257" i="1" s="1"/>
  <c r="N257" i="1"/>
  <c r="K257" i="1" s="1"/>
  <c r="M257" i="1"/>
  <c r="W256" i="1"/>
  <c r="Z256" i="1" s="1"/>
  <c r="N256" i="1"/>
  <c r="K256" i="1" s="1"/>
  <c r="M256" i="1"/>
  <c r="W255" i="1"/>
  <c r="Z255" i="1" s="1"/>
  <c r="N255" i="1"/>
  <c r="K255" i="1" s="1"/>
  <c r="M255" i="1"/>
  <c r="N254" i="1"/>
  <c r="I254" i="1"/>
  <c r="I255" i="1" s="1"/>
  <c r="I256" i="1" s="1"/>
  <c r="I257" i="1" s="1"/>
  <c r="I258" i="1" s="1"/>
  <c r="W234" i="1"/>
  <c r="Z234" i="1" s="1"/>
  <c r="N234" i="1"/>
  <c r="W233" i="1"/>
  <c r="Y233" i="1" s="1"/>
  <c r="N233" i="1"/>
  <c r="K233" i="1" s="1"/>
  <c r="M233" i="1"/>
  <c r="I233" i="1"/>
  <c r="W231" i="1"/>
  <c r="Z231" i="1" s="1"/>
  <c r="N231" i="1"/>
  <c r="K231" i="1" s="1"/>
  <c r="M231" i="1"/>
  <c r="W230" i="1"/>
  <c r="Z230" i="1" s="1"/>
  <c r="N230" i="1"/>
  <c r="J230" i="1" s="1"/>
  <c r="M230" i="1"/>
  <c r="W229" i="1"/>
  <c r="Z229" i="1" s="1"/>
  <c r="N229" i="1"/>
  <c r="K229" i="1" s="1"/>
  <c r="M229" i="1"/>
  <c r="W228" i="1"/>
  <c r="Y228" i="1" s="1"/>
  <c r="N228" i="1"/>
  <c r="K228" i="1" s="1"/>
  <c r="M228" i="1"/>
  <c r="N227" i="1"/>
  <c r="I227" i="1"/>
  <c r="I228" i="1" s="1"/>
  <c r="I229" i="1" s="1"/>
  <c r="I230" i="1" s="1"/>
  <c r="I231" i="1" s="1"/>
  <c r="I232" i="1" s="1"/>
  <c r="I515" i="1" l="1"/>
  <c r="I688" i="1"/>
  <c r="I504" i="1"/>
  <c r="I506" i="1" s="1"/>
  <c r="I508" i="1" s="1"/>
  <c r="I510" i="1" s="1"/>
  <c r="I512" i="1" s="1"/>
  <c r="I71" i="1"/>
  <c r="I73" i="1"/>
  <c r="K308" i="1"/>
  <c r="J308" i="1"/>
  <c r="I78" i="1"/>
  <c r="I77" i="1"/>
  <c r="I330" i="1"/>
  <c r="Z329" i="1"/>
  <c r="X326" i="1"/>
  <c r="X323" i="1"/>
  <c r="Y326" i="1"/>
  <c r="Z321" i="1"/>
  <c r="Y322" i="1"/>
  <c r="I329" i="1"/>
  <c r="I333" i="1" s="1"/>
  <c r="Y68" i="1"/>
  <c r="Y323" i="1"/>
  <c r="X327" i="1"/>
  <c r="Y328" i="1"/>
  <c r="X325" i="1"/>
  <c r="Z327" i="1"/>
  <c r="X329" i="1"/>
  <c r="Y325" i="1"/>
  <c r="X321" i="1"/>
  <c r="X320" i="1"/>
  <c r="Z322" i="1"/>
  <c r="X324" i="1"/>
  <c r="Z328" i="1"/>
  <c r="X330" i="1"/>
  <c r="Y320" i="1"/>
  <c r="Y324" i="1"/>
  <c r="Y330" i="1"/>
  <c r="X336" i="1"/>
  <c r="Y336" i="1"/>
  <c r="J258" i="1"/>
  <c r="X308" i="1"/>
  <c r="Y308" i="1"/>
  <c r="X68" i="1"/>
  <c r="X70" i="1"/>
  <c r="Y70" i="1"/>
  <c r="K39" i="1"/>
  <c r="Y39" i="1"/>
  <c r="X39" i="1"/>
  <c r="Z42" i="1"/>
  <c r="J42" i="1"/>
  <c r="X42" i="1"/>
  <c r="X263" i="1"/>
  <c r="Y263" i="1"/>
  <c r="X262" i="1"/>
  <c r="Y262" i="1"/>
  <c r="K230" i="1"/>
  <c r="X230" i="1"/>
  <c r="Y230" i="1"/>
  <c r="X264" i="1"/>
  <c r="Z264" i="1"/>
  <c r="J232" i="1"/>
  <c r="J261" i="1"/>
  <c r="Y261" i="1"/>
  <c r="X265" i="1"/>
  <c r="X261" i="1"/>
  <c r="Y265" i="1"/>
  <c r="J259" i="1"/>
  <c r="X232" i="1"/>
  <c r="Y232" i="1"/>
  <c r="X258" i="1"/>
  <c r="X259" i="1"/>
  <c r="X229" i="1"/>
  <c r="J233" i="1"/>
  <c r="J255" i="1"/>
  <c r="Y257" i="1"/>
  <c r="Y258" i="1"/>
  <c r="X257" i="1"/>
  <c r="J256" i="1"/>
  <c r="Y255" i="1"/>
  <c r="X256" i="1"/>
  <c r="J257" i="1"/>
  <c r="Y259" i="1"/>
  <c r="X260" i="1"/>
  <c r="X255" i="1"/>
  <c r="Y256" i="1"/>
  <c r="Y260" i="1"/>
  <c r="Y234" i="1"/>
  <c r="J228" i="1"/>
  <c r="Y229" i="1"/>
  <c r="J231" i="1"/>
  <c r="X231" i="1"/>
  <c r="X234" i="1"/>
  <c r="Z228" i="1"/>
  <c r="Z233" i="1"/>
  <c r="X228" i="1"/>
  <c r="J229" i="1"/>
  <c r="Y231" i="1"/>
  <c r="X233" i="1"/>
  <c r="W65" i="1"/>
  <c r="Z65" i="1" s="1"/>
  <c r="N65" i="1"/>
  <c r="M65" i="1"/>
  <c r="I65" i="1"/>
  <c r="W61" i="1"/>
  <c r="Z61" i="1" s="1"/>
  <c r="N61" i="1"/>
  <c r="W81" i="1"/>
  <c r="Y81" i="1" s="1"/>
  <c r="N81" i="1"/>
  <c r="M81" i="1"/>
  <c r="I81" i="1"/>
  <c r="W67" i="1"/>
  <c r="Z67" i="1" s="1"/>
  <c r="N67" i="1"/>
  <c r="W66" i="1"/>
  <c r="Z66" i="1" s="1"/>
  <c r="N66" i="1"/>
  <c r="M66" i="1"/>
  <c r="I66" i="1"/>
  <c r="W62" i="1"/>
  <c r="Z62" i="1" s="1"/>
  <c r="N62" i="1"/>
  <c r="M62" i="1"/>
  <c r="I62" i="1"/>
  <c r="W60" i="1"/>
  <c r="Z60" i="1" s="1"/>
  <c r="N60" i="1"/>
  <c r="M60" i="1"/>
  <c r="I60" i="1"/>
  <c r="I63" i="1" s="1"/>
  <c r="W59" i="1"/>
  <c r="Z59" i="1" s="1"/>
  <c r="N59" i="1"/>
  <c r="M59" i="1"/>
  <c r="I59" i="1"/>
  <c r="W53" i="1"/>
  <c r="Z53" i="1" s="1"/>
  <c r="N53" i="1"/>
  <c r="M53" i="1"/>
  <c r="W52" i="1"/>
  <c r="Y52" i="1" s="1"/>
  <c r="N52" i="1"/>
  <c r="M52" i="1"/>
  <c r="W51" i="1"/>
  <c r="Z51" i="1" s="1"/>
  <c r="N51" i="1"/>
  <c r="M51" i="1"/>
  <c r="W50" i="1"/>
  <c r="Z50" i="1" s="1"/>
  <c r="N50" i="1"/>
  <c r="M50" i="1"/>
  <c r="N49" i="1"/>
  <c r="I49" i="1"/>
  <c r="I50" i="1" s="1"/>
  <c r="I51" i="1" s="1"/>
  <c r="I52" i="1" s="1"/>
  <c r="I53" i="1" s="1"/>
  <c r="W33" i="1"/>
  <c r="Z33" i="1" s="1"/>
  <c r="N33" i="1"/>
  <c r="K33" i="1" s="1"/>
  <c r="M33" i="1"/>
  <c r="W38" i="1"/>
  <c r="Z38" i="1" s="1"/>
  <c r="N38" i="1"/>
  <c r="W37" i="1"/>
  <c r="Z37" i="1" s="1"/>
  <c r="N37" i="1"/>
  <c r="J37" i="1" s="1"/>
  <c r="M37" i="1"/>
  <c r="W45" i="1"/>
  <c r="Z45" i="1" s="1"/>
  <c r="N45" i="1"/>
  <c r="K45" i="1" s="1"/>
  <c r="M45" i="1"/>
  <c r="W36" i="1"/>
  <c r="X36" i="1" s="1"/>
  <c r="N36" i="1"/>
  <c r="K36" i="1" s="1"/>
  <c r="M36" i="1"/>
  <c r="W35" i="1"/>
  <c r="Y35" i="1" s="1"/>
  <c r="N35" i="1"/>
  <c r="W34" i="1"/>
  <c r="X34" i="1" s="1"/>
  <c r="N34" i="1"/>
  <c r="J34" i="1" s="1"/>
  <c r="M34" i="1"/>
  <c r="W32" i="1"/>
  <c r="Y32" i="1" s="1"/>
  <c r="N32" i="1"/>
  <c r="K32" i="1" s="1"/>
  <c r="M32" i="1"/>
  <c r="W31" i="1"/>
  <c r="Z31" i="1" s="1"/>
  <c r="N31" i="1"/>
  <c r="J31" i="1" s="1"/>
  <c r="M31" i="1"/>
  <c r="W30" i="1"/>
  <c r="Y30" i="1" s="1"/>
  <c r="N30" i="1"/>
  <c r="J30" i="1" s="1"/>
  <c r="M30" i="1"/>
  <c r="W29" i="1"/>
  <c r="X29" i="1" s="1"/>
  <c r="N29" i="1"/>
  <c r="J29" i="1" s="1"/>
  <c r="M29" i="1"/>
  <c r="N28" i="1"/>
  <c r="I28" i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1" i="1" s="1"/>
  <c r="I514" i="1" l="1"/>
  <c r="I516" i="1" s="1"/>
  <c r="I518" i="1" s="1"/>
  <c r="I520" i="1" s="1"/>
  <c r="I517" i="1"/>
  <c r="I519" i="1" s="1"/>
  <c r="I533" i="1"/>
  <c r="I331" i="1"/>
  <c r="I335" i="1" s="1"/>
  <c r="I334" i="1"/>
  <c r="I332" i="1"/>
  <c r="I39" i="1"/>
  <c r="I42" i="1" s="1"/>
  <c r="I44" i="1" s="1"/>
  <c r="I40" i="1"/>
  <c r="K37" i="1"/>
  <c r="J33" i="1"/>
  <c r="X50" i="1"/>
  <c r="X65" i="1"/>
  <c r="Y50" i="1"/>
  <c r="Y65" i="1"/>
  <c r="X53" i="1"/>
  <c r="Y53" i="1"/>
  <c r="X59" i="1"/>
  <c r="Y62" i="1"/>
  <c r="X66" i="1"/>
  <c r="Z81" i="1"/>
  <c r="Y61" i="1"/>
  <c r="Z52" i="1"/>
  <c r="X62" i="1"/>
  <c r="X61" i="1"/>
  <c r="Y59" i="1"/>
  <c r="Y66" i="1"/>
  <c r="Y51" i="1"/>
  <c r="X52" i="1"/>
  <c r="Y60" i="1"/>
  <c r="Y67" i="1"/>
  <c r="X81" i="1"/>
  <c r="X51" i="1"/>
  <c r="X60" i="1"/>
  <c r="X67" i="1"/>
  <c r="X37" i="1"/>
  <c r="J36" i="1"/>
  <c r="X33" i="1"/>
  <c r="X35" i="1"/>
  <c r="Y33" i="1"/>
  <c r="Y37" i="1"/>
  <c r="X38" i="1"/>
  <c r="J45" i="1"/>
  <c r="Y38" i="1"/>
  <c r="Z29" i="1"/>
  <c r="Z30" i="1"/>
  <c r="Z35" i="1"/>
  <c r="Y29" i="1"/>
  <c r="Z32" i="1"/>
  <c r="K30" i="1"/>
  <c r="X30" i="1"/>
  <c r="K31" i="1"/>
  <c r="Y34" i="1"/>
  <c r="Z34" i="1"/>
  <c r="X31" i="1"/>
  <c r="J32" i="1"/>
  <c r="Y31" i="1"/>
  <c r="X32" i="1"/>
  <c r="Y36" i="1"/>
  <c r="K29" i="1"/>
  <c r="K34" i="1"/>
  <c r="Z36" i="1"/>
  <c r="X45" i="1"/>
  <c r="Y45" i="1"/>
  <c r="Z423" i="11"/>
  <c r="Y423" i="11"/>
  <c r="X423" i="11"/>
  <c r="N423" i="11"/>
  <c r="I423" i="11"/>
  <c r="Z422" i="11"/>
  <c r="W422" i="11"/>
  <c r="Y422" i="11" s="1"/>
  <c r="N422" i="11"/>
  <c r="M422" i="11"/>
  <c r="I422" i="11"/>
  <c r="W421" i="11"/>
  <c r="N421" i="11"/>
  <c r="K421" i="11" s="1"/>
  <c r="M421" i="11"/>
  <c r="W420" i="11"/>
  <c r="Z420" i="11" s="1"/>
  <c r="N420" i="11"/>
  <c r="K420" i="11" s="1"/>
  <c r="M420" i="11"/>
  <c r="J420" i="11"/>
  <c r="I420" i="11"/>
  <c r="I421" i="11" s="1"/>
  <c r="W419" i="11"/>
  <c r="Z419" i="11" s="1"/>
  <c r="N419" i="11"/>
  <c r="K419" i="11" s="1"/>
  <c r="M419" i="11"/>
  <c r="Z418" i="11"/>
  <c r="W418" i="11"/>
  <c r="Y418" i="11" s="1"/>
  <c r="N418" i="11"/>
  <c r="M418" i="11"/>
  <c r="W417" i="11"/>
  <c r="N417" i="11"/>
  <c r="K417" i="11" s="1"/>
  <c r="M417" i="11"/>
  <c r="W416" i="11"/>
  <c r="Z416" i="11" s="1"/>
  <c r="N416" i="11"/>
  <c r="J416" i="11" s="1"/>
  <c r="M416" i="11"/>
  <c r="K416" i="11"/>
  <c r="Z415" i="11"/>
  <c r="W415" i="11"/>
  <c r="Y415" i="11" s="1"/>
  <c r="N415" i="11"/>
  <c r="K415" i="11" s="1"/>
  <c r="M415" i="11"/>
  <c r="N414" i="11"/>
  <c r="I414" i="11"/>
  <c r="I415" i="11" s="1"/>
  <c r="I416" i="11" s="1"/>
  <c r="I417" i="11" s="1"/>
  <c r="I419" i="11" s="1"/>
  <c r="K413" i="11"/>
  <c r="K412" i="11"/>
  <c r="K411" i="11"/>
  <c r="K410" i="11"/>
  <c r="K409" i="11"/>
  <c r="W408" i="11"/>
  <c r="X408" i="11" s="1"/>
  <c r="N408" i="11"/>
  <c r="M408" i="11"/>
  <c r="K408" i="11"/>
  <c r="W407" i="11"/>
  <c r="Z407" i="11" s="1"/>
  <c r="N407" i="11"/>
  <c r="M407" i="11"/>
  <c r="J407" i="11"/>
  <c r="K407" i="11" s="1"/>
  <c r="W406" i="11"/>
  <c r="Z406" i="11" s="1"/>
  <c r="N406" i="11"/>
  <c r="M406" i="11"/>
  <c r="K406" i="11"/>
  <c r="W405" i="11"/>
  <c r="N405" i="11"/>
  <c r="M405" i="11"/>
  <c r="K405" i="11"/>
  <c r="Z404" i="11"/>
  <c r="W404" i="11"/>
  <c r="X404" i="11" s="1"/>
  <c r="N404" i="11"/>
  <c r="M404" i="11"/>
  <c r="K404" i="11"/>
  <c r="W403" i="11"/>
  <c r="Z403" i="11" s="1"/>
  <c r="N403" i="11"/>
  <c r="M403" i="11"/>
  <c r="K403" i="11"/>
  <c r="X402" i="11"/>
  <c r="W402" i="11"/>
  <c r="Z402" i="11" s="1"/>
  <c r="N402" i="11"/>
  <c r="M402" i="11"/>
  <c r="K402" i="11"/>
  <c r="W401" i="11"/>
  <c r="N401" i="11"/>
  <c r="M401" i="11"/>
  <c r="K401" i="11"/>
  <c r="Y400" i="11"/>
  <c r="W400" i="11"/>
  <c r="X400" i="11" s="1"/>
  <c r="N400" i="11"/>
  <c r="M400" i="11"/>
  <c r="K400" i="11"/>
  <c r="X399" i="11"/>
  <c r="W399" i="11"/>
  <c r="Z399" i="11" s="1"/>
  <c r="N399" i="11"/>
  <c r="M399" i="11"/>
  <c r="K399" i="11"/>
  <c r="W398" i="11"/>
  <c r="Z398" i="11" s="1"/>
  <c r="N398" i="11"/>
  <c r="M398" i="11"/>
  <c r="K398" i="11"/>
  <c r="N397" i="11"/>
  <c r="M397" i="11"/>
  <c r="K397" i="11"/>
  <c r="W394" i="11"/>
  <c r="X394" i="11" s="1"/>
  <c r="N394" i="11"/>
  <c r="M394" i="11"/>
  <c r="W393" i="11"/>
  <c r="M393" i="11"/>
  <c r="K393" i="11"/>
  <c r="J393" i="11"/>
  <c r="W392" i="11"/>
  <c r="M392" i="11"/>
  <c r="K392" i="11"/>
  <c r="J392" i="11"/>
  <c r="W391" i="11"/>
  <c r="M391" i="11"/>
  <c r="K391" i="11"/>
  <c r="J391" i="11"/>
  <c r="W390" i="11"/>
  <c r="N390" i="11"/>
  <c r="K390" i="11" s="1"/>
  <c r="M390" i="11"/>
  <c r="W389" i="11"/>
  <c r="Z389" i="11" s="1"/>
  <c r="N389" i="11"/>
  <c r="K389" i="11" s="1"/>
  <c r="M389" i="11"/>
  <c r="W388" i="11"/>
  <c r="Z388" i="11" s="1"/>
  <c r="N388" i="11"/>
  <c r="J388" i="11" s="1"/>
  <c r="M388" i="11"/>
  <c r="K388" i="11"/>
  <c r="Z387" i="11"/>
  <c r="Y387" i="11"/>
  <c r="W387" i="11"/>
  <c r="X387" i="11" s="1"/>
  <c r="N387" i="11"/>
  <c r="M387" i="11"/>
  <c r="W386" i="11"/>
  <c r="N386" i="11"/>
  <c r="K386" i="11" s="1"/>
  <c r="M386" i="11"/>
  <c r="J386" i="11"/>
  <c r="W385" i="11"/>
  <c r="Z385" i="11" s="1"/>
  <c r="N385" i="11"/>
  <c r="M385" i="11"/>
  <c r="K385" i="11"/>
  <c r="J385" i="11"/>
  <c r="W384" i="11"/>
  <c r="Z384" i="11" s="1"/>
  <c r="N384" i="11"/>
  <c r="J384" i="11" s="1"/>
  <c r="M384" i="11"/>
  <c r="I384" i="11"/>
  <c r="I385" i="11" s="1"/>
  <c r="I386" i="11" s="1"/>
  <c r="I387" i="11" s="1"/>
  <c r="I388" i="11" s="1"/>
  <c r="I389" i="11" s="1"/>
  <c r="I390" i="11" s="1"/>
  <c r="I391" i="11" s="1"/>
  <c r="I392" i="11" s="1"/>
  <c r="I393" i="11" s="1"/>
  <c r="I394" i="11" s="1"/>
  <c r="N383" i="11"/>
  <c r="M383" i="11"/>
  <c r="I383" i="11"/>
  <c r="K379" i="11"/>
  <c r="W378" i="11"/>
  <c r="X378" i="11" s="1"/>
  <c r="N378" i="11"/>
  <c r="M378" i="11"/>
  <c r="K378" i="11"/>
  <c r="Y377" i="11"/>
  <c r="W377" i="11"/>
  <c r="X377" i="11" s="1"/>
  <c r="N377" i="11"/>
  <c r="M377" i="11"/>
  <c r="K377" i="11"/>
  <c r="W376" i="11"/>
  <c r="Z376" i="11" s="1"/>
  <c r="N376" i="11"/>
  <c r="K376" i="11"/>
  <c r="Z375" i="11"/>
  <c r="W375" i="11"/>
  <c r="X375" i="11" s="1"/>
  <c r="N375" i="11"/>
  <c r="K375" i="11"/>
  <c r="W374" i="11"/>
  <c r="Z374" i="11" s="1"/>
  <c r="N374" i="11"/>
  <c r="K374" i="11"/>
  <c r="W373" i="11"/>
  <c r="X373" i="11" s="1"/>
  <c r="N373" i="11"/>
  <c r="K373" i="11"/>
  <c r="X372" i="11"/>
  <c r="W372" i="11"/>
  <c r="Z372" i="11" s="1"/>
  <c r="N372" i="11"/>
  <c r="K372" i="11"/>
  <c r="W371" i="11"/>
  <c r="X371" i="11" s="1"/>
  <c r="N371" i="11"/>
  <c r="M371" i="11"/>
  <c r="K371" i="11"/>
  <c r="Z370" i="11"/>
  <c r="X370" i="11"/>
  <c r="W370" i="11"/>
  <c r="Y370" i="11" s="1"/>
  <c r="N370" i="11"/>
  <c r="M370" i="11"/>
  <c r="K370" i="11"/>
  <c r="W369" i="11"/>
  <c r="Z369" i="11" s="1"/>
  <c r="N369" i="11"/>
  <c r="M369" i="11"/>
  <c r="K369" i="11"/>
  <c r="W368" i="11"/>
  <c r="N368" i="11"/>
  <c r="M368" i="11"/>
  <c r="K368" i="11"/>
  <c r="Y367" i="11"/>
  <c r="W367" i="11"/>
  <c r="X367" i="11" s="1"/>
  <c r="N367" i="11"/>
  <c r="M367" i="11"/>
  <c r="K367" i="11"/>
  <c r="Z366" i="11"/>
  <c r="Y366" i="11"/>
  <c r="X366" i="11"/>
  <c r="W366" i="11"/>
  <c r="N366" i="11"/>
  <c r="M366" i="11"/>
  <c r="K366" i="11"/>
  <c r="W365" i="11"/>
  <c r="Z365" i="11" s="1"/>
  <c r="N365" i="11"/>
  <c r="M365" i="11"/>
  <c r="K365" i="11"/>
  <c r="W364" i="11"/>
  <c r="N364" i="11"/>
  <c r="M364" i="11"/>
  <c r="K364" i="11"/>
  <c r="N363" i="11"/>
  <c r="M363" i="11"/>
  <c r="K363" i="11"/>
  <c r="Z360" i="11"/>
  <c r="Y360" i="11"/>
  <c r="W360" i="11"/>
  <c r="X360" i="11" s="1"/>
  <c r="N360" i="11"/>
  <c r="K360" i="11"/>
  <c r="J360" i="11"/>
  <c r="Z359" i="11"/>
  <c r="X359" i="11"/>
  <c r="W359" i="11"/>
  <c r="Y359" i="11" s="1"/>
  <c r="N359" i="11"/>
  <c r="K359" i="11"/>
  <c r="J359" i="11"/>
  <c r="W358" i="11"/>
  <c r="Z358" i="11" s="1"/>
  <c r="N358" i="11"/>
  <c r="K358" i="11"/>
  <c r="J358" i="11"/>
  <c r="X357" i="11"/>
  <c r="W357" i="11"/>
  <c r="Z357" i="11" s="1"/>
  <c r="N357" i="11"/>
  <c r="K357" i="11"/>
  <c r="J357" i="11"/>
  <c r="W356" i="11"/>
  <c r="Z356" i="11" s="1"/>
  <c r="N356" i="11"/>
  <c r="K356" i="11"/>
  <c r="J356" i="11"/>
  <c r="W355" i="11"/>
  <c r="Z355" i="11" s="1"/>
  <c r="N355" i="11"/>
  <c r="K355" i="11"/>
  <c r="J355" i="11"/>
  <c r="W354" i="11"/>
  <c r="Z354" i="11" s="1"/>
  <c r="N354" i="11"/>
  <c r="K354" i="11"/>
  <c r="J354" i="11"/>
  <c r="W353" i="11"/>
  <c r="Z353" i="11" s="1"/>
  <c r="N353" i="11"/>
  <c r="K353" i="11"/>
  <c r="J353" i="11"/>
  <c r="W352" i="11"/>
  <c r="Z352" i="11" s="1"/>
  <c r="N352" i="11"/>
  <c r="K352" i="11"/>
  <c r="J352" i="11"/>
  <c r="W351" i="11"/>
  <c r="Z351" i="11" s="1"/>
  <c r="N351" i="11"/>
  <c r="K351" i="11"/>
  <c r="J351" i="11"/>
  <c r="W350" i="11"/>
  <c r="Z350" i="11" s="1"/>
  <c r="N350" i="11"/>
  <c r="K350" i="11"/>
  <c r="J350" i="11"/>
  <c r="W349" i="11"/>
  <c r="Z349" i="11" s="1"/>
  <c r="N349" i="11"/>
  <c r="K349" i="11"/>
  <c r="J349" i="11"/>
  <c r="W348" i="11"/>
  <c r="Z348" i="11" s="1"/>
  <c r="N348" i="11"/>
  <c r="K348" i="11"/>
  <c r="J348" i="11"/>
  <c r="N347" i="11"/>
  <c r="I347" i="11"/>
  <c r="I348" i="11" s="1"/>
  <c r="I349" i="11" s="1"/>
  <c r="I350" i="11" s="1"/>
  <c r="I351" i="11" s="1"/>
  <c r="I352" i="11" s="1"/>
  <c r="I353" i="11" s="1"/>
  <c r="I354" i="11" s="1"/>
  <c r="I355" i="11" s="1"/>
  <c r="I356" i="11" s="1"/>
  <c r="I357" i="11" s="1"/>
  <c r="I358" i="11" s="1"/>
  <c r="I359" i="11" s="1"/>
  <c r="I360" i="11" s="1"/>
  <c r="K345" i="11"/>
  <c r="K343" i="11"/>
  <c r="Y342" i="11"/>
  <c r="X342" i="11"/>
  <c r="W342" i="11"/>
  <c r="Z342" i="11" s="1"/>
  <c r="N342" i="11"/>
  <c r="M342" i="11"/>
  <c r="W341" i="11"/>
  <c r="N341" i="11"/>
  <c r="M341" i="11"/>
  <c r="K341" i="11"/>
  <c r="Y340" i="11"/>
  <c r="W340" i="11"/>
  <c r="Z340" i="11" s="1"/>
  <c r="N340" i="11"/>
  <c r="M340" i="11"/>
  <c r="K340" i="11"/>
  <c r="Y339" i="11"/>
  <c r="W339" i="11"/>
  <c r="X339" i="11" s="1"/>
  <c r="N339" i="11"/>
  <c r="M339" i="11"/>
  <c r="K339" i="11"/>
  <c r="W338" i="11"/>
  <c r="Z338" i="11" s="1"/>
  <c r="N338" i="11"/>
  <c r="M338" i="11"/>
  <c r="K338" i="11"/>
  <c r="W337" i="11"/>
  <c r="N337" i="11"/>
  <c r="K337" i="11"/>
  <c r="I337" i="11"/>
  <c r="Z336" i="11"/>
  <c r="Y336" i="11"/>
  <c r="W336" i="11"/>
  <c r="X336" i="11" s="1"/>
  <c r="N336" i="11"/>
  <c r="M336" i="11"/>
  <c r="K336" i="11"/>
  <c r="Y335" i="11"/>
  <c r="W335" i="11"/>
  <c r="X335" i="11" s="1"/>
  <c r="N335" i="11"/>
  <c r="M335" i="11"/>
  <c r="K335" i="11"/>
  <c r="W334" i="11"/>
  <c r="Z334" i="11" s="1"/>
  <c r="N334" i="11"/>
  <c r="M334" i="11"/>
  <c r="K334" i="11"/>
  <c r="W333" i="11"/>
  <c r="M333" i="11"/>
  <c r="K333" i="11"/>
  <c r="W332" i="11"/>
  <c r="X332" i="11" s="1"/>
  <c r="N332" i="11"/>
  <c r="M332" i="11"/>
  <c r="K332" i="11"/>
  <c r="X331" i="11"/>
  <c r="W331" i="11"/>
  <c r="Z331" i="11" s="1"/>
  <c r="N331" i="11"/>
  <c r="M331" i="11"/>
  <c r="K331" i="11"/>
  <c r="W330" i="11"/>
  <c r="N330" i="11"/>
  <c r="M330" i="11"/>
  <c r="J330" i="11"/>
  <c r="K330" i="11" s="1"/>
  <c r="W329" i="11"/>
  <c r="N329" i="11"/>
  <c r="M329" i="11"/>
  <c r="K329" i="11"/>
  <c r="Y328" i="11"/>
  <c r="X328" i="11"/>
  <c r="W328" i="11"/>
  <c r="Z328" i="11" s="1"/>
  <c r="N328" i="11"/>
  <c r="M328" i="11"/>
  <c r="K328" i="11"/>
  <c r="X327" i="11"/>
  <c r="W327" i="11"/>
  <c r="Z327" i="11" s="1"/>
  <c r="N327" i="11"/>
  <c r="M327" i="11"/>
  <c r="K327" i="11"/>
  <c r="W326" i="11"/>
  <c r="Z326" i="11" s="1"/>
  <c r="N326" i="11"/>
  <c r="M326" i="11"/>
  <c r="K326" i="11"/>
  <c r="N325" i="11"/>
  <c r="M325" i="11"/>
  <c r="K325" i="11"/>
  <c r="Z322" i="11"/>
  <c r="Y322" i="11"/>
  <c r="X322" i="11"/>
  <c r="W322" i="11"/>
  <c r="N322" i="11"/>
  <c r="Z321" i="11"/>
  <c r="X321" i="11"/>
  <c r="W321" i="11"/>
  <c r="Y321" i="11" s="1"/>
  <c r="N321" i="11"/>
  <c r="Y320" i="11"/>
  <c r="W320" i="11"/>
  <c r="Z320" i="11" s="1"/>
  <c r="N320" i="11"/>
  <c r="Y319" i="11"/>
  <c r="X319" i="11"/>
  <c r="W319" i="11"/>
  <c r="Z319" i="11" s="1"/>
  <c r="N319" i="11"/>
  <c r="W318" i="11"/>
  <c r="Z318" i="11" s="1"/>
  <c r="N318" i="11"/>
  <c r="Z317" i="11"/>
  <c r="Y317" i="11"/>
  <c r="W317" i="11"/>
  <c r="X317" i="11" s="1"/>
  <c r="N317" i="11"/>
  <c r="Z316" i="11"/>
  <c r="Y316" i="11"/>
  <c r="X316" i="11"/>
  <c r="W316" i="11"/>
  <c r="N316" i="11"/>
  <c r="W315" i="11"/>
  <c r="Z315" i="11" s="1"/>
  <c r="N315" i="11"/>
  <c r="W314" i="11"/>
  <c r="Z314" i="11" s="1"/>
  <c r="N314" i="11"/>
  <c r="X313" i="11"/>
  <c r="W313" i="11"/>
  <c r="Z313" i="11" s="1"/>
  <c r="N313" i="11"/>
  <c r="Z312" i="11"/>
  <c r="W312" i="11"/>
  <c r="X312" i="11" s="1"/>
  <c r="N312" i="11"/>
  <c r="N311" i="11"/>
  <c r="I311" i="11"/>
  <c r="I312" i="11" s="1"/>
  <c r="I313" i="11" s="1"/>
  <c r="I314" i="11" s="1"/>
  <c r="I315" i="11" s="1"/>
  <c r="I316" i="11" s="1"/>
  <c r="I317" i="11" s="1"/>
  <c r="K310" i="11"/>
  <c r="W307" i="11"/>
  <c r="Z307" i="11" s="1"/>
  <c r="N307" i="11"/>
  <c r="M307" i="11"/>
  <c r="W306" i="11"/>
  <c r="N306" i="11"/>
  <c r="M306" i="11"/>
  <c r="Y305" i="11"/>
  <c r="W305" i="11"/>
  <c r="X305" i="11" s="1"/>
  <c r="N305" i="11"/>
  <c r="M305" i="11"/>
  <c r="W304" i="11"/>
  <c r="N304" i="11"/>
  <c r="M304" i="11"/>
  <c r="W303" i="11"/>
  <c r="X303" i="11" s="1"/>
  <c r="N303" i="11"/>
  <c r="M303" i="11"/>
  <c r="W302" i="11"/>
  <c r="N302" i="11"/>
  <c r="M302" i="11"/>
  <c r="Y301" i="11"/>
  <c r="W301" i="11"/>
  <c r="X301" i="11" s="1"/>
  <c r="N301" i="11"/>
  <c r="M301" i="11"/>
  <c r="W300" i="11"/>
  <c r="N300" i="11"/>
  <c r="M300" i="11"/>
  <c r="W299" i="11"/>
  <c r="N299" i="11"/>
  <c r="M299" i="11"/>
  <c r="W298" i="11"/>
  <c r="N298" i="11"/>
  <c r="M298" i="11"/>
  <c r="W297" i="11"/>
  <c r="N297" i="11"/>
  <c r="M297" i="11"/>
  <c r="N296" i="11"/>
  <c r="M296" i="11"/>
  <c r="W292" i="11"/>
  <c r="Y292" i="11" s="1"/>
  <c r="N292" i="11"/>
  <c r="W291" i="11"/>
  <c r="Z291" i="11" s="1"/>
  <c r="N291" i="11"/>
  <c r="W290" i="11"/>
  <c r="N290" i="11"/>
  <c r="W289" i="11"/>
  <c r="Y289" i="11" s="1"/>
  <c r="N289" i="11"/>
  <c r="W288" i="11"/>
  <c r="Z288" i="11" s="1"/>
  <c r="N288" i="11"/>
  <c r="Y287" i="11"/>
  <c r="X287" i="11"/>
  <c r="W287" i="11"/>
  <c r="Z287" i="11" s="1"/>
  <c r="N287" i="11"/>
  <c r="W286" i="11"/>
  <c r="X286" i="11" s="1"/>
  <c r="N286" i="11"/>
  <c r="W285" i="11"/>
  <c r="N285" i="11"/>
  <c r="Y284" i="11"/>
  <c r="X284" i="11"/>
  <c r="W284" i="11"/>
  <c r="Z284" i="11" s="1"/>
  <c r="N284" i="11"/>
  <c r="N283" i="11"/>
  <c r="Z279" i="11"/>
  <c r="W279" i="11"/>
  <c r="Y279" i="11" s="1"/>
  <c r="N279" i="11"/>
  <c r="J279" i="11" s="1"/>
  <c r="K279" i="11"/>
  <c r="W278" i="11"/>
  <c r="Y278" i="11" s="1"/>
  <c r="N278" i="11"/>
  <c r="J278" i="11" s="1"/>
  <c r="K278" i="11"/>
  <c r="Z277" i="11"/>
  <c r="W277" i="11"/>
  <c r="Y277" i="11" s="1"/>
  <c r="N277" i="11"/>
  <c r="J277" i="11" s="1"/>
  <c r="K277" i="11"/>
  <c r="Z276" i="11"/>
  <c r="W276" i="11"/>
  <c r="Y276" i="11" s="1"/>
  <c r="N276" i="11"/>
  <c r="M276" i="11"/>
  <c r="W275" i="11"/>
  <c r="N275" i="11"/>
  <c r="K275" i="11" s="1"/>
  <c r="M275" i="11"/>
  <c r="X274" i="11"/>
  <c r="W274" i="11"/>
  <c r="Z274" i="11" s="1"/>
  <c r="N274" i="11"/>
  <c r="M274" i="11"/>
  <c r="K274" i="11"/>
  <c r="J274" i="11"/>
  <c r="Z273" i="11"/>
  <c r="Y273" i="11"/>
  <c r="W273" i="11"/>
  <c r="X273" i="11" s="1"/>
  <c r="N273" i="11"/>
  <c r="M273" i="11"/>
  <c r="W272" i="11"/>
  <c r="N272" i="11"/>
  <c r="K272" i="11" s="1"/>
  <c r="M272" i="11"/>
  <c r="W271" i="11"/>
  <c r="N271" i="11"/>
  <c r="M271" i="11"/>
  <c r="K271" i="11"/>
  <c r="J271" i="11"/>
  <c r="W270" i="11"/>
  <c r="Z270" i="11" s="1"/>
  <c r="N270" i="11"/>
  <c r="K270" i="11"/>
  <c r="J270" i="11"/>
  <c r="W269" i="11"/>
  <c r="Z269" i="11" s="1"/>
  <c r="N269" i="11"/>
  <c r="K269" i="11"/>
  <c r="J269" i="11"/>
  <c r="W268" i="11"/>
  <c r="Z268" i="11" s="1"/>
  <c r="N268" i="11"/>
  <c r="K268" i="11"/>
  <c r="J268" i="11"/>
  <c r="W267" i="11"/>
  <c r="Z267" i="11" s="1"/>
  <c r="N267" i="11"/>
  <c r="K267" i="11"/>
  <c r="J267" i="11"/>
  <c r="W266" i="11"/>
  <c r="Z266" i="11" s="1"/>
  <c r="N266" i="11"/>
  <c r="K266" i="11"/>
  <c r="J266" i="11"/>
  <c r="W265" i="11"/>
  <c r="Z265" i="11" s="1"/>
  <c r="N265" i="11"/>
  <c r="K265" i="11"/>
  <c r="J265" i="11"/>
  <c r="W264" i="11"/>
  <c r="Z264" i="11" s="1"/>
  <c r="N264" i="11"/>
  <c r="K264" i="11"/>
  <c r="J264" i="11"/>
  <c r="W263" i="11"/>
  <c r="Z263" i="11" s="1"/>
  <c r="N263" i="11"/>
  <c r="K263" i="11"/>
  <c r="J263" i="11"/>
  <c r="W262" i="11"/>
  <c r="Z262" i="11" s="1"/>
  <c r="N262" i="11"/>
  <c r="K262" i="11"/>
  <c r="J262" i="11"/>
  <c r="W261" i="11"/>
  <c r="Z261" i="11" s="1"/>
  <c r="N261" i="11"/>
  <c r="K261" i="11"/>
  <c r="J261" i="11"/>
  <c r="N260" i="11"/>
  <c r="K260" i="11"/>
  <c r="J260" i="11"/>
  <c r="I260" i="11"/>
  <c r="I261" i="11" s="1"/>
  <c r="I262" i="11" s="1"/>
  <c r="I263" i="11" s="1"/>
  <c r="I264" i="11" s="1"/>
  <c r="Y255" i="11"/>
  <c r="X255" i="11"/>
  <c r="W255" i="11"/>
  <c r="Z255" i="11" s="1"/>
  <c r="N255" i="11"/>
  <c r="K255" i="11"/>
  <c r="J255" i="11"/>
  <c r="I255" i="11"/>
  <c r="Y254" i="11"/>
  <c r="W254" i="11"/>
  <c r="Z254" i="11" s="1"/>
  <c r="N254" i="11"/>
  <c r="K254" i="11"/>
  <c r="J254" i="11"/>
  <c r="W253" i="11"/>
  <c r="Z253" i="11" s="1"/>
  <c r="N253" i="11"/>
  <c r="K253" i="11"/>
  <c r="J253" i="11"/>
  <c r="W252" i="11"/>
  <c r="Z252" i="11" s="1"/>
  <c r="N252" i="11"/>
  <c r="J252" i="11" s="1"/>
  <c r="K252" i="11"/>
  <c r="W251" i="11"/>
  <c r="Z251" i="11" s="1"/>
  <c r="N251" i="11"/>
  <c r="J251" i="11" s="1"/>
  <c r="K251" i="11"/>
  <c r="W250" i="11"/>
  <c r="N250" i="11"/>
  <c r="K250" i="11"/>
  <c r="J250" i="11"/>
  <c r="N249" i="11"/>
  <c r="K249" i="11"/>
  <c r="J249" i="11"/>
  <c r="I249" i="11"/>
  <c r="I250" i="11" s="1"/>
  <c r="I251" i="11" s="1"/>
  <c r="I252" i="11" s="1"/>
  <c r="I253" i="11" s="1"/>
  <c r="I254" i="11" s="1"/>
  <c r="W242" i="11"/>
  <c r="Z242" i="11" s="1"/>
  <c r="N242" i="11"/>
  <c r="J242" i="11" s="1"/>
  <c r="K242" i="11"/>
  <c r="I242" i="11"/>
  <c r="W241" i="11"/>
  <c r="Z241" i="11" s="1"/>
  <c r="N241" i="11"/>
  <c r="J241" i="11" s="1"/>
  <c r="K241" i="11"/>
  <c r="I241" i="11"/>
  <c r="X240" i="11"/>
  <c r="W240" i="11"/>
  <c r="Z240" i="11" s="1"/>
  <c r="N240" i="11"/>
  <c r="K240" i="11"/>
  <c r="J240" i="11"/>
  <c r="I240" i="11"/>
  <c r="W239" i="11"/>
  <c r="N239" i="11"/>
  <c r="J239" i="11" s="1"/>
  <c r="K239" i="11"/>
  <c r="W238" i="11"/>
  <c r="Z238" i="11" s="1"/>
  <c r="N238" i="11"/>
  <c r="K238" i="11"/>
  <c r="J238" i="11"/>
  <c r="Y237" i="11"/>
  <c r="W237" i="11"/>
  <c r="Z237" i="11" s="1"/>
  <c r="N237" i="11"/>
  <c r="K237" i="11"/>
  <c r="J237" i="11"/>
  <c r="Y236" i="11"/>
  <c r="W236" i="11"/>
  <c r="Z236" i="11" s="1"/>
  <c r="N236" i="11"/>
  <c r="K236" i="11"/>
  <c r="J236" i="11"/>
  <c r="W235" i="11"/>
  <c r="N235" i="11"/>
  <c r="K235" i="11"/>
  <c r="J235" i="11"/>
  <c r="N234" i="11"/>
  <c r="K234" i="11"/>
  <c r="J234" i="11"/>
  <c r="I234" i="11"/>
  <c r="I235" i="11" s="1"/>
  <c r="I236" i="11" s="1"/>
  <c r="I237" i="11" s="1"/>
  <c r="I238" i="11" s="1"/>
  <c r="I239" i="11" s="1"/>
  <c r="K228" i="11"/>
  <c r="Z227" i="11"/>
  <c r="X227" i="11"/>
  <c r="W227" i="11"/>
  <c r="Y227" i="11" s="1"/>
  <c r="N227" i="11"/>
  <c r="K227" i="11"/>
  <c r="W226" i="11"/>
  <c r="Z226" i="11" s="1"/>
  <c r="N226" i="11"/>
  <c r="K226" i="11"/>
  <c r="Z225" i="11"/>
  <c r="W225" i="11"/>
  <c r="Y225" i="11" s="1"/>
  <c r="N225" i="11"/>
  <c r="K225" i="11"/>
  <c r="J225" i="11"/>
  <c r="W224" i="11"/>
  <c r="N224" i="11"/>
  <c r="K224" i="11"/>
  <c r="Z223" i="11"/>
  <c r="W223" i="11"/>
  <c r="X223" i="11" s="1"/>
  <c r="N223" i="11"/>
  <c r="K223" i="11"/>
  <c r="Y222" i="11"/>
  <c r="X222" i="11"/>
  <c r="W222" i="11"/>
  <c r="Z222" i="11" s="1"/>
  <c r="N222" i="11"/>
  <c r="K222" i="11"/>
  <c r="W221" i="11"/>
  <c r="Z221" i="11" s="1"/>
  <c r="N221" i="11"/>
  <c r="K221" i="11"/>
  <c r="W220" i="11"/>
  <c r="N220" i="11"/>
  <c r="K220" i="11"/>
  <c r="I220" i="11"/>
  <c r="W219" i="11"/>
  <c r="X219" i="11" s="1"/>
  <c r="N219" i="11"/>
  <c r="K219" i="11"/>
  <c r="W218" i="11"/>
  <c r="Z218" i="11" s="1"/>
  <c r="N218" i="11"/>
  <c r="K218" i="11"/>
  <c r="I218" i="11"/>
  <c r="Y217" i="11"/>
  <c r="W217" i="11"/>
  <c r="Z217" i="11" s="1"/>
  <c r="N217" i="11"/>
  <c r="K217" i="11"/>
  <c r="I217" i="11"/>
  <c r="W216" i="11"/>
  <c r="N216" i="11"/>
  <c r="K216" i="11"/>
  <c r="I216" i="11"/>
  <c r="I221" i="11" s="1"/>
  <c r="Z215" i="11"/>
  <c r="W215" i="11"/>
  <c r="X215" i="11" s="1"/>
  <c r="N215" i="11"/>
  <c r="K215" i="11"/>
  <c r="I215" i="11"/>
  <c r="I219" i="11" s="1"/>
  <c r="I223" i="11" s="1"/>
  <c r="I225" i="11" s="1"/>
  <c r="Z214" i="11"/>
  <c r="Y214" i="11"/>
  <c r="W214" i="11"/>
  <c r="X214" i="11" s="1"/>
  <c r="N214" i="11"/>
  <c r="K214" i="11"/>
  <c r="W213" i="11"/>
  <c r="Z213" i="11" s="1"/>
  <c r="N213" i="11"/>
  <c r="K213" i="11"/>
  <c r="X212" i="11"/>
  <c r="W212" i="11"/>
  <c r="Y212" i="11" s="1"/>
  <c r="N212" i="11"/>
  <c r="K212" i="11"/>
  <c r="W211" i="11"/>
  <c r="X211" i="11" s="1"/>
  <c r="N211" i="11"/>
  <c r="J192" i="11" s="1"/>
  <c r="K211" i="11"/>
  <c r="N210" i="11"/>
  <c r="K210" i="11"/>
  <c r="I210" i="11"/>
  <c r="W203" i="11"/>
  <c r="Z203" i="11" s="1"/>
  <c r="N203" i="11"/>
  <c r="W202" i="11"/>
  <c r="N202" i="11"/>
  <c r="Y201" i="11"/>
  <c r="X201" i="11"/>
  <c r="W201" i="11"/>
  <c r="Z201" i="11" s="1"/>
  <c r="N201" i="11"/>
  <c r="K201" i="11"/>
  <c r="J201" i="11"/>
  <c r="W200" i="11"/>
  <c r="N200" i="11"/>
  <c r="W199" i="11"/>
  <c r="X199" i="11" s="1"/>
  <c r="N199" i="11"/>
  <c r="Y198" i="11"/>
  <c r="W198" i="11"/>
  <c r="Z198" i="11" s="1"/>
  <c r="N198" i="11"/>
  <c r="I198" i="11"/>
  <c r="I200" i="11" s="1"/>
  <c r="W197" i="11"/>
  <c r="X197" i="11" s="1"/>
  <c r="N197" i="11"/>
  <c r="W196" i="11"/>
  <c r="N196" i="11"/>
  <c r="I196" i="11"/>
  <c r="I197" i="11" s="1"/>
  <c r="I199" i="11" s="1"/>
  <c r="I201" i="11" s="1"/>
  <c r="W195" i="11"/>
  <c r="X195" i="11" s="1"/>
  <c r="N195" i="11"/>
  <c r="Y194" i="11"/>
  <c r="W194" i="11"/>
  <c r="Z194" i="11" s="1"/>
  <c r="N194" i="11"/>
  <c r="W193" i="11"/>
  <c r="X193" i="11" s="1"/>
  <c r="N193" i="11"/>
  <c r="W192" i="11"/>
  <c r="N192" i="11"/>
  <c r="N191" i="11"/>
  <c r="K191" i="11"/>
  <c r="J191" i="11"/>
  <c r="I191" i="11"/>
  <c r="I202" i="11" s="1"/>
  <c r="I203" i="11" s="1"/>
  <c r="Z183" i="11"/>
  <c r="W183" i="11"/>
  <c r="Y183" i="11" s="1"/>
  <c r="N183" i="11"/>
  <c r="J183" i="11" s="1"/>
  <c r="K183" i="11"/>
  <c r="W182" i="11"/>
  <c r="Y182" i="11" s="1"/>
  <c r="N182" i="11"/>
  <c r="J182" i="11" s="1"/>
  <c r="K182" i="11"/>
  <c r="W181" i="11"/>
  <c r="N181" i="11"/>
  <c r="J181" i="11" s="1"/>
  <c r="K181" i="11"/>
  <c r="W180" i="11"/>
  <c r="Y180" i="11" s="1"/>
  <c r="N180" i="11"/>
  <c r="J180" i="11" s="1"/>
  <c r="K180" i="11"/>
  <c r="W179" i="11"/>
  <c r="Y179" i="11" s="1"/>
  <c r="N179" i="11"/>
  <c r="J179" i="11" s="1"/>
  <c r="K179" i="11"/>
  <c r="W178" i="11"/>
  <c r="Y178" i="11" s="1"/>
  <c r="N178" i="11"/>
  <c r="J178" i="11" s="1"/>
  <c r="K178" i="11"/>
  <c r="W177" i="11"/>
  <c r="N177" i="11"/>
  <c r="K177" i="11"/>
  <c r="J177" i="11"/>
  <c r="I177" i="11"/>
  <c r="W176" i="11"/>
  <c r="Y176" i="11" s="1"/>
  <c r="N176" i="11"/>
  <c r="J176" i="11" s="1"/>
  <c r="K176" i="11"/>
  <c r="Z175" i="11"/>
  <c r="W175" i="11"/>
  <c r="Y175" i="11" s="1"/>
  <c r="N175" i="11"/>
  <c r="J175" i="11" s="1"/>
  <c r="K175" i="11"/>
  <c r="I175" i="11"/>
  <c r="I176" i="11" s="1"/>
  <c r="I178" i="11" s="1"/>
  <c r="W174" i="11"/>
  <c r="Y174" i="11" s="1"/>
  <c r="N174" i="11"/>
  <c r="K174" i="11"/>
  <c r="J174" i="11"/>
  <c r="I174" i="11"/>
  <c r="Z173" i="11"/>
  <c r="Y173" i="11"/>
  <c r="X173" i="11"/>
  <c r="W173" i="11"/>
  <c r="N173" i="11"/>
  <c r="K173" i="11"/>
  <c r="J173" i="11"/>
  <c r="Y172" i="11"/>
  <c r="W172" i="11"/>
  <c r="Z172" i="11" s="1"/>
  <c r="N172" i="11"/>
  <c r="K172" i="11"/>
  <c r="J172" i="11"/>
  <c r="Y171" i="11"/>
  <c r="X171" i="11"/>
  <c r="W171" i="11"/>
  <c r="Z171" i="11" s="1"/>
  <c r="N171" i="11"/>
  <c r="K171" i="11"/>
  <c r="J171" i="11"/>
  <c r="Y170" i="11"/>
  <c r="W170" i="11"/>
  <c r="Z170" i="11" s="1"/>
  <c r="N170" i="11"/>
  <c r="K170" i="11"/>
  <c r="J170" i="11"/>
  <c r="N169" i="11"/>
  <c r="J169" i="11" s="1"/>
  <c r="K169" i="11"/>
  <c r="I169" i="11"/>
  <c r="I170" i="11" s="1"/>
  <c r="I171" i="11" s="1"/>
  <c r="I172" i="11" s="1"/>
  <c r="I173" i="11" s="1"/>
  <c r="I183" i="11" s="1"/>
  <c r="W164" i="11"/>
  <c r="Z164" i="11" s="1"/>
  <c r="N164" i="11"/>
  <c r="K164" i="11"/>
  <c r="J164" i="11"/>
  <c r="Y163" i="11"/>
  <c r="X163" i="11"/>
  <c r="W163" i="11"/>
  <c r="Z163" i="11" s="1"/>
  <c r="N163" i="11"/>
  <c r="K163" i="11"/>
  <c r="J163" i="11"/>
  <c r="W162" i="11"/>
  <c r="Z162" i="11" s="1"/>
  <c r="N162" i="11"/>
  <c r="K162" i="11"/>
  <c r="J162" i="11"/>
  <c r="Y161" i="11"/>
  <c r="X161" i="11"/>
  <c r="W161" i="11"/>
  <c r="Z161" i="11" s="1"/>
  <c r="N161" i="11"/>
  <c r="K161" i="11"/>
  <c r="J161" i="11"/>
  <c r="W160" i="11"/>
  <c r="Z160" i="11" s="1"/>
  <c r="N160" i="11"/>
  <c r="K160" i="11"/>
  <c r="J160" i="11"/>
  <c r="Y159" i="11"/>
  <c r="X159" i="11"/>
  <c r="W159" i="11"/>
  <c r="Z159" i="11" s="1"/>
  <c r="N159" i="11"/>
  <c r="K159" i="11"/>
  <c r="J159" i="11"/>
  <c r="W158" i="11"/>
  <c r="Z158" i="11" s="1"/>
  <c r="N158" i="11"/>
  <c r="K158" i="11"/>
  <c r="J158" i="11"/>
  <c r="Y157" i="11"/>
  <c r="X157" i="11"/>
  <c r="W157" i="11"/>
  <c r="Z157" i="11" s="1"/>
  <c r="N157" i="11"/>
  <c r="K157" i="11"/>
  <c r="J157" i="11"/>
  <c r="N156" i="11"/>
  <c r="K156" i="11"/>
  <c r="J156" i="11"/>
  <c r="I156" i="11"/>
  <c r="I157" i="11" s="1"/>
  <c r="I158" i="11" s="1"/>
  <c r="I159" i="11" s="1"/>
  <c r="I160" i="11" s="1"/>
  <c r="I161" i="11" s="1"/>
  <c r="I162" i="11" s="1"/>
  <c r="I163" i="11" s="1"/>
  <c r="I164" i="11" s="1"/>
  <c r="K153" i="11"/>
  <c r="Z152" i="11"/>
  <c r="Y152" i="11"/>
  <c r="X152" i="11"/>
  <c r="W152" i="11"/>
  <c r="N152" i="11"/>
  <c r="K152" i="11"/>
  <c r="W151" i="11"/>
  <c r="N151" i="11"/>
  <c r="K151" i="11"/>
  <c r="Z150" i="11"/>
  <c r="W150" i="11"/>
  <c r="X150" i="11" s="1"/>
  <c r="N150" i="11"/>
  <c r="K150" i="11"/>
  <c r="W149" i="11"/>
  <c r="N149" i="11"/>
  <c r="K149" i="11"/>
  <c r="W148" i="11"/>
  <c r="Z148" i="11" s="1"/>
  <c r="N148" i="11"/>
  <c r="K148" i="11"/>
  <c r="W147" i="11"/>
  <c r="N147" i="11"/>
  <c r="K147" i="11"/>
  <c r="W146" i="11"/>
  <c r="Z146" i="11" s="1"/>
  <c r="N146" i="11"/>
  <c r="K146" i="11"/>
  <c r="W145" i="11"/>
  <c r="N145" i="11"/>
  <c r="K145" i="11"/>
  <c r="N144" i="11"/>
  <c r="K144" i="11"/>
  <c r="W139" i="11"/>
  <c r="N139" i="11"/>
  <c r="J139" i="11" s="1"/>
  <c r="K139" i="11"/>
  <c r="I139" i="11"/>
  <c r="W138" i="11"/>
  <c r="N138" i="11"/>
  <c r="J138" i="11" s="1"/>
  <c r="K138" i="11"/>
  <c r="W137" i="11"/>
  <c r="N137" i="11"/>
  <c r="K137" i="11"/>
  <c r="J137" i="11"/>
  <c r="X136" i="11"/>
  <c r="W136" i="11"/>
  <c r="N136" i="11"/>
  <c r="J136" i="11" s="1"/>
  <c r="K136" i="11"/>
  <c r="W135" i="11"/>
  <c r="N135" i="11"/>
  <c r="J135" i="11" s="1"/>
  <c r="K135" i="11"/>
  <c r="W134" i="11"/>
  <c r="X134" i="11" s="1"/>
  <c r="N134" i="11"/>
  <c r="J134" i="11" s="1"/>
  <c r="K134" i="11"/>
  <c r="N133" i="11"/>
  <c r="J133" i="11" s="1"/>
  <c r="K133" i="11"/>
  <c r="I133" i="11"/>
  <c r="I134" i="11" s="1"/>
  <c r="I135" i="11" s="1"/>
  <c r="I136" i="11" s="1"/>
  <c r="I137" i="11" s="1"/>
  <c r="I138" i="11" s="1"/>
  <c r="W128" i="11"/>
  <c r="N128" i="11"/>
  <c r="K128" i="11"/>
  <c r="J128" i="11"/>
  <c r="I128" i="11"/>
  <c r="X127" i="11"/>
  <c r="W127" i="11"/>
  <c r="N127" i="11"/>
  <c r="K127" i="11"/>
  <c r="J127" i="11"/>
  <c r="W126" i="11"/>
  <c r="N126" i="11"/>
  <c r="J126" i="11" s="1"/>
  <c r="K126" i="11"/>
  <c r="W125" i="11"/>
  <c r="X125" i="11" s="1"/>
  <c r="N125" i="11"/>
  <c r="J125" i="11" s="1"/>
  <c r="K125" i="11"/>
  <c r="W124" i="11"/>
  <c r="N124" i="11"/>
  <c r="J124" i="11" s="1"/>
  <c r="K124" i="11"/>
  <c r="W123" i="11"/>
  <c r="X123" i="11" s="1"/>
  <c r="N123" i="11"/>
  <c r="K123" i="11"/>
  <c r="J123" i="11"/>
  <c r="W122" i="11"/>
  <c r="N122" i="11"/>
  <c r="J122" i="11" s="1"/>
  <c r="K122" i="11"/>
  <c r="N121" i="11"/>
  <c r="J121" i="11" s="1"/>
  <c r="K121" i="11"/>
  <c r="I121" i="11"/>
  <c r="I122" i="11" s="1"/>
  <c r="I123" i="11" s="1"/>
  <c r="I124" i="11" s="1"/>
  <c r="X116" i="11"/>
  <c r="W116" i="11"/>
  <c r="N116" i="11"/>
  <c r="K116" i="11"/>
  <c r="J116" i="11"/>
  <c r="I116" i="11"/>
  <c r="W115" i="11"/>
  <c r="N115" i="11"/>
  <c r="K115" i="11"/>
  <c r="J115" i="11"/>
  <c r="W114" i="11"/>
  <c r="X114" i="11" s="1"/>
  <c r="N114" i="11"/>
  <c r="J114" i="11" s="1"/>
  <c r="K114" i="11"/>
  <c r="W113" i="11"/>
  <c r="N113" i="11"/>
  <c r="J113" i="11" s="1"/>
  <c r="K113" i="11"/>
  <c r="X112" i="11"/>
  <c r="W112" i="11"/>
  <c r="N112" i="11"/>
  <c r="K112" i="11"/>
  <c r="J112" i="11"/>
  <c r="W111" i="11"/>
  <c r="N111" i="11"/>
  <c r="K111" i="11"/>
  <c r="J111" i="11"/>
  <c r="W110" i="11"/>
  <c r="X110" i="11" s="1"/>
  <c r="N110" i="11"/>
  <c r="J110" i="11" s="1"/>
  <c r="K110" i="11"/>
  <c r="N109" i="11"/>
  <c r="K109" i="11"/>
  <c r="J109" i="11"/>
  <c r="I109" i="11"/>
  <c r="I110" i="11" s="1"/>
  <c r="I111" i="11" s="1"/>
  <c r="I112" i="11" s="1"/>
  <c r="I113" i="11" s="1"/>
  <c r="W105" i="11"/>
  <c r="N105" i="11"/>
  <c r="K105" i="11"/>
  <c r="J105" i="11"/>
  <c r="X104" i="11"/>
  <c r="W104" i="11"/>
  <c r="N104" i="11"/>
  <c r="K104" i="11"/>
  <c r="J104" i="11"/>
  <c r="W103" i="11"/>
  <c r="N103" i="11"/>
  <c r="J103" i="11" s="1"/>
  <c r="K103" i="11"/>
  <c r="W102" i="11"/>
  <c r="X102" i="11" s="1"/>
  <c r="N102" i="11"/>
  <c r="J102" i="11" s="1"/>
  <c r="K102" i="11"/>
  <c r="W101" i="11"/>
  <c r="N101" i="11"/>
  <c r="J101" i="11" s="1"/>
  <c r="K101" i="11"/>
  <c r="W100" i="11"/>
  <c r="X100" i="11" s="1"/>
  <c r="N100" i="11"/>
  <c r="K100" i="11"/>
  <c r="J100" i="11"/>
  <c r="W99" i="11"/>
  <c r="N99" i="11"/>
  <c r="J99" i="11" s="1"/>
  <c r="K99" i="11"/>
  <c r="W98" i="11"/>
  <c r="X98" i="11" s="1"/>
  <c r="N98" i="11"/>
  <c r="K98" i="11"/>
  <c r="J98" i="11"/>
  <c r="N97" i="11"/>
  <c r="K97" i="11"/>
  <c r="J97" i="11"/>
  <c r="I97" i="11"/>
  <c r="I98" i="11" s="1"/>
  <c r="I99" i="11" s="1"/>
  <c r="I100" i="11" s="1"/>
  <c r="I101" i="11" s="1"/>
  <c r="K95" i="11"/>
  <c r="Y94" i="11"/>
  <c r="X94" i="11"/>
  <c r="W94" i="11"/>
  <c r="Z94" i="11" s="1"/>
  <c r="N94" i="11"/>
  <c r="K94" i="11"/>
  <c r="W93" i="11"/>
  <c r="Z93" i="11" s="1"/>
  <c r="N93" i="11"/>
  <c r="M93" i="11"/>
  <c r="K93" i="11"/>
  <c r="Z92" i="11"/>
  <c r="Y92" i="11"/>
  <c r="X92" i="11"/>
  <c r="W92" i="11"/>
  <c r="N92" i="11"/>
  <c r="M92" i="11"/>
  <c r="K92" i="11"/>
  <c r="Y91" i="11"/>
  <c r="X91" i="11"/>
  <c r="W91" i="11"/>
  <c r="Z91" i="11" s="1"/>
  <c r="N91" i="11"/>
  <c r="M91" i="11"/>
  <c r="K91" i="11"/>
  <c r="W90" i="11"/>
  <c r="N90" i="11"/>
  <c r="M90" i="11"/>
  <c r="K90" i="11"/>
  <c r="Y89" i="11"/>
  <c r="W89" i="11"/>
  <c r="X89" i="11" s="1"/>
  <c r="N89" i="11"/>
  <c r="M89" i="11"/>
  <c r="K89" i="11"/>
  <c r="W88" i="11"/>
  <c r="Z88" i="11" s="1"/>
  <c r="N88" i="11"/>
  <c r="M88" i="11"/>
  <c r="K88" i="11"/>
  <c r="W87" i="11"/>
  <c r="Z87" i="11" s="1"/>
  <c r="N87" i="11"/>
  <c r="M87" i="11"/>
  <c r="K87" i="11"/>
  <c r="W86" i="11"/>
  <c r="Y86" i="11" s="1"/>
  <c r="N86" i="11"/>
  <c r="M86" i="11"/>
  <c r="W85" i="11"/>
  <c r="Z85" i="11" s="1"/>
  <c r="N85" i="11"/>
  <c r="M85" i="11"/>
  <c r="K85" i="11"/>
  <c r="W84" i="11"/>
  <c r="Z84" i="11" s="1"/>
  <c r="N84" i="11"/>
  <c r="M84" i="11"/>
  <c r="K84" i="11"/>
  <c r="Z83" i="11"/>
  <c r="X83" i="11"/>
  <c r="W83" i="11"/>
  <c r="Y83" i="11" s="1"/>
  <c r="N83" i="11"/>
  <c r="M83" i="11"/>
  <c r="K83" i="11"/>
  <c r="W82" i="11"/>
  <c r="X82" i="11" s="1"/>
  <c r="N82" i="11"/>
  <c r="M82" i="11"/>
  <c r="K82" i="11"/>
  <c r="Y81" i="11"/>
  <c r="X81" i="11"/>
  <c r="W81" i="11"/>
  <c r="Z81" i="11" s="1"/>
  <c r="N81" i="11"/>
  <c r="M81" i="11"/>
  <c r="K81" i="11"/>
  <c r="W80" i="11"/>
  <c r="Z80" i="11" s="1"/>
  <c r="N80" i="11"/>
  <c r="M80" i="11"/>
  <c r="K80" i="11"/>
  <c r="W79" i="11"/>
  <c r="Y79" i="11" s="1"/>
  <c r="N79" i="11"/>
  <c r="M79" i="11"/>
  <c r="K79" i="11"/>
  <c r="W78" i="11"/>
  <c r="X78" i="11" s="1"/>
  <c r="N78" i="11"/>
  <c r="M78" i="11"/>
  <c r="K78" i="11"/>
  <c r="W77" i="11"/>
  <c r="Y77" i="11" s="1"/>
  <c r="N77" i="11"/>
  <c r="M77" i="11"/>
  <c r="K77" i="11"/>
  <c r="Y76" i="11"/>
  <c r="X76" i="11"/>
  <c r="W76" i="11"/>
  <c r="Z76" i="11" s="1"/>
  <c r="N76" i="11"/>
  <c r="K76" i="11"/>
  <c r="W75" i="11"/>
  <c r="X75" i="11" s="1"/>
  <c r="N75" i="11"/>
  <c r="K75" i="11"/>
  <c r="W74" i="11"/>
  <c r="Z74" i="11" s="1"/>
  <c r="N74" i="11"/>
  <c r="K74" i="11"/>
  <c r="W73" i="11"/>
  <c r="X73" i="11" s="1"/>
  <c r="N73" i="11"/>
  <c r="K73" i="11"/>
  <c r="Y72" i="11"/>
  <c r="X72" i="11"/>
  <c r="W72" i="11"/>
  <c r="Z72" i="11" s="1"/>
  <c r="N72" i="11"/>
  <c r="K72" i="11"/>
  <c r="W71" i="11"/>
  <c r="X71" i="11" s="1"/>
  <c r="N71" i="11"/>
  <c r="K71" i="11"/>
  <c r="W70" i="11"/>
  <c r="Z70" i="11" s="1"/>
  <c r="N70" i="11"/>
  <c r="K70" i="11"/>
  <c r="W69" i="11"/>
  <c r="X69" i="11" s="1"/>
  <c r="N69" i="11"/>
  <c r="K69" i="11"/>
  <c r="W68" i="11"/>
  <c r="Z68" i="11" s="1"/>
  <c r="N68" i="11"/>
  <c r="K68" i="11"/>
  <c r="Z67" i="11"/>
  <c r="W67" i="11"/>
  <c r="X67" i="11" s="1"/>
  <c r="N67" i="11"/>
  <c r="K67" i="11"/>
  <c r="N66" i="11"/>
  <c r="K66" i="11"/>
  <c r="W61" i="11"/>
  <c r="X61" i="11" s="1"/>
  <c r="N61" i="11"/>
  <c r="J61" i="11" s="1"/>
  <c r="K61" i="11"/>
  <c r="W60" i="11"/>
  <c r="X60" i="11" s="1"/>
  <c r="N60" i="11"/>
  <c r="K60" i="11" s="1"/>
  <c r="M60" i="11"/>
  <c r="Z59" i="11"/>
  <c r="W59" i="11"/>
  <c r="Y59" i="11" s="1"/>
  <c r="N59" i="11"/>
  <c r="K59" i="11" s="1"/>
  <c r="M59" i="11"/>
  <c r="W58" i="11"/>
  <c r="Z58" i="11" s="1"/>
  <c r="N58" i="11"/>
  <c r="M58" i="11"/>
  <c r="K58" i="11"/>
  <c r="J58" i="11"/>
  <c r="Z57" i="11"/>
  <c r="Y57" i="11"/>
  <c r="X57" i="11"/>
  <c r="W57" i="11"/>
  <c r="N57" i="11"/>
  <c r="J57" i="11" s="1"/>
  <c r="M57" i="11"/>
  <c r="W56" i="11"/>
  <c r="X56" i="11" s="1"/>
  <c r="N56" i="11"/>
  <c r="K56" i="11" s="1"/>
  <c r="M56" i="11"/>
  <c r="W55" i="11"/>
  <c r="Y55" i="11" s="1"/>
  <c r="N55" i="11"/>
  <c r="K55" i="11" s="1"/>
  <c r="M55" i="11"/>
  <c r="J55" i="11"/>
  <c r="W54" i="11"/>
  <c r="Z54" i="11" s="1"/>
  <c r="N54" i="11"/>
  <c r="M54" i="11"/>
  <c r="K54" i="11"/>
  <c r="J54" i="11"/>
  <c r="Z53" i="11"/>
  <c r="Y53" i="11"/>
  <c r="X53" i="11"/>
  <c r="W53" i="11"/>
  <c r="N53" i="11"/>
  <c r="J53" i="11" s="1"/>
  <c r="M53" i="11"/>
  <c r="K53" i="11"/>
  <c r="W52" i="11"/>
  <c r="X52" i="11" s="1"/>
  <c r="N52" i="11"/>
  <c r="K52" i="11" s="1"/>
  <c r="M52" i="11"/>
  <c r="W51" i="11"/>
  <c r="Y51" i="11" s="1"/>
  <c r="N51" i="11"/>
  <c r="K51" i="11" s="1"/>
  <c r="M51" i="11"/>
  <c r="Y50" i="11"/>
  <c r="W50" i="11"/>
  <c r="Z50" i="11" s="1"/>
  <c r="N50" i="11"/>
  <c r="M50" i="11"/>
  <c r="K50" i="11"/>
  <c r="J50" i="11"/>
  <c r="W49" i="11"/>
  <c r="Y49" i="11" s="1"/>
  <c r="N49" i="11"/>
  <c r="J49" i="11" s="1"/>
  <c r="M49" i="11"/>
  <c r="W48" i="11"/>
  <c r="X48" i="11" s="1"/>
  <c r="N48" i="11"/>
  <c r="K48" i="11" s="1"/>
  <c r="M48" i="11"/>
  <c r="J48" i="11"/>
  <c r="W47" i="11"/>
  <c r="Y47" i="11" s="1"/>
  <c r="N47" i="11"/>
  <c r="M47" i="11"/>
  <c r="K47" i="11"/>
  <c r="J47" i="11"/>
  <c r="W46" i="11"/>
  <c r="Z46" i="11" s="1"/>
  <c r="N46" i="11"/>
  <c r="J46" i="11" s="1"/>
  <c r="M46" i="11"/>
  <c r="K46" i="11"/>
  <c r="Z45" i="11"/>
  <c r="Y45" i="11"/>
  <c r="W45" i="11"/>
  <c r="X45" i="11" s="1"/>
  <c r="N45" i="11"/>
  <c r="J45" i="11" s="1"/>
  <c r="M45" i="11"/>
  <c r="K45" i="11"/>
  <c r="W44" i="11"/>
  <c r="X44" i="11" s="1"/>
  <c r="N44" i="11"/>
  <c r="J44" i="11" s="1"/>
  <c r="K44" i="11"/>
  <c r="W43" i="11"/>
  <c r="X43" i="11" s="1"/>
  <c r="N43" i="11"/>
  <c r="J43" i="11" s="1"/>
  <c r="K43" i="11"/>
  <c r="W42" i="11"/>
  <c r="X42" i="11" s="1"/>
  <c r="N42" i="11"/>
  <c r="J42" i="11" s="1"/>
  <c r="K42" i="11"/>
  <c r="Z41" i="11"/>
  <c r="Y41" i="11"/>
  <c r="W41" i="11"/>
  <c r="X41" i="11" s="1"/>
  <c r="N41" i="11"/>
  <c r="J41" i="11" s="1"/>
  <c r="K41" i="11"/>
  <c r="W40" i="11"/>
  <c r="X40" i="11" s="1"/>
  <c r="N40" i="11"/>
  <c r="J40" i="11" s="1"/>
  <c r="K40" i="11"/>
  <c r="W39" i="11"/>
  <c r="X39" i="11" s="1"/>
  <c r="N39" i="11"/>
  <c r="J39" i="11" s="1"/>
  <c r="K39" i="11"/>
  <c r="W38" i="11"/>
  <c r="X38" i="11" s="1"/>
  <c r="N38" i="11"/>
  <c r="J38" i="11" s="1"/>
  <c r="K38" i="11"/>
  <c r="W37" i="11"/>
  <c r="X37" i="11" s="1"/>
  <c r="N37" i="11"/>
  <c r="J37" i="11" s="1"/>
  <c r="K37" i="11"/>
  <c r="W36" i="11"/>
  <c r="X36" i="11" s="1"/>
  <c r="N36" i="11"/>
  <c r="J36" i="11" s="1"/>
  <c r="K36" i="11"/>
  <c r="I36" i="1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N35" i="11"/>
  <c r="J35" i="11" s="1"/>
  <c r="K35" i="11"/>
  <c r="I35" i="11"/>
  <c r="K33" i="11"/>
  <c r="Z28" i="11"/>
  <c r="X28" i="11"/>
  <c r="W28" i="11"/>
  <c r="Y28" i="11" s="1"/>
  <c r="N28" i="11"/>
  <c r="K28" i="11"/>
  <c r="J28" i="11"/>
  <c r="Z27" i="11"/>
  <c r="Y27" i="11"/>
  <c r="X27" i="11"/>
  <c r="W27" i="11"/>
  <c r="N27" i="11"/>
  <c r="J27" i="11" s="1"/>
  <c r="M27" i="11"/>
  <c r="K27" i="11"/>
  <c r="Z26" i="11"/>
  <c r="W26" i="11"/>
  <c r="X26" i="11" s="1"/>
  <c r="N26" i="11"/>
  <c r="K26" i="11" s="1"/>
  <c r="M26" i="11"/>
  <c r="Z25" i="11"/>
  <c r="W25" i="11"/>
  <c r="Y25" i="11" s="1"/>
  <c r="N25" i="11"/>
  <c r="K25" i="11" s="1"/>
  <c r="M25" i="11"/>
  <c r="W24" i="11"/>
  <c r="Z24" i="11" s="1"/>
  <c r="N24" i="11"/>
  <c r="J24" i="11" s="1"/>
  <c r="M24" i="11"/>
  <c r="K24" i="11"/>
  <c r="W23" i="11"/>
  <c r="Y23" i="11" s="1"/>
  <c r="N23" i="11"/>
  <c r="J23" i="11" s="1"/>
  <c r="M23" i="11"/>
  <c r="W22" i="11"/>
  <c r="X22" i="11" s="1"/>
  <c r="N22" i="11"/>
  <c r="K22" i="11" s="1"/>
  <c r="M22" i="11"/>
  <c r="W21" i="11"/>
  <c r="Y21" i="11" s="1"/>
  <c r="N21" i="11"/>
  <c r="K21" i="11" s="1"/>
  <c r="M21" i="11"/>
  <c r="W20" i="11"/>
  <c r="Z20" i="11" s="1"/>
  <c r="N20" i="11"/>
  <c r="J20" i="11" s="1"/>
  <c r="M20" i="11"/>
  <c r="K20" i="11"/>
  <c r="Z19" i="11"/>
  <c r="Y19" i="11"/>
  <c r="W19" i="11"/>
  <c r="X19" i="11" s="1"/>
  <c r="N19" i="11"/>
  <c r="J19" i="11" s="1"/>
  <c r="M19" i="11"/>
  <c r="K19" i="11"/>
  <c r="Z18" i="11"/>
  <c r="Y18" i="11"/>
  <c r="W18" i="11"/>
  <c r="X18" i="11" s="1"/>
  <c r="N18" i="11"/>
  <c r="K18" i="11" s="1"/>
  <c r="M18" i="11"/>
  <c r="W17" i="11"/>
  <c r="Y17" i="11" s="1"/>
  <c r="N17" i="11"/>
  <c r="K17" i="11" s="1"/>
  <c r="M17" i="11"/>
  <c r="W16" i="11"/>
  <c r="Z16" i="11" s="1"/>
  <c r="N16" i="11"/>
  <c r="J16" i="11" s="1"/>
  <c r="M16" i="11"/>
  <c r="K16" i="11"/>
  <c r="W15" i="11"/>
  <c r="Z15" i="11" s="1"/>
  <c r="N15" i="11"/>
  <c r="J15" i="11" s="1"/>
  <c r="M15" i="11"/>
  <c r="W14" i="11"/>
  <c r="X14" i="11" s="1"/>
  <c r="N14" i="11"/>
  <c r="K14" i="11" s="1"/>
  <c r="M14" i="11"/>
  <c r="W13" i="11"/>
  <c r="Y13" i="11" s="1"/>
  <c r="N13" i="11"/>
  <c r="K13" i="11" s="1"/>
  <c r="M13" i="11"/>
  <c r="W12" i="11"/>
  <c r="Z12" i="11" s="1"/>
  <c r="N12" i="11"/>
  <c r="M12" i="11"/>
  <c r="K12" i="11"/>
  <c r="J12" i="11"/>
  <c r="Z11" i="11"/>
  <c r="Y11" i="11"/>
  <c r="X11" i="11"/>
  <c r="W11" i="11"/>
  <c r="N11" i="11"/>
  <c r="J11" i="11" s="1"/>
  <c r="M11" i="11"/>
  <c r="K11" i="11"/>
  <c r="Z10" i="11"/>
  <c r="W10" i="11"/>
  <c r="X10" i="11" s="1"/>
  <c r="N10" i="11"/>
  <c r="J10" i="11" s="1"/>
  <c r="K10" i="11"/>
  <c r="Z9" i="11"/>
  <c r="Y9" i="11"/>
  <c r="W9" i="11"/>
  <c r="X9" i="11" s="1"/>
  <c r="N9" i="11"/>
  <c r="J9" i="11" s="1"/>
  <c r="K9" i="11"/>
  <c r="W8" i="11"/>
  <c r="X8" i="11" s="1"/>
  <c r="N8" i="11"/>
  <c r="J8" i="11" s="1"/>
  <c r="K8" i="11"/>
  <c r="W7" i="11"/>
  <c r="X7" i="11" s="1"/>
  <c r="N7" i="11"/>
  <c r="J7" i="11" s="1"/>
  <c r="K7" i="11"/>
  <c r="Z6" i="11"/>
  <c r="Y6" i="11"/>
  <c r="W6" i="11"/>
  <c r="X6" i="11" s="1"/>
  <c r="N6" i="11"/>
  <c r="J6" i="11" s="1"/>
  <c r="K6" i="11"/>
  <c r="W5" i="11"/>
  <c r="X5" i="11" s="1"/>
  <c r="N5" i="11"/>
  <c r="J5" i="11" s="1"/>
  <c r="K5" i="11"/>
  <c r="Z4" i="11"/>
  <c r="Y4" i="11"/>
  <c r="W4" i="11"/>
  <c r="X4" i="11" s="1"/>
  <c r="N4" i="11"/>
  <c r="J4" i="11" s="1"/>
  <c r="K4" i="11"/>
  <c r="Z3" i="11"/>
  <c r="Y3" i="11"/>
  <c r="W3" i="11"/>
  <c r="X3" i="11" s="1"/>
  <c r="N3" i="11"/>
  <c r="J3" i="11" s="1"/>
  <c r="K3" i="11"/>
  <c r="W2" i="11"/>
  <c r="X2" i="11" s="1"/>
  <c r="N2" i="11"/>
  <c r="J2" i="11" s="1"/>
  <c r="K2" i="11"/>
  <c r="N1" i="11"/>
  <c r="J1" i="11" s="1"/>
  <c r="K1" i="11"/>
  <c r="I1" i="11"/>
  <c r="I2" i="11" s="1"/>
  <c r="I3" i="11" s="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Y7" i="11" l="1"/>
  <c r="X23" i="11"/>
  <c r="X88" i="11"/>
  <c r="Z7" i="11"/>
  <c r="Z14" i="11"/>
  <c r="X49" i="11"/>
  <c r="X68" i="11"/>
  <c r="X77" i="11"/>
  <c r="Z79" i="11"/>
  <c r="Y195" i="11"/>
  <c r="K15" i="11"/>
  <c r="Z21" i="11"/>
  <c r="Z23" i="11"/>
  <c r="Z5" i="11"/>
  <c r="Y10" i="11"/>
  <c r="Y26" i="11"/>
  <c r="Z39" i="11"/>
  <c r="Z49" i="11"/>
  <c r="Z56" i="11"/>
  <c r="Y58" i="11"/>
  <c r="Z61" i="11"/>
  <c r="Z75" i="11"/>
  <c r="Z77" i="11"/>
  <c r="Y150" i="11"/>
  <c r="X170" i="11"/>
  <c r="X172" i="11"/>
  <c r="Z199" i="11"/>
  <c r="X225" i="11"/>
  <c r="X236" i="11"/>
  <c r="X254" i="11"/>
  <c r="Y262" i="11"/>
  <c r="Y264" i="11"/>
  <c r="Y266" i="11"/>
  <c r="Y268" i="11"/>
  <c r="Y270" i="11"/>
  <c r="Y288" i="11"/>
  <c r="Y312" i="11"/>
  <c r="Y349" i="11"/>
  <c r="Y351" i="11"/>
  <c r="Y353" i="11"/>
  <c r="Y355" i="11"/>
  <c r="Y357" i="11"/>
  <c r="Y375" i="11"/>
  <c r="Z377" i="11"/>
  <c r="K384" i="11"/>
  <c r="X385" i="11"/>
  <c r="Y404" i="11"/>
  <c r="Z278" i="11"/>
  <c r="X315" i="11"/>
  <c r="X334" i="11"/>
  <c r="X388" i="11"/>
  <c r="Y8" i="11"/>
  <c r="X148" i="11"/>
  <c r="X158" i="11"/>
  <c r="X160" i="11"/>
  <c r="X162" i="11"/>
  <c r="X164" i="11"/>
  <c r="X174" i="11"/>
  <c r="Z8" i="11"/>
  <c r="X15" i="11"/>
  <c r="Y22" i="11"/>
  <c r="Y37" i="11"/>
  <c r="Y43" i="11"/>
  <c r="X80" i="11"/>
  <c r="X87" i="11"/>
  <c r="Y148" i="11"/>
  <c r="Y158" i="11"/>
  <c r="Y160" i="11"/>
  <c r="Y162" i="11"/>
  <c r="Y164" i="11"/>
  <c r="Z174" i="11"/>
  <c r="Z179" i="11"/>
  <c r="X182" i="11"/>
  <c r="X218" i="11"/>
  <c r="Y241" i="11"/>
  <c r="Y252" i="11"/>
  <c r="X289" i="11"/>
  <c r="Y303" i="11"/>
  <c r="Y315" i="11"/>
  <c r="X320" i="11"/>
  <c r="Y373" i="11"/>
  <c r="Y388" i="11"/>
  <c r="X398" i="11"/>
  <c r="Z17" i="11"/>
  <c r="Y87" i="11"/>
  <c r="Z182" i="11"/>
  <c r="Y218" i="11"/>
  <c r="Z289" i="11"/>
  <c r="Z373" i="11"/>
  <c r="X384" i="11"/>
  <c r="Z400" i="11"/>
  <c r="X407" i="11"/>
  <c r="X420" i="11"/>
  <c r="Y15" i="11"/>
  <c r="Z22" i="11"/>
  <c r="Z37" i="11"/>
  <c r="Z43" i="11"/>
  <c r="Z13" i="11"/>
  <c r="K23" i="11"/>
  <c r="Y48" i="11"/>
  <c r="Y78" i="11"/>
  <c r="X85" i="11"/>
  <c r="X146" i="11"/>
  <c r="Y221" i="11"/>
  <c r="X261" i="11"/>
  <c r="X263" i="11"/>
  <c r="X265" i="11"/>
  <c r="X267" i="11"/>
  <c r="X269" i="11"/>
  <c r="X307" i="11"/>
  <c r="Y313" i="11"/>
  <c r="X318" i="11"/>
  <c r="Y327" i="11"/>
  <c r="X348" i="11"/>
  <c r="X350" i="11"/>
  <c r="X352" i="11"/>
  <c r="X354" i="11"/>
  <c r="X356" i="11"/>
  <c r="X358" i="11"/>
  <c r="X376" i="11"/>
  <c r="Y378" i="11"/>
  <c r="Y384" i="11"/>
  <c r="J389" i="11"/>
  <c r="X416" i="11"/>
  <c r="Y420" i="11"/>
  <c r="Z48" i="11"/>
  <c r="Y85" i="11"/>
  <c r="Y146" i="11"/>
  <c r="I222" i="11"/>
  <c r="I224" i="11" s="1"/>
  <c r="Y261" i="11"/>
  <c r="Y263" i="11"/>
  <c r="Y265" i="11"/>
  <c r="Y267" i="11"/>
  <c r="Y269" i="11"/>
  <c r="J272" i="11"/>
  <c r="Y307" i="11"/>
  <c r="Y318" i="11"/>
  <c r="Y332" i="11"/>
  <c r="Y348" i="11"/>
  <c r="Y350" i="11"/>
  <c r="Y352" i="11"/>
  <c r="Y354" i="11"/>
  <c r="Y356" i="11"/>
  <c r="Y358" i="11"/>
  <c r="X369" i="11"/>
  <c r="Y371" i="11"/>
  <c r="Z378" i="11"/>
  <c r="Y394" i="11"/>
  <c r="X403" i="11"/>
  <c r="Y416" i="11"/>
  <c r="J421" i="11"/>
  <c r="J56" i="11"/>
  <c r="Z371" i="11"/>
  <c r="Z394" i="11"/>
  <c r="Y403" i="11"/>
  <c r="J417" i="11"/>
  <c r="X419" i="11"/>
  <c r="X365" i="11"/>
  <c r="X374" i="11"/>
  <c r="Y419" i="11"/>
  <c r="Y2" i="11"/>
  <c r="Z219" i="11"/>
  <c r="Y240" i="11"/>
  <c r="X251" i="11"/>
  <c r="Y274" i="11"/>
  <c r="X291" i="11"/>
  <c r="X314" i="11"/>
  <c r="X340" i="11"/>
  <c r="Z367" i="11"/>
  <c r="Y399" i="11"/>
  <c r="Y408" i="11"/>
  <c r="X415" i="11"/>
  <c r="Y14" i="11"/>
  <c r="Z71" i="11"/>
  <c r="Z51" i="11"/>
  <c r="Y88" i="11"/>
  <c r="X178" i="11"/>
  <c r="Y251" i="11"/>
  <c r="J275" i="11"/>
  <c r="Y291" i="11"/>
  <c r="Y314" i="11"/>
  <c r="X389" i="11"/>
  <c r="X406" i="11"/>
  <c r="Z2" i="11"/>
  <c r="Y5" i="11"/>
  <c r="Y39" i="11"/>
  <c r="Y56" i="11"/>
  <c r="Y61" i="11"/>
  <c r="Y68" i="11"/>
  <c r="Z178" i="11"/>
  <c r="Z195" i="11"/>
  <c r="Y199" i="11"/>
  <c r="Z212" i="11"/>
  <c r="X262" i="11"/>
  <c r="X264" i="11"/>
  <c r="X266" i="11"/>
  <c r="X268" i="11"/>
  <c r="X270" i="11"/>
  <c r="X326" i="11"/>
  <c r="X338" i="11"/>
  <c r="X349" i="11"/>
  <c r="X351" i="11"/>
  <c r="X353" i="11"/>
  <c r="X355" i="11"/>
  <c r="J390" i="11"/>
  <c r="I43" i="1"/>
  <c r="I45" i="1" s="1"/>
  <c r="I114" i="11"/>
  <c r="I115" i="11"/>
  <c r="I102" i="11"/>
  <c r="I104" i="11" s="1"/>
  <c r="I105" i="11" s="1"/>
  <c r="I103" i="11"/>
  <c r="I18" i="11"/>
  <c r="I17" i="1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125" i="11"/>
  <c r="I127" i="11" s="1"/>
  <c r="I126" i="11"/>
  <c r="X16" i="11"/>
  <c r="J17" i="11"/>
  <c r="X24" i="11"/>
  <c r="J25" i="11"/>
  <c r="X46" i="11"/>
  <c r="X47" i="11"/>
  <c r="Y69" i="11"/>
  <c r="Z139" i="11"/>
  <c r="Y139" i="11"/>
  <c r="X139" i="11"/>
  <c r="Z250" i="11"/>
  <c r="Y250" i="11"/>
  <c r="X250" i="11"/>
  <c r="K418" i="11"/>
  <c r="J418" i="11"/>
  <c r="K423" i="11"/>
  <c r="J423" i="11"/>
  <c r="Y16" i="11"/>
  <c r="X17" i="11"/>
  <c r="J18" i="11"/>
  <c r="Y24" i="11"/>
  <c r="X25" i="11"/>
  <c r="J26" i="11"/>
  <c r="Y36" i="11"/>
  <c r="Y40" i="11"/>
  <c r="Y42" i="11"/>
  <c r="Y44" i="11"/>
  <c r="J52" i="11"/>
  <c r="Y52" i="11"/>
  <c r="Y54" i="11"/>
  <c r="J60" i="11"/>
  <c r="Y60" i="11"/>
  <c r="Z73" i="11"/>
  <c r="X74" i="11"/>
  <c r="Z78" i="11"/>
  <c r="Y80" i="11"/>
  <c r="Y82" i="11"/>
  <c r="X84" i="11"/>
  <c r="X86" i="11"/>
  <c r="Z89" i="11"/>
  <c r="Z90" i="11"/>
  <c r="Y90" i="11"/>
  <c r="Z99" i="11"/>
  <c r="Y99" i="11"/>
  <c r="Z101" i="11"/>
  <c r="Y101" i="11"/>
  <c r="Z103" i="11"/>
  <c r="Y103" i="11"/>
  <c r="Z105" i="11"/>
  <c r="Y105" i="11"/>
  <c r="Z111" i="11"/>
  <c r="Y111" i="11"/>
  <c r="Z113" i="11"/>
  <c r="Y113" i="11"/>
  <c r="Z115" i="11"/>
  <c r="Y115" i="11"/>
  <c r="Z122" i="11"/>
  <c r="Y122" i="11"/>
  <c r="Z124" i="11"/>
  <c r="Y124" i="11"/>
  <c r="Z126" i="11"/>
  <c r="Y126" i="11"/>
  <c r="Z128" i="11"/>
  <c r="Y128" i="11"/>
  <c r="Z135" i="11"/>
  <c r="Y135" i="11"/>
  <c r="Z137" i="11"/>
  <c r="Y137" i="11"/>
  <c r="Z145" i="11"/>
  <c r="Y145" i="11"/>
  <c r="X145" i="11"/>
  <c r="Y177" i="11"/>
  <c r="Z177" i="11"/>
  <c r="X177" i="11"/>
  <c r="Y216" i="11"/>
  <c r="Z216" i="11"/>
  <c r="X216" i="11"/>
  <c r="Y220" i="11"/>
  <c r="Z220" i="11"/>
  <c r="X220" i="11"/>
  <c r="Z235" i="11"/>
  <c r="Y235" i="11"/>
  <c r="X235" i="11"/>
  <c r="Z239" i="11"/>
  <c r="Y239" i="11"/>
  <c r="X239" i="11"/>
  <c r="K273" i="11"/>
  <c r="J273" i="11"/>
  <c r="Z285" i="11"/>
  <c r="Y285" i="11"/>
  <c r="X285" i="11"/>
  <c r="Z298" i="11"/>
  <c r="X298" i="11"/>
  <c r="Y298" i="11"/>
  <c r="K387" i="11"/>
  <c r="J387" i="11"/>
  <c r="Z390" i="11"/>
  <c r="Y390" i="11"/>
  <c r="X390" i="11"/>
  <c r="X12" i="11"/>
  <c r="J13" i="11"/>
  <c r="X20" i="11"/>
  <c r="J21" i="11"/>
  <c r="X54" i="11"/>
  <c r="X55" i="11"/>
  <c r="Y73" i="11"/>
  <c r="Z151" i="11"/>
  <c r="Y151" i="11"/>
  <c r="X151" i="11"/>
  <c r="Z196" i="11"/>
  <c r="Y196" i="11"/>
  <c r="X196" i="11"/>
  <c r="Z200" i="11"/>
  <c r="Y200" i="11"/>
  <c r="X200" i="11"/>
  <c r="X202" i="11"/>
  <c r="Z202" i="11"/>
  <c r="Y202" i="11"/>
  <c r="K422" i="11"/>
  <c r="J422" i="11"/>
  <c r="Y12" i="11"/>
  <c r="X13" i="11"/>
  <c r="J14" i="11"/>
  <c r="Y20" i="11"/>
  <c r="X21" i="11"/>
  <c r="J22" i="11"/>
  <c r="Y38" i="11"/>
  <c r="Y46" i="11"/>
  <c r="Z47" i="11"/>
  <c r="J51" i="11"/>
  <c r="Z55" i="11"/>
  <c r="J59" i="11"/>
  <c r="Z69" i="11"/>
  <c r="X70" i="11"/>
  <c r="Z36" i="11"/>
  <c r="Z38" i="11"/>
  <c r="Z40" i="11"/>
  <c r="Z42" i="11"/>
  <c r="Z44" i="11"/>
  <c r="K49" i="11"/>
  <c r="X50" i="11"/>
  <c r="X51" i="11"/>
  <c r="Z52" i="11"/>
  <c r="K57" i="11"/>
  <c r="X58" i="11"/>
  <c r="X59" i="11"/>
  <c r="Z60" i="11"/>
  <c r="Y67" i="11"/>
  <c r="Y70" i="11"/>
  <c r="Y71" i="11"/>
  <c r="Y74" i="11"/>
  <c r="Y75" i="11"/>
  <c r="X79" i="11"/>
  <c r="Z82" i="11"/>
  <c r="Y84" i="11"/>
  <c r="Z86" i="11"/>
  <c r="X90" i="11"/>
  <c r="X99" i="11"/>
  <c r="X101" i="11"/>
  <c r="X103" i="11"/>
  <c r="X105" i="11"/>
  <c r="X111" i="11"/>
  <c r="X113" i="11"/>
  <c r="X115" i="11"/>
  <c r="X122" i="11"/>
  <c r="X124" i="11"/>
  <c r="X126" i="11"/>
  <c r="X128" i="11"/>
  <c r="X135" i="11"/>
  <c r="X137" i="11"/>
  <c r="Z147" i="11"/>
  <c r="Y147" i="11"/>
  <c r="X147" i="11"/>
  <c r="Y93" i="11"/>
  <c r="X93" i="11"/>
  <c r="Z98" i="11"/>
  <c r="Y98" i="11"/>
  <c r="Z100" i="11"/>
  <c r="Y100" i="11"/>
  <c r="Z102" i="11"/>
  <c r="Y102" i="11"/>
  <c r="Z104" i="11"/>
  <c r="Y104" i="11"/>
  <c r="Z110" i="11"/>
  <c r="Y110" i="11"/>
  <c r="Z112" i="11"/>
  <c r="Y112" i="11"/>
  <c r="Z114" i="11"/>
  <c r="Y114" i="11"/>
  <c r="Z116" i="11"/>
  <c r="Y116" i="11"/>
  <c r="Z123" i="11"/>
  <c r="Y123" i="11"/>
  <c r="Z125" i="11"/>
  <c r="Y125" i="11"/>
  <c r="Z127" i="11"/>
  <c r="Y127" i="11"/>
  <c r="Z134" i="11"/>
  <c r="Y134" i="11"/>
  <c r="Z136" i="11"/>
  <c r="Y136" i="11"/>
  <c r="Z138" i="11"/>
  <c r="Y138" i="11"/>
  <c r="X138" i="11"/>
  <c r="Z149" i="11"/>
  <c r="Y149" i="11"/>
  <c r="X149" i="11"/>
  <c r="Y181" i="11"/>
  <c r="Z181" i="11"/>
  <c r="X181" i="11"/>
  <c r="Z192" i="11"/>
  <c r="Y192" i="11"/>
  <c r="X192" i="11"/>
  <c r="I211" i="11"/>
  <c r="I212" i="11" s="1"/>
  <c r="I213" i="11" s="1"/>
  <c r="I214" i="11" s="1"/>
  <c r="I226" i="11"/>
  <c r="I227" i="11" s="1"/>
  <c r="Y224" i="11"/>
  <c r="Z224" i="11"/>
  <c r="X224" i="11"/>
  <c r="Y272" i="11"/>
  <c r="X272" i="11"/>
  <c r="Z272" i="11"/>
  <c r="I192" i="11"/>
  <c r="I193" i="11" s="1"/>
  <c r="I194" i="11" s="1"/>
  <c r="I195" i="11" s="1"/>
  <c r="X297" i="11"/>
  <c r="Z297" i="11"/>
  <c r="Y297" i="11"/>
  <c r="Z302" i="11"/>
  <c r="Y302" i="11"/>
  <c r="X302" i="11"/>
  <c r="K314" i="11"/>
  <c r="J314" i="11"/>
  <c r="K318" i="11"/>
  <c r="J318" i="11"/>
  <c r="K322" i="11"/>
  <c r="J322" i="11"/>
  <c r="Z341" i="11"/>
  <c r="Y341" i="11"/>
  <c r="X341" i="11"/>
  <c r="Z364" i="11"/>
  <c r="Y364" i="11"/>
  <c r="X364" i="11"/>
  <c r="X176" i="11"/>
  <c r="I179" i="11"/>
  <c r="I180" i="11" s="1"/>
  <c r="I181" i="11" s="1"/>
  <c r="I182" i="11" s="1"/>
  <c r="X180" i="11"/>
  <c r="Y193" i="11"/>
  <c r="Y197" i="11"/>
  <c r="X203" i="11"/>
  <c r="Y211" i="11"/>
  <c r="X213" i="11"/>
  <c r="X226" i="11"/>
  <c r="X238" i="11"/>
  <c r="X242" i="11"/>
  <c r="X253" i="11"/>
  <c r="I266" i="11"/>
  <c r="I265" i="11"/>
  <c r="I267" i="11" s="1"/>
  <c r="I268" i="11" s="1"/>
  <c r="I269" i="11" s="1"/>
  <c r="I270" i="11" s="1"/>
  <c r="I271" i="11" s="1"/>
  <c r="I272" i="11" s="1"/>
  <c r="I273" i="11" s="1"/>
  <c r="I274" i="11" s="1"/>
  <c r="I275" i="11" s="1"/>
  <c r="I276" i="11" s="1"/>
  <c r="Z271" i="11"/>
  <c r="Y271" i="11"/>
  <c r="K276" i="11"/>
  <c r="J276" i="11"/>
  <c r="Z300" i="11"/>
  <c r="X300" i="11"/>
  <c r="Y300" i="11"/>
  <c r="X175" i="11"/>
  <c r="Z176" i="11"/>
  <c r="X179" i="11"/>
  <c r="Z180" i="11"/>
  <c r="X183" i="11"/>
  <c r="Z193" i="11"/>
  <c r="X194" i="11"/>
  <c r="Z197" i="11"/>
  <c r="X198" i="11"/>
  <c r="Y203" i="11"/>
  <c r="Z211" i="11"/>
  <c r="Y213" i="11"/>
  <c r="Y215" i="11"/>
  <c r="X217" i="11"/>
  <c r="Y219" i="11"/>
  <c r="X221" i="11"/>
  <c r="Y223" i="11"/>
  <c r="Y226" i="11"/>
  <c r="X237" i="11"/>
  <c r="Y238" i="11"/>
  <c r="X241" i="11"/>
  <c r="Y242" i="11"/>
  <c r="X252" i="11"/>
  <c r="Y253" i="11"/>
  <c r="X271" i="11"/>
  <c r="Z275" i="11"/>
  <c r="Y275" i="11"/>
  <c r="X275" i="11"/>
  <c r="X299" i="11"/>
  <c r="Z299" i="11"/>
  <c r="Y299" i="11"/>
  <c r="I319" i="11"/>
  <c r="I320" i="11" s="1"/>
  <c r="I321" i="11" s="1"/>
  <c r="I322" i="11" s="1"/>
  <c r="I318" i="11"/>
  <c r="K315" i="11"/>
  <c r="J315" i="11"/>
  <c r="K319" i="11"/>
  <c r="J319" i="11"/>
  <c r="Z329" i="11"/>
  <c r="Y329" i="11"/>
  <c r="X329" i="11"/>
  <c r="Z330" i="11"/>
  <c r="Y330" i="11"/>
  <c r="X330" i="11"/>
  <c r="Z386" i="11"/>
  <c r="Y386" i="11"/>
  <c r="X386" i="11"/>
  <c r="Z391" i="11"/>
  <c r="Y391" i="11"/>
  <c r="X391" i="11"/>
  <c r="Z417" i="11"/>
  <c r="Y417" i="11"/>
  <c r="X417" i="11"/>
  <c r="Z421" i="11"/>
  <c r="Y421" i="11"/>
  <c r="X421" i="11"/>
  <c r="X276" i="11"/>
  <c r="X277" i="11"/>
  <c r="X278" i="11"/>
  <c r="X279" i="11"/>
  <c r="Y286" i="11"/>
  <c r="Z290" i="11"/>
  <c r="X290" i="11"/>
  <c r="X292" i="11"/>
  <c r="Z292" i="11"/>
  <c r="Z306" i="11"/>
  <c r="Y306" i="11"/>
  <c r="X306" i="11"/>
  <c r="K316" i="11"/>
  <c r="J316" i="11"/>
  <c r="K320" i="11"/>
  <c r="J320" i="11"/>
  <c r="Z333" i="11"/>
  <c r="Y333" i="11"/>
  <c r="X333" i="11"/>
  <c r="Z368" i="11"/>
  <c r="Y368" i="11"/>
  <c r="X368" i="11"/>
  <c r="Z392" i="11"/>
  <c r="Y392" i="11"/>
  <c r="X392" i="11"/>
  <c r="K394" i="11"/>
  <c r="J394" i="11"/>
  <c r="Z401" i="11"/>
  <c r="Y401" i="11"/>
  <c r="X401" i="11"/>
  <c r="I418" i="11"/>
  <c r="Z286" i="11"/>
  <c r="X288" i="11"/>
  <c r="Y290" i="11"/>
  <c r="Z304" i="11"/>
  <c r="Y304" i="11"/>
  <c r="X304" i="11"/>
  <c r="K312" i="11"/>
  <c r="J312" i="11"/>
  <c r="K313" i="11"/>
  <c r="J313" i="11"/>
  <c r="K317" i="11"/>
  <c r="J317" i="11"/>
  <c r="K321" i="11"/>
  <c r="J321" i="11"/>
  <c r="Z337" i="11"/>
  <c r="Y337" i="11"/>
  <c r="X337" i="11"/>
  <c r="Z393" i="11"/>
  <c r="Y393" i="11"/>
  <c r="X393" i="11"/>
  <c r="Z405" i="11"/>
  <c r="Y405" i="11"/>
  <c r="X405" i="11"/>
  <c r="Z301" i="11"/>
  <c r="Z303" i="11"/>
  <c r="Z305" i="11"/>
  <c r="Y326" i="11"/>
  <c r="Y331" i="11"/>
  <c r="Z332" i="11"/>
  <c r="Y334" i="11"/>
  <c r="Z335" i="11"/>
  <c r="Y338" i="11"/>
  <c r="Z339" i="11"/>
  <c r="Y365" i="11"/>
  <c r="Y369" i="11"/>
  <c r="Y372" i="11"/>
  <c r="Y374" i="11"/>
  <c r="Y376" i="11"/>
  <c r="Y385" i="11"/>
  <c r="Y389" i="11"/>
  <c r="Y398" i="11"/>
  <c r="Y402" i="11"/>
  <c r="Y406" i="11"/>
  <c r="Y407" i="11"/>
  <c r="Z408" i="11"/>
  <c r="J415" i="11"/>
  <c r="X418" i="11"/>
  <c r="J419" i="11"/>
  <c r="X422" i="11"/>
  <c r="K136" i="1"/>
  <c r="K139" i="1"/>
  <c r="K138" i="1"/>
  <c r="K134" i="1"/>
  <c r="K133" i="1"/>
  <c r="K132" i="1"/>
  <c r="K131" i="1"/>
  <c r="K130" i="1"/>
  <c r="K129" i="1"/>
  <c r="K141" i="1"/>
  <c r="W134" i="1"/>
  <c r="Z134" i="1" s="1"/>
  <c r="N134" i="1"/>
  <c r="M134" i="1"/>
  <c r="W136" i="1"/>
  <c r="Z136" i="1" s="1"/>
  <c r="N136" i="1"/>
  <c r="M136" i="1"/>
  <c r="W138" i="1"/>
  <c r="Z138" i="1" s="1"/>
  <c r="N138" i="1"/>
  <c r="M138" i="1"/>
  <c r="W137" i="1"/>
  <c r="Z137" i="1" s="1"/>
  <c r="N137" i="1"/>
  <c r="M137" i="1"/>
  <c r="W135" i="1"/>
  <c r="X135" i="1" s="1"/>
  <c r="N135" i="1"/>
  <c r="M135" i="1"/>
  <c r="W133" i="1"/>
  <c r="Z133" i="1" s="1"/>
  <c r="N133" i="1"/>
  <c r="M133" i="1"/>
  <c r="W132" i="1"/>
  <c r="Z132" i="1" s="1"/>
  <c r="N132" i="1"/>
  <c r="M132" i="1"/>
  <c r="W131" i="1"/>
  <c r="Z131" i="1" s="1"/>
  <c r="N131" i="1"/>
  <c r="M131" i="1"/>
  <c r="W130" i="1"/>
  <c r="X130" i="1" s="1"/>
  <c r="N130" i="1"/>
  <c r="M130" i="1"/>
  <c r="N129" i="1"/>
  <c r="I129" i="1"/>
  <c r="I130" i="1" s="1"/>
  <c r="I131" i="1" s="1"/>
  <c r="I132" i="1" s="1"/>
  <c r="I133" i="1" s="1"/>
  <c r="W115" i="1"/>
  <c r="Z115" i="1" s="1"/>
  <c r="N115" i="1"/>
  <c r="K115" i="1" s="1"/>
  <c r="M115" i="1"/>
  <c r="I115" i="1"/>
  <c r="W114" i="1"/>
  <c r="Z114" i="1" s="1"/>
  <c r="N114" i="1"/>
  <c r="K114" i="1" s="1"/>
  <c r="M114" i="1"/>
  <c r="W113" i="1"/>
  <c r="Z113" i="1" s="1"/>
  <c r="N113" i="1"/>
  <c r="K113" i="1" s="1"/>
  <c r="M113" i="1"/>
  <c r="W112" i="1"/>
  <c r="Z112" i="1" s="1"/>
  <c r="N112" i="1"/>
  <c r="K112" i="1" s="1"/>
  <c r="M112" i="1"/>
  <c r="W111" i="1"/>
  <c r="Z111" i="1" s="1"/>
  <c r="N111" i="1"/>
  <c r="M111" i="1"/>
  <c r="W110" i="1"/>
  <c r="X110" i="1" s="1"/>
  <c r="N110" i="1"/>
  <c r="K110" i="1" s="1"/>
  <c r="M110" i="1"/>
  <c r="I110" i="1"/>
  <c r="W109" i="1"/>
  <c r="Z109" i="1" s="1"/>
  <c r="N109" i="1"/>
  <c r="K109" i="1" s="1"/>
  <c r="M109" i="1"/>
  <c r="W108" i="1"/>
  <c r="Z108" i="1" s="1"/>
  <c r="N108" i="1"/>
  <c r="K108" i="1" s="1"/>
  <c r="M108" i="1"/>
  <c r="W107" i="1"/>
  <c r="Y107" i="1" s="1"/>
  <c r="N107" i="1"/>
  <c r="J107" i="1" s="1"/>
  <c r="M107" i="1"/>
  <c r="W106" i="1"/>
  <c r="X106" i="1" s="1"/>
  <c r="N106" i="1"/>
  <c r="K106" i="1" s="1"/>
  <c r="M106" i="1"/>
  <c r="N105" i="1"/>
  <c r="I105" i="1"/>
  <c r="I106" i="1" s="1"/>
  <c r="I107" i="1" s="1"/>
  <c r="I108" i="1" s="1"/>
  <c r="I109" i="1" s="1"/>
  <c r="I138" i="1" s="1"/>
  <c r="W406" i="1"/>
  <c r="Z406" i="1" s="1"/>
  <c r="N406" i="1"/>
  <c r="M406" i="1"/>
  <c r="W405" i="1"/>
  <c r="Z405" i="1" s="1"/>
  <c r="N405" i="1"/>
  <c r="M405" i="1"/>
  <c r="W378" i="1"/>
  <c r="Z378" i="1" s="1"/>
  <c r="N378" i="1"/>
  <c r="M378" i="1"/>
  <c r="K378" i="1"/>
  <c r="I378" i="1"/>
  <c r="I543" i="1" s="1"/>
  <c r="K383" i="1"/>
  <c r="M403" i="1"/>
  <c r="N403" i="1"/>
  <c r="M404" i="1"/>
  <c r="N404" i="1"/>
  <c r="M407" i="1"/>
  <c r="N407" i="1"/>
  <c r="K402" i="1"/>
  <c r="K401" i="1"/>
  <c r="K381" i="1"/>
  <c r="K408" i="1"/>
  <c r="W407" i="1"/>
  <c r="Z407" i="1" s="1"/>
  <c r="W404" i="1"/>
  <c r="Y404" i="1" s="1"/>
  <c r="W403" i="1"/>
  <c r="X403" i="1" s="1"/>
  <c r="W394" i="1"/>
  <c r="Z394" i="1" s="1"/>
  <c r="N394" i="1"/>
  <c r="M394" i="1"/>
  <c r="K394" i="1"/>
  <c r="W392" i="1"/>
  <c r="Z392" i="1" s="1"/>
  <c r="N392" i="1"/>
  <c r="M392" i="1"/>
  <c r="K392" i="1"/>
  <c r="W390" i="1"/>
  <c r="Z390" i="1" s="1"/>
  <c r="N390" i="1"/>
  <c r="M390" i="1"/>
  <c r="K390" i="1"/>
  <c r="K400" i="1"/>
  <c r="K399" i="1"/>
  <c r="K398" i="1"/>
  <c r="K397" i="1"/>
  <c r="K396" i="1"/>
  <c r="K389" i="1"/>
  <c r="K388" i="1"/>
  <c r="K387" i="1"/>
  <c r="K386" i="1"/>
  <c r="K385" i="1"/>
  <c r="K384" i="1"/>
  <c r="K382" i="1"/>
  <c r="K380" i="1"/>
  <c r="K377" i="1"/>
  <c r="K376" i="1"/>
  <c r="K375" i="1"/>
  <c r="K374" i="1"/>
  <c r="K373" i="1"/>
  <c r="K372" i="1"/>
  <c r="W402" i="1"/>
  <c r="Z402" i="1" s="1"/>
  <c r="N402" i="1"/>
  <c r="M402" i="1"/>
  <c r="W401" i="1"/>
  <c r="X401" i="1" s="1"/>
  <c r="N401" i="1"/>
  <c r="M401" i="1"/>
  <c r="W400" i="1"/>
  <c r="Z400" i="1" s="1"/>
  <c r="N400" i="1"/>
  <c r="M400" i="1"/>
  <c r="W399" i="1"/>
  <c r="X399" i="1" s="1"/>
  <c r="N399" i="1"/>
  <c r="M399" i="1"/>
  <c r="W398" i="1"/>
  <c r="Z398" i="1" s="1"/>
  <c r="N398" i="1"/>
  <c r="M398" i="1"/>
  <c r="W397" i="1"/>
  <c r="X397" i="1" s="1"/>
  <c r="N397" i="1"/>
  <c r="M397" i="1"/>
  <c r="W396" i="1"/>
  <c r="Z396" i="1" s="1"/>
  <c r="N396" i="1"/>
  <c r="M396" i="1"/>
  <c r="W395" i="1"/>
  <c r="X395" i="1" s="1"/>
  <c r="N395" i="1"/>
  <c r="M395" i="1"/>
  <c r="W393" i="1"/>
  <c r="Z393" i="1" s="1"/>
  <c r="N393" i="1"/>
  <c r="M393" i="1"/>
  <c r="W391" i="1"/>
  <c r="X391" i="1" s="1"/>
  <c r="N391" i="1"/>
  <c r="M391" i="1"/>
  <c r="W389" i="1"/>
  <c r="Z389" i="1" s="1"/>
  <c r="N389" i="1"/>
  <c r="M389" i="1"/>
  <c r="W388" i="1"/>
  <c r="Y388" i="1" s="1"/>
  <c r="N388" i="1"/>
  <c r="M388" i="1"/>
  <c r="W387" i="1"/>
  <c r="X387" i="1" s="1"/>
  <c r="N387" i="1"/>
  <c r="M387" i="1"/>
  <c r="W386" i="1"/>
  <c r="Z386" i="1" s="1"/>
  <c r="N386" i="1"/>
  <c r="M386" i="1"/>
  <c r="W385" i="1"/>
  <c r="Y385" i="1" s="1"/>
  <c r="N385" i="1"/>
  <c r="M385" i="1"/>
  <c r="W384" i="1"/>
  <c r="X384" i="1" s="1"/>
  <c r="N384" i="1"/>
  <c r="W383" i="1"/>
  <c r="X383" i="1" s="1"/>
  <c r="N383" i="1"/>
  <c r="M383" i="1"/>
  <c r="W382" i="1"/>
  <c r="Z382" i="1" s="1"/>
  <c r="N382" i="1"/>
  <c r="M382" i="1"/>
  <c r="W381" i="1"/>
  <c r="Y381" i="1" s="1"/>
  <c r="N381" i="1"/>
  <c r="W380" i="1"/>
  <c r="X380" i="1" s="1"/>
  <c r="N380" i="1"/>
  <c r="M380" i="1"/>
  <c r="W379" i="1"/>
  <c r="Z379" i="1" s="1"/>
  <c r="N379" i="1"/>
  <c r="M379" i="1"/>
  <c r="W377" i="1"/>
  <c r="Z377" i="1" s="1"/>
  <c r="N377" i="1"/>
  <c r="W376" i="1"/>
  <c r="Y376" i="1" s="1"/>
  <c r="N376" i="1"/>
  <c r="M376" i="1"/>
  <c r="W375" i="1"/>
  <c r="X375" i="1" s="1"/>
  <c r="N375" i="1"/>
  <c r="M375" i="1"/>
  <c r="W374" i="1"/>
  <c r="Z374" i="1" s="1"/>
  <c r="N374" i="1"/>
  <c r="M374" i="1"/>
  <c r="W373" i="1"/>
  <c r="Z373" i="1" s="1"/>
  <c r="N373" i="1"/>
  <c r="M373" i="1"/>
  <c r="W372" i="1"/>
  <c r="Y372" i="1" s="1"/>
  <c r="N372" i="1"/>
  <c r="M372" i="1"/>
  <c r="N371" i="1"/>
  <c r="I371" i="1"/>
  <c r="I372" i="1" s="1"/>
  <c r="W309" i="1"/>
  <c r="Z309" i="1" s="1"/>
  <c r="N309" i="1"/>
  <c r="M309" i="1"/>
  <c r="W307" i="1"/>
  <c r="Z307" i="1" s="1"/>
  <c r="N307" i="1"/>
  <c r="J307" i="1" s="1"/>
  <c r="W306" i="1"/>
  <c r="X306" i="1" s="1"/>
  <c r="N306" i="1"/>
  <c r="J306" i="1" s="1"/>
  <c r="W315" i="1"/>
  <c r="Z315" i="1" s="1"/>
  <c r="N315" i="1"/>
  <c r="W305" i="1"/>
  <c r="Z305" i="1" s="1"/>
  <c r="N305" i="1"/>
  <c r="M305" i="1"/>
  <c r="W304" i="1"/>
  <c r="Z304" i="1" s="1"/>
  <c r="N304" i="1"/>
  <c r="M304" i="1"/>
  <c r="W303" i="1"/>
  <c r="Z303" i="1" s="1"/>
  <c r="N303" i="1"/>
  <c r="M303" i="1"/>
  <c r="W302" i="1"/>
  <c r="Z302" i="1" s="1"/>
  <c r="N302" i="1"/>
  <c r="M302" i="1"/>
  <c r="W301" i="1"/>
  <c r="Y301" i="1" s="1"/>
  <c r="N301" i="1"/>
  <c r="K301" i="1" s="1"/>
  <c r="M301" i="1"/>
  <c r="N300" i="1"/>
  <c r="W294" i="1"/>
  <c r="Z294" i="1" s="1"/>
  <c r="N294" i="1"/>
  <c r="W296" i="1"/>
  <c r="Z296" i="1" s="1"/>
  <c r="N296" i="1"/>
  <c r="K296" i="1" s="1"/>
  <c r="M296" i="1"/>
  <c r="W295" i="1"/>
  <c r="Z295" i="1" s="1"/>
  <c r="N295" i="1"/>
  <c r="W293" i="1"/>
  <c r="Z293" i="1" s="1"/>
  <c r="N293" i="1"/>
  <c r="K293" i="1" s="1"/>
  <c r="M293" i="1"/>
  <c r="W292" i="1"/>
  <c r="Z292" i="1" s="1"/>
  <c r="N292" i="1"/>
  <c r="K292" i="1" s="1"/>
  <c r="M292" i="1"/>
  <c r="W291" i="1"/>
  <c r="Z291" i="1" s="1"/>
  <c r="N291" i="1"/>
  <c r="K291" i="1" s="1"/>
  <c r="M291" i="1"/>
  <c r="W290" i="1"/>
  <c r="Z290" i="1" s="1"/>
  <c r="N290" i="1"/>
  <c r="K290" i="1" s="1"/>
  <c r="M290" i="1"/>
  <c r="W289" i="1"/>
  <c r="Z289" i="1" s="1"/>
  <c r="N289" i="1"/>
  <c r="J289" i="1" s="1"/>
  <c r="M289" i="1"/>
  <c r="N288" i="1"/>
  <c r="I288" i="1"/>
  <c r="I289" i="1" s="1"/>
  <c r="I290" i="1" s="1"/>
  <c r="I291" i="1" s="1"/>
  <c r="I292" i="1" s="1"/>
  <c r="W224" i="1"/>
  <c r="Z224" i="1" s="1"/>
  <c r="N224" i="1"/>
  <c r="K224" i="1" s="1"/>
  <c r="M224" i="1"/>
  <c r="W223" i="1"/>
  <c r="Z223" i="1" s="1"/>
  <c r="N223" i="1"/>
  <c r="W222" i="1"/>
  <c r="Z222" i="1" s="1"/>
  <c r="N222" i="1"/>
  <c r="K222" i="1" s="1"/>
  <c r="M222" i="1"/>
  <c r="W221" i="1"/>
  <c r="X221" i="1" s="1"/>
  <c r="N221" i="1"/>
  <c r="K221" i="1" s="1"/>
  <c r="M221" i="1"/>
  <c r="W220" i="1"/>
  <c r="Z220" i="1" s="1"/>
  <c r="N220" i="1"/>
  <c r="K220" i="1" s="1"/>
  <c r="M220" i="1"/>
  <c r="W219" i="1"/>
  <c r="Z219" i="1" s="1"/>
  <c r="N219" i="1"/>
  <c r="K219" i="1" s="1"/>
  <c r="M219" i="1"/>
  <c r="W218" i="1"/>
  <c r="Z218" i="1" s="1"/>
  <c r="N218" i="1"/>
  <c r="J218" i="1" s="1"/>
  <c r="M218" i="1"/>
  <c r="N217" i="1"/>
  <c r="I217" i="1"/>
  <c r="I218" i="1" s="1"/>
  <c r="I219" i="1" s="1"/>
  <c r="I220" i="1" s="1"/>
  <c r="I221" i="1" s="1"/>
  <c r="I324" i="1" s="1"/>
  <c r="I341" i="1"/>
  <c r="I342" i="1" s="1"/>
  <c r="I343" i="1" s="1"/>
  <c r="I344" i="1" s="1"/>
  <c r="I345" i="1" s="1"/>
  <c r="N341" i="1"/>
  <c r="M342" i="1"/>
  <c r="N342" i="1"/>
  <c r="K342" i="1" s="1"/>
  <c r="W342" i="1"/>
  <c r="X342" i="1" s="1"/>
  <c r="M343" i="1"/>
  <c r="N343" i="1"/>
  <c r="J343" i="1" s="1"/>
  <c r="W343" i="1"/>
  <c r="X343" i="1" s="1"/>
  <c r="M344" i="1"/>
  <c r="N344" i="1"/>
  <c r="J344" i="1" s="1"/>
  <c r="W344" i="1"/>
  <c r="Z344" i="1" s="1"/>
  <c r="M345" i="1"/>
  <c r="N345" i="1"/>
  <c r="J345" i="1" s="1"/>
  <c r="W345" i="1"/>
  <c r="Y345" i="1" s="1"/>
  <c r="M346" i="1"/>
  <c r="N346" i="1"/>
  <c r="J346" i="1" s="1"/>
  <c r="W346" i="1"/>
  <c r="X346" i="1" s="1"/>
  <c r="N347" i="1"/>
  <c r="W347" i="1"/>
  <c r="X347" i="1" s="1"/>
  <c r="M348" i="1"/>
  <c r="N348" i="1"/>
  <c r="J348" i="1" s="1"/>
  <c r="W348" i="1"/>
  <c r="Y348" i="1" s="1"/>
  <c r="I349" i="1"/>
  <c r="M349" i="1"/>
  <c r="N349" i="1"/>
  <c r="J349" i="1" s="1"/>
  <c r="W349" i="1"/>
  <c r="Y349" i="1" s="1"/>
  <c r="W213" i="1"/>
  <c r="Z213" i="1" s="1"/>
  <c r="N213" i="1"/>
  <c r="K213" i="1" s="1"/>
  <c r="M213" i="1"/>
  <c r="W212" i="1"/>
  <c r="Z212" i="1" s="1"/>
  <c r="N212" i="1"/>
  <c r="W211" i="1"/>
  <c r="Z211" i="1" s="1"/>
  <c r="N211" i="1"/>
  <c r="K211" i="1" s="1"/>
  <c r="M211" i="1"/>
  <c r="W210" i="1"/>
  <c r="X210" i="1" s="1"/>
  <c r="N210" i="1"/>
  <c r="K210" i="1" s="1"/>
  <c r="M210" i="1"/>
  <c r="W209" i="1"/>
  <c r="Z209" i="1" s="1"/>
  <c r="N209" i="1"/>
  <c r="K209" i="1" s="1"/>
  <c r="M209" i="1"/>
  <c r="W208" i="1"/>
  <c r="Z208" i="1" s="1"/>
  <c r="N208" i="1"/>
  <c r="K208" i="1" s="1"/>
  <c r="M208" i="1"/>
  <c r="W207" i="1"/>
  <c r="Z207" i="1" s="1"/>
  <c r="N207" i="1"/>
  <c r="K207" i="1" s="1"/>
  <c r="M207" i="1"/>
  <c r="N206" i="1"/>
  <c r="I206" i="1"/>
  <c r="I207" i="1" s="1"/>
  <c r="I208" i="1" s="1"/>
  <c r="W350" i="1"/>
  <c r="Y350" i="1" s="1"/>
  <c r="W351" i="1"/>
  <c r="Z351" i="1" s="1"/>
  <c r="W352" i="1"/>
  <c r="Y352" i="1" s="1"/>
  <c r="W353" i="1"/>
  <c r="X353" i="1" s="1"/>
  <c r="W354" i="1"/>
  <c r="Y354" i="1" s="1"/>
  <c r="W355" i="1"/>
  <c r="Z355" i="1" s="1"/>
  <c r="W356" i="1"/>
  <c r="Y356" i="1" s="1"/>
  <c r="W357" i="1"/>
  <c r="X357" i="1" s="1"/>
  <c r="W358" i="1"/>
  <c r="Y358" i="1" s="1"/>
  <c r="W359" i="1"/>
  <c r="Z359" i="1" s="1"/>
  <c r="W360" i="1"/>
  <c r="Y360" i="1" s="1"/>
  <c r="W361" i="1"/>
  <c r="X361" i="1" s="1"/>
  <c r="W362" i="1"/>
  <c r="Y362" i="1" s="1"/>
  <c r="W363" i="1"/>
  <c r="Z363" i="1" s="1"/>
  <c r="W364" i="1"/>
  <c r="Y364" i="1" s="1"/>
  <c r="W365" i="1"/>
  <c r="X365" i="1" s="1"/>
  <c r="W366" i="1"/>
  <c r="Y366" i="1" s="1"/>
  <c r="W367" i="1"/>
  <c r="Z367" i="1" s="1"/>
  <c r="W368" i="1"/>
  <c r="X368" i="1" s="1"/>
  <c r="W201" i="1"/>
  <c r="Z201" i="1" s="1"/>
  <c r="N201" i="1"/>
  <c r="K201" i="1" s="1"/>
  <c r="M201" i="1"/>
  <c r="W200" i="1"/>
  <c r="Z200" i="1" s="1"/>
  <c r="N200" i="1"/>
  <c r="W199" i="1"/>
  <c r="Z199" i="1" s="1"/>
  <c r="N199" i="1"/>
  <c r="K199" i="1" s="1"/>
  <c r="M199" i="1"/>
  <c r="W198" i="1"/>
  <c r="X198" i="1" s="1"/>
  <c r="N198" i="1"/>
  <c r="K198" i="1" s="1"/>
  <c r="M198" i="1"/>
  <c r="W197" i="1"/>
  <c r="Z197" i="1" s="1"/>
  <c r="N197" i="1"/>
  <c r="K197" i="1" s="1"/>
  <c r="M197" i="1"/>
  <c r="W196" i="1"/>
  <c r="Z196" i="1" s="1"/>
  <c r="N196" i="1"/>
  <c r="K196" i="1" s="1"/>
  <c r="M196" i="1"/>
  <c r="W195" i="1"/>
  <c r="Z195" i="1" s="1"/>
  <c r="N195" i="1"/>
  <c r="J195" i="1" s="1"/>
  <c r="M195" i="1"/>
  <c r="N194" i="1"/>
  <c r="I194" i="1"/>
  <c r="N367" i="1"/>
  <c r="M367" i="1"/>
  <c r="W190" i="1"/>
  <c r="Z190" i="1" s="1"/>
  <c r="N190" i="1"/>
  <c r="K190" i="1" s="1"/>
  <c r="M190" i="1"/>
  <c r="I190" i="1"/>
  <c r="W189" i="1"/>
  <c r="Z189" i="1" s="1"/>
  <c r="N189" i="1"/>
  <c r="W188" i="1"/>
  <c r="X188" i="1" s="1"/>
  <c r="N188" i="1"/>
  <c r="J188" i="1" s="1"/>
  <c r="M188" i="1"/>
  <c r="W187" i="1"/>
  <c r="Y187" i="1" s="1"/>
  <c r="N187" i="1"/>
  <c r="K187" i="1" s="1"/>
  <c r="M187" i="1"/>
  <c r="W186" i="1"/>
  <c r="Y186" i="1" s="1"/>
  <c r="N186" i="1"/>
  <c r="K186" i="1" s="1"/>
  <c r="M186" i="1"/>
  <c r="W185" i="1"/>
  <c r="Z185" i="1" s="1"/>
  <c r="N185" i="1"/>
  <c r="K185" i="1" s="1"/>
  <c r="M185" i="1"/>
  <c r="W184" i="1"/>
  <c r="Z184" i="1" s="1"/>
  <c r="N184" i="1"/>
  <c r="J184" i="1" s="1"/>
  <c r="M184" i="1"/>
  <c r="N183" i="1"/>
  <c r="I183" i="1"/>
  <c r="I184" i="1" s="1"/>
  <c r="I185" i="1" s="1"/>
  <c r="I186" i="1" s="1"/>
  <c r="I187" i="1" s="1"/>
  <c r="I213" i="1" s="1"/>
  <c r="N366" i="1"/>
  <c r="M366" i="1"/>
  <c r="N365" i="1"/>
  <c r="M365" i="1"/>
  <c r="N368" i="1"/>
  <c r="N364" i="1"/>
  <c r="N363" i="1"/>
  <c r="N362" i="1"/>
  <c r="N361" i="1"/>
  <c r="N360" i="1"/>
  <c r="N359" i="1"/>
  <c r="N358" i="1"/>
  <c r="J358" i="1" s="1"/>
  <c r="N357" i="1"/>
  <c r="J357" i="1" s="1"/>
  <c r="N356" i="1"/>
  <c r="N355" i="1"/>
  <c r="J355" i="1" s="1"/>
  <c r="N354" i="1"/>
  <c r="K354" i="1" s="1"/>
  <c r="N353" i="1"/>
  <c r="N352" i="1"/>
  <c r="J352" i="1" s="1"/>
  <c r="N351" i="1"/>
  <c r="J351" i="1" s="1"/>
  <c r="N350" i="1"/>
  <c r="W165" i="1"/>
  <c r="Z165" i="1" s="1"/>
  <c r="N165" i="1"/>
  <c r="K165" i="1" s="1"/>
  <c r="M165" i="1"/>
  <c r="I165" i="1"/>
  <c r="W164" i="1"/>
  <c r="Z164" i="1" s="1"/>
  <c r="N164" i="1"/>
  <c r="W163" i="1"/>
  <c r="X163" i="1" s="1"/>
  <c r="N163" i="1"/>
  <c r="K163" i="1" s="1"/>
  <c r="M163" i="1"/>
  <c r="I163" i="1"/>
  <c r="W162" i="1"/>
  <c r="Y162" i="1" s="1"/>
  <c r="N162" i="1"/>
  <c r="K162" i="1" s="1"/>
  <c r="M162" i="1"/>
  <c r="W161" i="1"/>
  <c r="Z161" i="1" s="1"/>
  <c r="N161" i="1"/>
  <c r="J161" i="1" s="1"/>
  <c r="M161" i="1"/>
  <c r="W160" i="1"/>
  <c r="Z160" i="1" s="1"/>
  <c r="N160" i="1"/>
  <c r="K160" i="1" s="1"/>
  <c r="M160" i="1"/>
  <c r="W159" i="1"/>
  <c r="X159" i="1" s="1"/>
  <c r="N159" i="1"/>
  <c r="K159" i="1" s="1"/>
  <c r="M159" i="1"/>
  <c r="N158" i="1"/>
  <c r="I158" i="1"/>
  <c r="I159" i="1" s="1"/>
  <c r="I160" i="1" s="1"/>
  <c r="I161" i="1" s="1"/>
  <c r="W178" i="1"/>
  <c r="Z178" i="1" s="1"/>
  <c r="N178" i="1"/>
  <c r="K178" i="1" s="1"/>
  <c r="M178" i="1"/>
  <c r="W177" i="1"/>
  <c r="Z177" i="1" s="1"/>
  <c r="N177" i="1"/>
  <c r="J177" i="1" s="1"/>
  <c r="W176" i="1"/>
  <c r="Z176" i="1" s="1"/>
  <c r="N176" i="1"/>
  <c r="K176" i="1" s="1"/>
  <c r="M176" i="1"/>
  <c r="W175" i="1"/>
  <c r="Z175" i="1" s="1"/>
  <c r="N175" i="1"/>
  <c r="K175" i="1" s="1"/>
  <c r="M175" i="1"/>
  <c r="W174" i="1"/>
  <c r="Z174" i="1" s="1"/>
  <c r="N174" i="1"/>
  <c r="K174" i="1" s="1"/>
  <c r="M174" i="1"/>
  <c r="W173" i="1"/>
  <c r="Z173" i="1" s="1"/>
  <c r="N173" i="1"/>
  <c r="K173" i="1" s="1"/>
  <c r="M173" i="1"/>
  <c r="W172" i="1"/>
  <c r="Z172" i="1" s="1"/>
  <c r="N172" i="1"/>
  <c r="J172" i="1" s="1"/>
  <c r="M172" i="1"/>
  <c r="N171" i="1"/>
  <c r="I171" i="1"/>
  <c r="I172" i="1" s="1"/>
  <c r="I173" i="1" s="1"/>
  <c r="I174" i="1" s="1"/>
  <c r="I175" i="1" s="1"/>
  <c r="I176" i="1" s="1"/>
  <c r="I177" i="1" s="1"/>
  <c r="I178" i="1" s="1"/>
  <c r="K151" i="1"/>
  <c r="K147" i="1"/>
  <c r="K152" i="1"/>
  <c r="K153" i="1"/>
  <c r="K149" i="1"/>
  <c r="K148" i="1"/>
  <c r="K146" i="1"/>
  <c r="K145" i="1"/>
  <c r="K144" i="1"/>
  <c r="K143" i="1"/>
  <c r="K142" i="1"/>
  <c r="W149" i="1"/>
  <c r="Z149" i="1" s="1"/>
  <c r="N149" i="1"/>
  <c r="M149" i="1"/>
  <c r="W152" i="1"/>
  <c r="Z152" i="1" s="1"/>
  <c r="N152" i="1"/>
  <c r="M152" i="1"/>
  <c r="W151" i="1"/>
  <c r="Z151" i="1" s="1"/>
  <c r="N151" i="1"/>
  <c r="M151" i="1"/>
  <c r="W150" i="1"/>
  <c r="Z150" i="1" s="1"/>
  <c r="N150" i="1"/>
  <c r="M150" i="1"/>
  <c r="I150" i="1"/>
  <c r="I188" i="1" s="1"/>
  <c r="W148" i="1"/>
  <c r="Z148" i="1" s="1"/>
  <c r="N148" i="1"/>
  <c r="M148" i="1"/>
  <c r="W147" i="1"/>
  <c r="Z147" i="1" s="1"/>
  <c r="N147" i="1"/>
  <c r="M147" i="1"/>
  <c r="W146" i="1"/>
  <c r="X146" i="1" s="1"/>
  <c r="N146" i="1"/>
  <c r="M146" i="1"/>
  <c r="I146" i="1"/>
  <c r="W145" i="1"/>
  <c r="Y145" i="1" s="1"/>
  <c r="N145" i="1"/>
  <c r="M145" i="1"/>
  <c r="W144" i="1"/>
  <c r="Z144" i="1" s="1"/>
  <c r="N144" i="1"/>
  <c r="M144" i="1"/>
  <c r="W143" i="1"/>
  <c r="Z143" i="1" s="1"/>
  <c r="N143" i="1"/>
  <c r="M143" i="1"/>
  <c r="W142" i="1"/>
  <c r="X142" i="1" s="1"/>
  <c r="N142" i="1"/>
  <c r="M142" i="1"/>
  <c r="N141" i="1"/>
  <c r="I141" i="1"/>
  <c r="I142" i="1" s="1"/>
  <c r="I143" i="1" s="1"/>
  <c r="I144" i="1" s="1"/>
  <c r="I145" i="1" s="1"/>
  <c r="W125" i="1"/>
  <c r="Z125" i="1" s="1"/>
  <c r="N125" i="1"/>
  <c r="M125" i="1"/>
  <c r="W126" i="1"/>
  <c r="Z126" i="1" s="1"/>
  <c r="N126" i="1"/>
  <c r="K126" i="1" s="1"/>
  <c r="M126" i="1"/>
  <c r="I126" i="1"/>
  <c r="I380" i="1" s="1"/>
  <c r="W124" i="1"/>
  <c r="Y124" i="1" s="1"/>
  <c r="N124" i="1"/>
  <c r="K124" i="1" s="1"/>
  <c r="M124" i="1"/>
  <c r="I124" i="1"/>
  <c r="W123" i="1"/>
  <c r="Z123" i="1" s="1"/>
  <c r="N123" i="1"/>
  <c r="J123" i="1" s="1"/>
  <c r="M123" i="1"/>
  <c r="W122" i="1"/>
  <c r="Z122" i="1" s="1"/>
  <c r="N122" i="1"/>
  <c r="J122" i="1" s="1"/>
  <c r="M122" i="1"/>
  <c r="W121" i="1"/>
  <c r="Z121" i="1" s="1"/>
  <c r="N121" i="1"/>
  <c r="K121" i="1" s="1"/>
  <c r="M121" i="1"/>
  <c r="W120" i="1"/>
  <c r="Y120" i="1" s="1"/>
  <c r="N120" i="1"/>
  <c r="K120" i="1" s="1"/>
  <c r="M120" i="1"/>
  <c r="N119" i="1"/>
  <c r="I119" i="1"/>
  <c r="I120" i="1" s="1"/>
  <c r="I121" i="1" s="1"/>
  <c r="I122" i="1" s="1"/>
  <c r="I123" i="1" s="1"/>
  <c r="I151" i="1" s="1"/>
  <c r="M94" i="1"/>
  <c r="M97" i="1"/>
  <c r="M98" i="1"/>
  <c r="M99" i="1"/>
  <c r="M100" i="1"/>
  <c r="W100" i="1"/>
  <c r="Z100" i="1" s="1"/>
  <c r="N100" i="1"/>
  <c r="K100" i="1" s="1"/>
  <c r="W99" i="1"/>
  <c r="Z99" i="1" s="1"/>
  <c r="N99" i="1"/>
  <c r="W98" i="1"/>
  <c r="Z98" i="1" s="1"/>
  <c r="N98" i="1"/>
  <c r="K98" i="1" s="1"/>
  <c r="W97" i="1"/>
  <c r="Y97" i="1" s="1"/>
  <c r="N97" i="1"/>
  <c r="K97" i="1" s="1"/>
  <c r="W94" i="1"/>
  <c r="Z94" i="1" s="1"/>
  <c r="N94" i="1"/>
  <c r="W93" i="1"/>
  <c r="Z93" i="1" s="1"/>
  <c r="N93" i="1"/>
  <c r="K93" i="1" s="1"/>
  <c r="M93" i="1"/>
  <c r="W92" i="1"/>
  <c r="X92" i="1" s="1"/>
  <c r="N92" i="1"/>
  <c r="K92" i="1" s="1"/>
  <c r="M92" i="1"/>
  <c r="W91" i="1"/>
  <c r="X91" i="1" s="1"/>
  <c r="N91" i="1"/>
  <c r="J91" i="1" s="1"/>
  <c r="M91" i="1"/>
  <c r="W90" i="1"/>
  <c r="Z90" i="1" s="1"/>
  <c r="N90" i="1"/>
  <c r="K90" i="1" s="1"/>
  <c r="M90" i="1"/>
  <c r="W89" i="1"/>
  <c r="Y89" i="1" s="1"/>
  <c r="N89" i="1"/>
  <c r="J89" i="1" s="1"/>
  <c r="M89" i="1"/>
  <c r="N88" i="1"/>
  <c r="I88" i="1"/>
  <c r="I89" i="1" s="1"/>
  <c r="I90" i="1" s="1"/>
  <c r="I91" i="1" s="1"/>
  <c r="I92" i="1" s="1"/>
  <c r="I134" i="1" s="1"/>
  <c r="N16" i="1"/>
  <c r="K16" i="1" s="1"/>
  <c r="N17" i="1"/>
  <c r="K17" i="1" s="1"/>
  <c r="N18" i="1"/>
  <c r="K18" i="1" s="1"/>
  <c r="N19" i="1"/>
  <c r="N20" i="1"/>
  <c r="J20" i="1" s="1"/>
  <c r="N21" i="1"/>
  <c r="K21" i="1" s="1"/>
  <c r="N22" i="1"/>
  <c r="N23" i="1"/>
  <c r="K23" i="1" s="1"/>
  <c r="W19" i="1"/>
  <c r="X19" i="1" s="1"/>
  <c r="W20" i="1"/>
  <c r="X20" i="1" s="1"/>
  <c r="W21" i="1"/>
  <c r="X21" i="1" s="1"/>
  <c r="W22" i="1"/>
  <c r="Y22" i="1" s="1"/>
  <c r="W23" i="1"/>
  <c r="Z23" i="1" s="1"/>
  <c r="M23" i="1"/>
  <c r="M21" i="1"/>
  <c r="M20" i="1"/>
  <c r="W18" i="1"/>
  <c r="Z18" i="1" s="1"/>
  <c r="M18" i="1"/>
  <c r="W17" i="1"/>
  <c r="Z17" i="1" s="1"/>
  <c r="M17" i="1"/>
  <c r="W16" i="1"/>
  <c r="Z16" i="1" s="1"/>
  <c r="M16" i="1"/>
  <c r="W15" i="1"/>
  <c r="Z15" i="1" s="1"/>
  <c r="N15" i="1"/>
  <c r="J15" i="1" s="1"/>
  <c r="M15" i="1"/>
  <c r="W14" i="1"/>
  <c r="X14" i="1" s="1"/>
  <c r="N14" i="1"/>
  <c r="K14" i="1" s="1"/>
  <c r="M14" i="1"/>
  <c r="N13" i="1"/>
  <c r="I13" i="1"/>
  <c r="I14" i="1" s="1"/>
  <c r="I15" i="1" s="1"/>
  <c r="I16" i="1" s="1"/>
  <c r="I17" i="1" s="1"/>
  <c r="M368" i="1"/>
  <c r="M364" i="1"/>
  <c r="M363" i="1"/>
  <c r="M362" i="1"/>
  <c r="M361" i="1"/>
  <c r="M360" i="1"/>
  <c r="M359" i="1"/>
  <c r="M356" i="1"/>
  <c r="M351" i="1"/>
  <c r="I351" i="1"/>
  <c r="M354" i="1"/>
  <c r="I354" i="1"/>
  <c r="I495" i="1" s="1"/>
  <c r="M352" i="1"/>
  <c r="I352" i="1"/>
  <c r="M358" i="1"/>
  <c r="M357" i="1"/>
  <c r="M355" i="1"/>
  <c r="I279" i="1" l="1"/>
  <c r="I280" i="1"/>
  <c r="I195" i="1"/>
  <c r="I261" i="1" s="1"/>
  <c r="I246" i="1"/>
  <c r="I209" i="1"/>
  <c r="I210" i="1" s="1"/>
  <c r="I276" i="1" s="1"/>
  <c r="I274" i="1"/>
  <c r="K305" i="1"/>
  <c r="J305" i="1"/>
  <c r="K303" i="1"/>
  <c r="J303" i="1"/>
  <c r="K304" i="1"/>
  <c r="J304" i="1"/>
  <c r="K309" i="1"/>
  <c r="J309" i="1"/>
  <c r="K302" i="1"/>
  <c r="J302" i="1"/>
  <c r="I425" i="1"/>
  <c r="I423" i="1"/>
  <c r="I196" i="1"/>
  <c r="I278" i="11"/>
  <c r="I277" i="11"/>
  <c r="I279" i="11" s="1"/>
  <c r="Z135" i="1"/>
  <c r="Y135" i="1"/>
  <c r="X137" i="1"/>
  <c r="Z130" i="1"/>
  <c r="X131" i="1"/>
  <c r="X134" i="1"/>
  <c r="Y134" i="1"/>
  <c r="Y130" i="1"/>
  <c r="Y131" i="1"/>
  <c r="X136" i="1"/>
  <c r="Y136" i="1"/>
  <c r="X132" i="1"/>
  <c r="Y106" i="1"/>
  <c r="J114" i="1"/>
  <c r="Y132" i="1"/>
  <c r="X133" i="1"/>
  <c r="Y137" i="1"/>
  <c r="X138" i="1"/>
  <c r="K107" i="1"/>
  <c r="Y133" i="1"/>
  <c r="Y138" i="1"/>
  <c r="X107" i="1"/>
  <c r="X109" i="1"/>
  <c r="X112" i="1"/>
  <c r="Z107" i="1"/>
  <c r="J113" i="1"/>
  <c r="J115" i="1"/>
  <c r="J110" i="1"/>
  <c r="X113" i="1"/>
  <c r="J106" i="1"/>
  <c r="J108" i="1"/>
  <c r="Y109" i="1"/>
  <c r="Y110" i="1"/>
  <c r="Y112" i="1"/>
  <c r="Y113" i="1"/>
  <c r="X114" i="1"/>
  <c r="Z106" i="1"/>
  <c r="X108" i="1"/>
  <c r="J109" i="1"/>
  <c r="Z110" i="1"/>
  <c r="X111" i="1"/>
  <c r="J112" i="1"/>
  <c r="Y114" i="1"/>
  <c r="X115" i="1"/>
  <c r="Y108" i="1"/>
  <c r="Y111" i="1"/>
  <c r="Y115" i="1"/>
  <c r="X406" i="1"/>
  <c r="Y406" i="1"/>
  <c r="X405" i="1"/>
  <c r="Y405" i="1"/>
  <c r="J342" i="1"/>
  <c r="I201" i="1"/>
  <c r="K184" i="1"/>
  <c r="I211" i="1"/>
  <c r="I277" i="1" s="1"/>
  <c r="K172" i="1"/>
  <c r="X378" i="1"/>
  <c r="Y378" i="1"/>
  <c r="Y403" i="1"/>
  <c r="Z404" i="1"/>
  <c r="Y375" i="1"/>
  <c r="Z403" i="1"/>
  <c r="X407" i="1"/>
  <c r="X404" i="1"/>
  <c r="Y407" i="1"/>
  <c r="X394" i="1"/>
  <c r="Y394" i="1"/>
  <c r="X379" i="1"/>
  <c r="K352" i="1"/>
  <c r="X392" i="1"/>
  <c r="Z372" i="1"/>
  <c r="X388" i="1"/>
  <c r="K349" i="1"/>
  <c r="Y392" i="1"/>
  <c r="X381" i="1"/>
  <c r="Y395" i="1"/>
  <c r="K346" i="1"/>
  <c r="K344" i="1"/>
  <c r="X374" i="1"/>
  <c r="Y379" i="1"/>
  <c r="Z381" i="1"/>
  <c r="Y383" i="1"/>
  <c r="Y384" i="1"/>
  <c r="Z388" i="1"/>
  <c r="X390" i="1"/>
  <c r="Y374" i="1"/>
  <c r="Z383" i="1"/>
  <c r="K351" i="1"/>
  <c r="K348" i="1"/>
  <c r="K345" i="1"/>
  <c r="K343" i="1"/>
  <c r="Y390" i="1"/>
  <c r="X376" i="1"/>
  <c r="Y380" i="1"/>
  <c r="K289" i="1"/>
  <c r="Z376" i="1"/>
  <c r="I382" i="1"/>
  <c r="X385" i="1"/>
  <c r="Y399" i="1"/>
  <c r="Y391" i="1"/>
  <c r="Y401" i="1"/>
  <c r="X372" i="1"/>
  <c r="Z385" i="1"/>
  <c r="Y387" i="1"/>
  <c r="Y397" i="1"/>
  <c r="I373" i="1"/>
  <c r="I374" i="1" s="1"/>
  <c r="J290" i="1"/>
  <c r="X373" i="1"/>
  <c r="Z375" i="1"/>
  <c r="X377" i="1"/>
  <c r="Z380" i="1"/>
  <c r="X382" i="1"/>
  <c r="Z384" i="1"/>
  <c r="X386" i="1"/>
  <c r="Z387" i="1"/>
  <c r="X389" i="1"/>
  <c r="Z391" i="1"/>
  <c r="X393" i="1"/>
  <c r="Z395" i="1"/>
  <c r="X396" i="1"/>
  <c r="Z397" i="1"/>
  <c r="X398" i="1"/>
  <c r="Z399" i="1"/>
  <c r="X400" i="1"/>
  <c r="Z401" i="1"/>
  <c r="X402" i="1"/>
  <c r="Y373" i="1"/>
  <c r="Y377" i="1"/>
  <c r="Y382" i="1"/>
  <c r="Y386" i="1"/>
  <c r="Y389" i="1"/>
  <c r="Y393" i="1"/>
  <c r="Y396" i="1"/>
  <c r="Y398" i="1"/>
  <c r="Y400" i="1"/>
  <c r="Y402" i="1"/>
  <c r="Y315" i="1"/>
  <c r="I162" i="1"/>
  <c r="I199" i="1"/>
  <c r="I265" i="1" s="1"/>
  <c r="K195" i="1"/>
  <c r="J207" i="1"/>
  <c r="K218" i="1"/>
  <c r="X292" i="1"/>
  <c r="X307" i="1"/>
  <c r="I222" i="1"/>
  <c r="I293" i="1"/>
  <c r="X315" i="1"/>
  <c r="Y306" i="1"/>
  <c r="J196" i="1"/>
  <c r="Z301" i="1"/>
  <c r="X305" i="1"/>
  <c r="Z306" i="1"/>
  <c r="Y307" i="1"/>
  <c r="X309" i="1"/>
  <c r="Y305" i="1"/>
  <c r="Y309" i="1"/>
  <c r="J219" i="1"/>
  <c r="X290" i="1"/>
  <c r="X303" i="1"/>
  <c r="X301" i="1"/>
  <c r="X302" i="1"/>
  <c r="Y302" i="1"/>
  <c r="Z348" i="1"/>
  <c r="Z347" i="1"/>
  <c r="J293" i="1"/>
  <c r="J301" i="1"/>
  <c r="Y303" i="1"/>
  <c r="X304" i="1"/>
  <c r="J222" i="1"/>
  <c r="Y304" i="1"/>
  <c r="Y210" i="1"/>
  <c r="Y344" i="1"/>
  <c r="X289" i="1"/>
  <c r="J291" i="1"/>
  <c r="Y292" i="1"/>
  <c r="X293" i="1"/>
  <c r="X295" i="1"/>
  <c r="X294" i="1"/>
  <c r="X184" i="1"/>
  <c r="J224" i="1"/>
  <c r="Y289" i="1"/>
  <c r="Y293" i="1"/>
  <c r="Y294" i="1"/>
  <c r="X362" i="1"/>
  <c r="J208" i="1"/>
  <c r="Y218" i="1"/>
  <c r="J296" i="1"/>
  <c r="Y198" i="1"/>
  <c r="X358" i="1"/>
  <c r="J209" i="1"/>
  <c r="X348" i="1"/>
  <c r="X219" i="1"/>
  <c r="Y221" i="1"/>
  <c r="X222" i="1"/>
  <c r="X223" i="1"/>
  <c r="Y290" i="1"/>
  <c r="X291" i="1"/>
  <c r="J292" i="1"/>
  <c r="Y295" i="1"/>
  <c r="X296" i="1"/>
  <c r="X354" i="1"/>
  <c r="X218" i="1"/>
  <c r="J220" i="1"/>
  <c r="Z221" i="1"/>
  <c r="Y222" i="1"/>
  <c r="Y291" i="1"/>
  <c r="Y296" i="1"/>
  <c r="X366" i="1"/>
  <c r="X350" i="1"/>
  <c r="X207" i="1"/>
  <c r="X196" i="1"/>
  <c r="Z364" i="1"/>
  <c r="Z360" i="1"/>
  <c r="Z356" i="1"/>
  <c r="Z352" i="1"/>
  <c r="Y207" i="1"/>
  <c r="Z210" i="1"/>
  <c r="J213" i="1"/>
  <c r="X349" i="1"/>
  <c r="Y347" i="1"/>
  <c r="X345" i="1"/>
  <c r="X344" i="1"/>
  <c r="Y219" i="1"/>
  <c r="X220" i="1"/>
  <c r="J221" i="1"/>
  <c r="Y223" i="1"/>
  <c r="X224" i="1"/>
  <c r="X187" i="1"/>
  <c r="Z368" i="1"/>
  <c r="X364" i="1"/>
  <c r="X360" i="1"/>
  <c r="X356" i="1"/>
  <c r="X352" i="1"/>
  <c r="Z343" i="1"/>
  <c r="Y220" i="1"/>
  <c r="Y224" i="1"/>
  <c r="Z187" i="1"/>
  <c r="Y367" i="1"/>
  <c r="Y363" i="1"/>
  <c r="Y359" i="1"/>
  <c r="Y355" i="1"/>
  <c r="Y351" i="1"/>
  <c r="X208" i="1"/>
  <c r="Y343" i="1"/>
  <c r="Z346" i="1"/>
  <c r="Z342" i="1"/>
  <c r="Z349" i="1"/>
  <c r="Y346" i="1"/>
  <c r="Z345" i="1"/>
  <c r="Y342" i="1"/>
  <c r="X212" i="1"/>
  <c r="X211" i="1"/>
  <c r="Y211" i="1"/>
  <c r="J211" i="1"/>
  <c r="X195" i="1"/>
  <c r="J197" i="1"/>
  <c r="Z198" i="1"/>
  <c r="J201" i="1"/>
  <c r="Y368" i="1"/>
  <c r="X367" i="1"/>
  <c r="Z365" i="1"/>
  <c r="X363" i="1"/>
  <c r="Z361" i="1"/>
  <c r="X359" i="1"/>
  <c r="Z357" i="1"/>
  <c r="X355" i="1"/>
  <c r="Z353" i="1"/>
  <c r="X351" i="1"/>
  <c r="Y208" i="1"/>
  <c r="X209" i="1"/>
  <c r="J210" i="1"/>
  <c r="Y212" i="1"/>
  <c r="X213" i="1"/>
  <c r="Y195" i="1"/>
  <c r="Z366" i="1"/>
  <c r="Y365" i="1"/>
  <c r="Z362" i="1"/>
  <c r="Y361" i="1"/>
  <c r="Z358" i="1"/>
  <c r="Y357" i="1"/>
  <c r="Z354" i="1"/>
  <c r="Y353" i="1"/>
  <c r="Z350" i="1"/>
  <c r="Y209" i="1"/>
  <c r="Y213" i="1"/>
  <c r="Z186" i="1"/>
  <c r="X200" i="1"/>
  <c r="X199" i="1"/>
  <c r="Y199" i="1"/>
  <c r="J199" i="1"/>
  <c r="Y196" i="1"/>
  <c r="X197" i="1"/>
  <c r="J198" i="1"/>
  <c r="Y200" i="1"/>
  <c r="X201" i="1"/>
  <c r="K188" i="1"/>
  <c r="Y197" i="1"/>
  <c r="Y201" i="1"/>
  <c r="J190" i="1"/>
  <c r="J185" i="1"/>
  <c r="X189" i="1"/>
  <c r="Y188" i="1"/>
  <c r="Y184" i="1"/>
  <c r="X185" i="1"/>
  <c r="J186" i="1"/>
  <c r="Y185" i="1"/>
  <c r="X186" i="1"/>
  <c r="J187" i="1"/>
  <c r="Z188" i="1"/>
  <c r="Y189" i="1"/>
  <c r="X190" i="1"/>
  <c r="Y190" i="1"/>
  <c r="Y159" i="1"/>
  <c r="Z159" i="1"/>
  <c r="J165" i="1"/>
  <c r="J160" i="1"/>
  <c r="Y160" i="1"/>
  <c r="K161" i="1"/>
  <c r="Z163" i="1"/>
  <c r="Y164" i="1"/>
  <c r="X160" i="1"/>
  <c r="Y163" i="1"/>
  <c r="X164" i="1"/>
  <c r="X165" i="1"/>
  <c r="J176" i="1"/>
  <c r="Z162" i="1"/>
  <c r="J162" i="1"/>
  <c r="X161" i="1"/>
  <c r="J175" i="1"/>
  <c r="J159" i="1"/>
  <c r="Y161" i="1"/>
  <c r="X162" i="1"/>
  <c r="J163" i="1"/>
  <c r="Y165" i="1"/>
  <c r="J178" i="1"/>
  <c r="X172" i="1"/>
  <c r="J173" i="1"/>
  <c r="Y174" i="1"/>
  <c r="Y175" i="1"/>
  <c r="X174" i="1"/>
  <c r="X175" i="1"/>
  <c r="X176" i="1"/>
  <c r="X151" i="1"/>
  <c r="Y172" i="1"/>
  <c r="X173" i="1"/>
  <c r="J174" i="1"/>
  <c r="Y176" i="1"/>
  <c r="X177" i="1"/>
  <c r="X178" i="1"/>
  <c r="Y173" i="1"/>
  <c r="Y177" i="1"/>
  <c r="Y178" i="1"/>
  <c r="Y146" i="1"/>
  <c r="J120" i="1"/>
  <c r="X143" i="1"/>
  <c r="X148" i="1"/>
  <c r="X149" i="1"/>
  <c r="X145" i="1"/>
  <c r="Y148" i="1"/>
  <c r="X150" i="1"/>
  <c r="Y149" i="1"/>
  <c r="J16" i="1"/>
  <c r="Y142" i="1"/>
  <c r="Z145" i="1"/>
  <c r="Y150" i="1"/>
  <c r="Z142" i="1"/>
  <c r="Y143" i="1"/>
  <c r="X144" i="1"/>
  <c r="Z146" i="1"/>
  <c r="X147" i="1"/>
  <c r="Y151" i="1"/>
  <c r="X152" i="1"/>
  <c r="Y144" i="1"/>
  <c r="Y147" i="1"/>
  <c r="Y152" i="1"/>
  <c r="Y15" i="1"/>
  <c r="K122" i="1"/>
  <c r="K123" i="1"/>
  <c r="J126" i="1"/>
  <c r="X123" i="1"/>
  <c r="X126" i="1"/>
  <c r="X121" i="1"/>
  <c r="X122" i="1"/>
  <c r="X125" i="1"/>
  <c r="X89" i="1"/>
  <c r="J92" i="1"/>
  <c r="X97" i="1"/>
  <c r="Y121" i="1"/>
  <c r="Y122" i="1"/>
  <c r="Y125" i="1"/>
  <c r="Z89" i="1"/>
  <c r="Z97" i="1"/>
  <c r="J124" i="1"/>
  <c r="Z120" i="1"/>
  <c r="Z124" i="1"/>
  <c r="J100" i="1"/>
  <c r="X120" i="1"/>
  <c r="J121" i="1"/>
  <c r="Y123" i="1"/>
  <c r="X124" i="1"/>
  <c r="Y126" i="1"/>
  <c r="J93" i="1"/>
  <c r="Y19" i="1"/>
  <c r="Z22" i="1"/>
  <c r="X22" i="1"/>
  <c r="J90" i="1"/>
  <c r="Y90" i="1"/>
  <c r="J98" i="1"/>
  <c r="Y23" i="1"/>
  <c r="K15" i="1"/>
  <c r="K91" i="1"/>
  <c r="Y91" i="1"/>
  <c r="Y98" i="1"/>
  <c r="Z91" i="1"/>
  <c r="X93" i="1"/>
  <c r="X98" i="1"/>
  <c r="X99" i="1"/>
  <c r="Y20" i="1"/>
  <c r="Z19" i="1"/>
  <c r="K89" i="1"/>
  <c r="Y92" i="1"/>
  <c r="Y21" i="1"/>
  <c r="Z21" i="1"/>
  <c r="Y14" i="1"/>
  <c r="Z14" i="1"/>
  <c r="X23" i="1"/>
  <c r="Z20" i="1"/>
  <c r="X90" i="1"/>
  <c r="Z92" i="1"/>
  <c r="Y93" i="1"/>
  <c r="X94" i="1"/>
  <c r="J97" i="1"/>
  <c r="Y99" i="1"/>
  <c r="X100" i="1"/>
  <c r="Y94" i="1"/>
  <c r="Y100" i="1"/>
  <c r="X18" i="1"/>
  <c r="X16" i="1"/>
  <c r="Y18" i="1"/>
  <c r="X15" i="1"/>
  <c r="J23" i="1"/>
  <c r="K20" i="1"/>
  <c r="J21" i="1"/>
  <c r="J17" i="1"/>
  <c r="J14" i="1"/>
  <c r="Y16" i="1"/>
  <c r="X17" i="1"/>
  <c r="J18" i="1"/>
  <c r="Y17" i="1"/>
  <c r="J354" i="1"/>
  <c r="K355" i="1"/>
  <c r="K357" i="1"/>
  <c r="K358" i="1"/>
  <c r="I355" i="1"/>
  <c r="I357" i="1"/>
  <c r="I296" i="1" l="1"/>
  <c r="I197" i="1"/>
  <c r="I262" i="1"/>
  <c r="I375" i="1"/>
  <c r="I358" i="1"/>
  <c r="I198" i="1" l="1"/>
  <c r="I263" i="1"/>
  <c r="I113" i="1"/>
  <c r="I18" i="1"/>
  <c r="I20" i="1"/>
  <c r="I224" i="1" l="1"/>
  <c r="I264" i="1"/>
  <c r="I114" i="1"/>
  <c r="I23" i="1"/>
  <c r="I21" i="1"/>
  <c r="I152" i="1" s="1"/>
  <c r="I348" i="1" l="1"/>
  <c r="I112" i="1"/>
  <c r="I93" i="1"/>
  <c r="I97" i="1"/>
  <c r="I100" i="1"/>
  <c r="I98" i="1"/>
  <c r="I420" i="1" l="1"/>
  <c r="I422" i="1"/>
  <c r="I149" i="1"/>
  <c r="I135" i="1"/>
  <c r="I346" i="1"/>
  <c r="I491" i="1" s="1"/>
  <c r="I376" i="1"/>
  <c r="I148" i="1"/>
</calcChain>
</file>

<file path=xl/sharedStrings.xml><?xml version="1.0" encoding="utf-8"?>
<sst xmlns="http://schemas.openxmlformats.org/spreadsheetml/2006/main" count="3963" uniqueCount="644">
  <si>
    <t>NAME</t>
  </si>
  <si>
    <t>VARCHAR</t>
  </si>
  <si>
    <t>ID</t>
  </si>
  <si>
    <t>STATUS</t>
  </si>
  <si>
    <t>INSERT_DATE</t>
  </si>
  <si>
    <t>MODIFICATION_DATE</t>
  </si>
  <si>
    <t>);</t>
  </si>
  <si>
    <t>INSERT</t>
  </si>
  <si>
    <t>DATE</t>
  </si>
  <si>
    <t>MODIFICATION</t>
  </si>
  <si>
    <t>FK</t>
  </si>
  <si>
    <t>FK_USER_ID</t>
  </si>
  <si>
    <t>USER</t>
  </si>
  <si>
    <t>INPUT</t>
  </si>
  <si>
    <t>DESCRIPTION</t>
  </si>
  <si>
    <t>PAYMENT_DATE</t>
  </si>
  <si>
    <t>PAYMENT_TIME</t>
  </si>
  <si>
    <t>PERSON</t>
  </si>
  <si>
    <t>CODE</t>
  </si>
  <si>
    <t>EMPLOYEE</t>
  </si>
  <si>
    <t>CR_USER</t>
  </si>
  <si>
    <t>USERNAME</t>
  </si>
  <si>
    <t>PASSWORD</t>
  </si>
  <si>
    <t>EXPIRE_DATE</t>
  </si>
  <si>
    <t>EXPIRE</t>
  </si>
  <si>
    <t>FULLNAME</t>
  </si>
  <si>
    <t>CR_ENTITY_LABEL</t>
  </si>
  <si>
    <t>ENTITY_NAME</t>
  </si>
  <si>
    <t>FIELD_NAME</t>
  </si>
  <si>
    <t>LANG</t>
  </si>
  <si>
    <t>LABEL_TYPE</t>
  </si>
  <si>
    <t>FK_EMPLOYEE_ID</t>
  </si>
  <si>
    <t>{"b": {</t>
  </si>
  <si>
    <t>}}</t>
  </si>
  <si>
    <t>CR_USER_CONTROLLER</t>
  </si>
  <si>
    <t>FK_COMPONENT_ID</t>
  </si>
  <si>
    <t>PERMISSION_TYPE</t>
  </si>
  <si>
    <t>CR_LIST_ITEM</t>
  </si>
  <si>
    <t>ITEM_CODE</t>
  </si>
  <si>
    <t>ITEM_KEY</t>
  </si>
  <si>
    <t>ITEM_VALUE</t>
  </si>
  <si>
    <t>TG</t>
  </si>
  <si>
    <t>TG_USER_ID</t>
  </si>
  <si>
    <t>KEY</t>
  </si>
  <si>
    <t>VALUE</t>
  </si>
  <si>
    <t>CR_USER_LIST</t>
  </si>
  <si>
    <t>COMPONENT_TYPE</t>
  </si>
  <si>
    <t>INPUT_KEY</t>
  </si>
  <si>
    <t>INPUT_VALUE</t>
  </si>
  <si>
    <t>COMPONENT</t>
  </si>
  <si>
    <t>PERMISSION</t>
  </si>
  <si>
    <t>TYPE</t>
  </si>
  <si>
    <t>CR_USER_CONTROLLER_LIST</t>
  </si>
  <si>
    <t>ITEM_CODE_NAME</t>
  </si>
  <si>
    <t>ITEM</t>
  </si>
  <si>
    <t>CR_LIST_ITEM_LIST</t>
  </si>
  <si>
    <t>LANGUAGE_NAME</t>
  </si>
  <si>
    <t>LANGUAGE</t>
  </si>
  <si>
    <t>CR_ENTITY_LABEL_LIST</t>
  </si>
  <si>
    <t>ENTITY</t>
  </si>
  <si>
    <t>FIELD</t>
  </si>
  <si>
    <t>LABEL</t>
  </si>
  <si>
    <t>ENTITY_FULLNAME</t>
  </si>
  <si>
    <t>PERMISSION_TYPE_NAME</t>
  </si>
  <si>
    <t>COMPONENT_TYPE_NAME</t>
  </si>
  <si>
    <t>CR_REL_RULE_AND_COMPONENT</t>
  </si>
  <si>
    <t>LI</t>
  </si>
  <si>
    <t>RULE</t>
  </si>
  <si>
    <t>RULE_NAME</t>
  </si>
  <si>
    <t>COMPONENT_NAME</t>
  </si>
  <si>
    <t>CR_REL_RULE_AND_COMPONENT_LIST</t>
  </si>
  <si>
    <t>permissionType</t>
  </si>
  <si>
    <t>private String permissionType="";</t>
  </si>
  <si>
    <t>"permissionType":"",</t>
  </si>
  <si>
    <t>public static String PERMISSION_TYPE="permissionType";</t>
  </si>
  <si>
    <t>inputKey</t>
  </si>
  <si>
    <t>private String inputKey="";</t>
  </si>
  <si>
    <t>"inputKey":"",</t>
  </si>
  <si>
    <t>public static String INPUT_KEY="inputKey";</t>
  </si>
  <si>
    <t>inputValue</t>
  </si>
  <si>
    <t>private String inputValue="";</t>
  </si>
  <si>
    <t>"inputValue":"",</t>
  </si>
  <si>
    <t>public static String INPUT_VALUE="inputValue";</t>
  </si>
  <si>
    <t>PERMISSION_TYPE,</t>
  </si>
  <si>
    <t>PERMISSION_TYPE_NAME,</t>
  </si>
  <si>
    <t>PermissionTypeName</t>
  </si>
  <si>
    <t>private String PermissionTypeName="";</t>
  </si>
  <si>
    <t>"PermissionTypeName":"",</t>
  </si>
  <si>
    <t>public static String PERMISSION_TYPE_NAME="PermissionTypeName";</t>
  </si>
  <si>
    <t>INPUT_KEY,</t>
  </si>
  <si>
    <t>INPUT_VALUE,</t>
  </si>
  <si>
    <t>LI_USER_PERMISSION_CODE</t>
  </si>
  <si>
    <t>USER_PERMISSION_CODE_NAME</t>
  </si>
  <si>
    <t>userControllerPermissionType</t>
  </si>
  <si>
    <t>userPermissionComponentType</t>
  </si>
  <si>
    <t>PAYMENT_AMOUNT</t>
  </si>
  <si>
    <t>)</t>
  </si>
  <si>
    <t>PARAM_1</t>
  </si>
  <si>
    <t>PARAM_2</t>
  </si>
  <si>
    <t>PARAM_3</t>
  </si>
  <si>
    <t>PARAM_5</t>
  </si>
  <si>
    <t>PARAM_4</t>
  </si>
  <si>
    <t>PARAM</t>
  </si>
  <si>
    <t>language</t>
  </si>
  <si>
    <t>coreListItem</t>
  </si>
  <si>
    <t>alter</t>
  </si>
  <si>
    <t>LI_COMPONENT_CODE</t>
  </si>
  <si>
    <t>userCtrlPermissionRule</t>
  </si>
  <si>
    <t>COMPONENT_CODE_NAME</t>
  </si>
  <si>
    <t>LI_COMPONENT_KEY</t>
  </si>
  <si>
    <t>LI_RULE_KEY</t>
  </si>
  <si>
    <t>COMPONENT_KEY_NAME</t>
  </si>
  <si>
    <t>IS</t>
  </si>
  <si>
    <t>NOT NULL</t>
  </si>
  <si>
    <t>create</t>
  </si>
  <si>
    <t>ENUM_TYPE_NAME</t>
  </si>
  <si>
    <t>enum-core</t>
  </si>
  <si>
    <t>ENUM</t>
  </si>
  <si>
    <t>CONTROLLER_TYPE</t>
  </si>
  <si>
    <t>CONTROLLER</t>
  </si>
  <si>
    <t>PERMISSION_TYPE VARCHAR(20),</t>
  </si>
  <si>
    <t>INPUT_KEY VARCHAR(4000),</t>
  </si>
  <si>
    <t>INPUT_VALUE VARCHAR(4000),</t>
  </si>
  <si>
    <t>PERMISSION_TYPE_NAME VARCHAR(30),</t>
  </si>
  <si>
    <t>ifnull((SELECT   U.USERNAME FROM CR_USER U WHERE U.STATUS&lt;&gt;'D' AND T.FK_USER_ID=U.ID),'') AS USERNAME</t>
  </si>
  <si>
    <t>lang</t>
  </si>
  <si>
    <t>)DEFAULT CHARSET=utf8 COLLATE=utf8_general_ci;</t>
  </si>
  <si>
    <t>MODULE</t>
  </si>
  <si>
    <t>BY</t>
  </si>
  <si>
    <t>INT</t>
  </si>
  <si>
    <t>PRIMARY KEY (ID)</t>
  </si>
  <si>
    <t>PARENT</t>
  </si>
  <si>
    <t>SHORT</t>
  </si>
  <si>
    <t>TIME</t>
  </si>
  <si>
    <t>SEX</t>
  </si>
  <si>
    <t>OCCUPATION</t>
  </si>
  <si>
    <t>MOBILE_1</t>
  </si>
  <si>
    <t>MOBILE_2</t>
  </si>
  <si>
    <t>TELEPHONE_1</t>
  </si>
  <si>
    <t>TELEPHONE_2</t>
  </si>
  <si>
    <t>EMAIL_1</t>
  </si>
  <si>
    <t>EMAIL_2</t>
  </si>
  <si>
    <t>COUNTRY</t>
  </si>
  <si>
    <t>SURNAME</t>
  </si>
  <si>
    <t>BIRTH</t>
  </si>
  <si>
    <t>PLACE</t>
  </si>
  <si>
    <t>OWNER</t>
  </si>
  <si>
    <t>MOBILE</t>
  </si>
  <si>
    <t>TELEPHONE</t>
  </si>
  <si>
    <t>EMAIL</t>
  </si>
  <si>
    <t>ACTIVE</t>
  </si>
  <si>
    <t>SEX_NAME</t>
  </si>
  <si>
    <t>sex</t>
  </si>
  <si>
    <t>IMAGE</t>
  </si>
  <si>
    <t>USER_SHORT_ID</t>
  </si>
  <si>
    <t>USER_IMAGE</t>
  </si>
  <si>
    <t>USER_PERSON_NAME</t>
  </si>
  <si>
    <t>USER_PERSON_SURNAME</t>
  </si>
  <si>
    <t>USER_PERSON_MIDDLENAME</t>
  </si>
  <si>
    <t>USER_BIRTH_DATE</t>
  </si>
  <si>
    <t>FK_COMPANY_ID</t>
  </si>
  <si>
    <t>MIDDLENAME</t>
  </si>
  <si>
    <t>COMPANY</t>
  </si>
  <si>
    <t xml:space="preserve"> NOT NULL </t>
  </si>
  <si>
    <t xml:space="preserve"> UNIQUE </t>
  </si>
  <si>
    <t xml:space="preserve"> NOT NULL</t>
  </si>
  <si>
    <t>USER_BIRTH_PLACE</t>
  </si>
  <si>
    <t>userPermissionCode</t>
  </si>
  <si>
    <t>PAYMENT_DISCOUNT</t>
  </si>
  <si>
    <t>PAYMENT</t>
  </si>
  <si>
    <t>AMOUNT</t>
  </si>
  <si>
    <t>PRICE</t>
  </si>
  <si>
    <t>DISCOUNT</t>
  </si>
  <si>
    <t>CURRENCY</t>
  </si>
  <si>
    <t>NO</t>
  </si>
  <si>
    <t>CR_LANG_REL</t>
  </si>
  <si>
    <t>REL_ID</t>
  </si>
  <si>
    <t>LANG_DEF</t>
  </si>
  <si>
    <t>LANG_TYPE</t>
  </si>
  <si>
    <t>REL</t>
  </si>
  <si>
    <t>DEF</t>
  </si>
  <si>
    <t>LANG_FIELD</t>
  </si>
  <si>
    <t>PURPOSE</t>
  </si>
  <si>
    <t>ifnull((SELECT   ITEM_VALUE FROM CR_LIST_ITEM I WHERE I.ITEM_KEY=T.SEX AND I.ITEM_CODE='sex' AND I.STATUS='A' limit 0,1),'' ) AS SEX_NAME,</t>
  </si>
  <si>
    <t>create VIEW apdvoice.CR_ENTITY_LABEL_LIST AS SELECT</t>
  </si>
  <si>
    <t>ID,</t>
  </si>
  <si>
    <t>STATUS,</t>
  </si>
  <si>
    <t>INSERT_DATE,</t>
  </si>
  <si>
    <t>MODIFICATION_DATE,</t>
  </si>
  <si>
    <t>ENTITY_NAME,</t>
  </si>
  <si>
    <t xml:space="preserve"> 'entity name' as ENTITY_FULLNAME,</t>
  </si>
  <si>
    <t>FIELD_NAME,</t>
  </si>
  <si>
    <t>LANG,</t>
  </si>
  <si>
    <t>'' LANGUAGE_NAME,</t>
  </si>
  <si>
    <t>LABEL_TYPE,</t>
  </si>
  <si>
    <t xml:space="preserve"> FROM apdvoice.CR_ENTITY_LABEL T</t>
  </si>
  <si>
    <t>CR_COMPANY</t>
  </si>
  <si>
    <t>COMPANY_NAME</t>
  </si>
  <si>
    <t>COMPANY_COUNTRY</t>
  </si>
  <si>
    <t>COMPANY_DOMAIN</t>
  </si>
  <si>
    <t>COMPANY_TIME_ZONE</t>
  </si>
  <si>
    <t>COMPANY_ADDRESS</t>
  </si>
  <si>
    <t>COMPANY_CURRENCY</t>
  </si>
  <si>
    <t>ACTIVATION_ID</t>
  </si>
  <si>
    <t>COMPANY_DB</t>
  </si>
  <si>
    <t>COMPANY_TYPE</t>
  </si>
  <si>
    <t>COMPANY_STATUS</t>
  </si>
  <si>
    <t>DOMAIN</t>
  </si>
  <si>
    <t>ZONE</t>
  </si>
  <si>
    <t>ADDRESS</t>
  </si>
  <si>
    <t>ACTIVATION</t>
  </si>
  <si>
    <t>DB</t>
  </si>
  <si>
    <t>COMPANY_LANG</t>
  </si>
  <si>
    <t>CR_TEMP_USER</t>
  </si>
  <si>
    <t>ACTIVE_USER_COUNT</t>
  </si>
  <si>
    <t>COUNT</t>
  </si>
  <si>
    <t>TABLE_NAME</t>
  </si>
  <si>
    <t>SCRIPT</t>
  </si>
  <si>
    <t>SEQNUM</t>
  </si>
  <si>
    <t>TABLE_SCRIPT</t>
  </si>
  <si>
    <t>CR_USER_TABLE</t>
  </si>
  <si>
    <t>TABLE</t>
  </si>
  <si>
    <t>PERSON_USERNAME</t>
  </si>
  <si>
    <t>CR_PERMISSION</t>
  </si>
  <si>
    <t>PERMISSION_STRING</t>
  </si>
  <si>
    <t>STRING</t>
  </si>
  <si>
    <t>CR_RULE</t>
  </si>
  <si>
    <t>CR_REL_RULE_AND_PERMISSION</t>
  </si>
  <si>
    <t>FK_RULE_ID</t>
  </si>
  <si>
    <t>FK_PERMISSION_ID</t>
  </si>
  <si>
    <t>CR_REL_RULE_AND_PERMISSION_LIST</t>
  </si>
  <si>
    <t xml:space="preserve">CREATE OR REPLACE </t>
  </si>
  <si>
    <t>CR_REL_PAYMENT_TYPE_AND_RULE</t>
  </si>
  <si>
    <t>REL_TYPE</t>
  </si>
  <si>
    <t>CR_REL_COMPANY_AND_RULE</t>
  </si>
  <si>
    <t>IS_PUBLIC</t>
  </si>
  <si>
    <t>PUBLIC</t>
  </si>
  <si>
    <t>DEFAULT_PERIOD</t>
  </si>
  <si>
    <t>DEFAULT</t>
  </si>
  <si>
    <t>PERIOD</t>
  </si>
  <si>
    <t>FK_PAYMENT_TYPE_ID</t>
  </si>
  <si>
    <t>PAYMENT_TYPE_NAME</t>
  </si>
  <si>
    <t>PAYMENT_TYPE_SHORTNAME</t>
  </si>
  <si>
    <t>DEFAULT_PRICE</t>
  </si>
  <si>
    <t>DEFAULT_DISCOUNT</t>
  </si>
  <si>
    <t>DEFAULT_PAYMENT_PERIOD</t>
  </si>
  <si>
    <t>USER_LISENCE_COUNT</t>
  </si>
  <si>
    <t>USER_LISENCE_MONTH_RANGE</t>
  </si>
  <si>
    <t>SHORTNAME</t>
  </si>
  <si>
    <t>LISENCE</t>
  </si>
  <si>
    <t>MONTH</t>
  </si>
  <si>
    <t>RANGE</t>
  </si>
  <si>
    <t>CR_PAYMENT_TYPE</t>
  </si>
  <si>
    <t>CR_COMPANY_PAYMENT</t>
  </si>
  <si>
    <t>CR_COMPANY_PAYMENT_LIST</t>
  </si>
  <si>
    <t>INNER JOIN APDVOICE.CR_COMPANY C ON C.ID=T.FK_COMPANY_ID</t>
  </si>
  <si>
    <t>INNER JOIN APDVOICE.CR_PAYMENT_TYPE PT ON PT.ID=T.FK_PAYMENT_TYPE_ID</t>
  </si>
  <si>
    <t>WHERE   PT.STATUS='A'</t>
  </si>
  <si>
    <t>CR_REL_USER_AND_RULE</t>
  </si>
  <si>
    <t>ORDER_NO</t>
  </si>
  <si>
    <t>ORDER</t>
  </si>
  <si>
    <t>TM_TASK</t>
  </si>
  <si>
    <t>FK_PARENT_TASK_ID</t>
  </si>
  <si>
    <t>CREATED_BY</t>
  </si>
  <si>
    <t>CREATED_DATE</t>
  </si>
  <si>
    <t>CREATED_TIME</t>
  </si>
  <si>
    <t>START_DATE</t>
  </si>
  <si>
    <t>START_TIME</t>
  </si>
  <si>
    <t>END_DATE</t>
  </si>
  <si>
    <t>END_TIME</t>
  </si>
  <si>
    <t>FINISH_DATE</t>
  </si>
  <si>
    <t>FINISH_TIME</t>
  </si>
  <si>
    <t>COMPLETED_DURATION</t>
  </si>
  <si>
    <t>FK_TASK_TYPE_ID</t>
  </si>
  <si>
    <t>FK_TASK_STATUS_ID</t>
  </si>
  <si>
    <t>FK_PROJECT_ID</t>
  </si>
  <si>
    <t>UPDATED_BY</t>
  </si>
  <si>
    <t>LAST_UPDATED_DATE</t>
  </si>
  <si>
    <t>LAST_UPDATED_TIME</t>
  </si>
  <si>
    <t>TM_NETWORK</t>
  </si>
  <si>
    <t>NETWORK_NAME</t>
  </si>
  <si>
    <t>NETWORK_STATUS</t>
  </si>
  <si>
    <t>NETWORK</t>
  </si>
  <si>
    <t>CREATED</t>
  </si>
  <si>
    <t>TM_TASK_TYPE</t>
  </si>
  <si>
    <t>TYPE_NAME</t>
  </si>
  <si>
    <t>TYPE_STATUS</t>
  </si>
  <si>
    <t>TM_PROJECT</t>
  </si>
  <si>
    <t>PROJECT_NAME</t>
  </si>
  <si>
    <t>PROJECT</t>
  </si>
  <si>
    <t>START</t>
  </si>
  <si>
    <t>END</t>
  </si>
  <si>
    <t>FK_NETWORK_ID</t>
  </si>
  <si>
    <t>TM_PROJECT_LIST</t>
  </si>
  <si>
    <t>create OR REPLACE</t>
  </si>
  <si>
    <t>TM_PROGRESS</t>
  </si>
  <si>
    <t>PROGRESS_CODE</t>
  </si>
  <si>
    <t>PROGRESS_NAME</t>
  </si>
  <si>
    <t>PROGRESS</t>
  </si>
  <si>
    <t>TM_TASK_STATUS</t>
  </si>
  <si>
    <t>STATUS_CODE</t>
  </si>
  <si>
    <t>STATUS_NAME</t>
  </si>
  <si>
    <t>FK_PRIORITY_ID</t>
  </si>
  <si>
    <t>TM_TASK_PRIORITY</t>
  </si>
  <si>
    <t>PRIORITY_CODE</t>
  </si>
  <si>
    <t>PRIORITY_NAME</t>
  </si>
  <si>
    <t>PRIORITY</t>
  </si>
  <si>
    <t>FK_TASK_CATEGORY_ID</t>
  </si>
  <si>
    <t>TM_TASK_CATEGORY</t>
  </si>
  <si>
    <t>CATEGORY_CODE</t>
  </si>
  <si>
    <t>CATEGORY_NAME</t>
  </si>
  <si>
    <t>CATEGORY</t>
  </si>
  <si>
    <t>TASK</t>
  </si>
  <si>
    <t>FINISH</t>
  </si>
  <si>
    <t>COMPLETED</t>
  </si>
  <si>
    <t>DURATION</t>
  </si>
  <si>
    <t>UPDATED</t>
  </si>
  <si>
    <t>LAST</t>
  </si>
  <si>
    <t>TM_TASK_ASSIGNEE</t>
  </si>
  <si>
    <t>FK_TASK_ID</t>
  </si>
  <si>
    <t>TM_TASK_REPORTER</t>
  </si>
  <si>
    <t>TM_TASK_FILE</t>
  </si>
  <si>
    <t>FILE_URL</t>
  </si>
  <si>
    <t>FK_COMMENT_ID</t>
  </si>
  <si>
    <t>COMMENT</t>
  </si>
  <si>
    <t>FILE</t>
  </si>
  <si>
    <t>URL</t>
  </si>
  <si>
    <t>TM_TASK_COMMENT</t>
  </si>
  <si>
    <t>COMMENT_DATE</t>
  </si>
  <si>
    <t>FK_PARENT_COMMENT_ID</t>
  </si>
  <si>
    <t>İD</t>
  </si>
  <si>
    <t>TM_TASK_LIST</t>
  </si>
  <si>
    <t>TASK_TYPE_NAME</t>
  </si>
  <si>
    <t>TASK_STATUS_NAME</t>
  </si>
  <si>
    <t>FK_PROGRESS_ID</t>
  </si>
  <si>
    <t>(SELECT priority_NAME FROM TM_TASK_PRIORITY WHERE ID = T.FK_PRIORITY_ID LIMIT 0,1) AS PRIORITY_NAME,</t>
  </si>
  <si>
    <t>(SELECT PROGRESS_NAME FROM TM_PROGRESS WHERE ID = T.FK_PROGRESS_ID LIMIT 0,1) AS PROGRESS_NAME,</t>
  </si>
  <si>
    <t>(SELECT PROJECT_NAME FROM TM_PROJECT WHERE ID = T.FK_PROJECT_ID LIMIT 0,1) AS PROJECT_NAME,</t>
  </si>
  <si>
    <t>(SELECT STATUS_NAME FROM TM_TASK_STATUS WHERE ID = T.FK_TASK_STATUS_ID LIMIT 0,1) AS TASK_STATUS_NAME,</t>
  </si>
  <si>
    <t>(SELECT TYPE_NAME FROM TM_TASK_TYPE WHERE ID = T.FK_TASK_TYPE_ID LIMIT 0,1) AS TASK_TYPE_NAME,</t>
  </si>
  <si>
    <t>CREATED_BY_NAME</t>
  </si>
  <si>
    <t>( SELECT CONCAT(USER_PERSON_NAME,' ',USER_PERSON_SURNAME,' ',USER_PERSON_MIDDLENAME) FROM CR_USER WHERE ID=T.CREATED_BY) AS CREATED_BY_NAME,</t>
  </si>
  <si>
    <t>ASSIGNEE_NAME</t>
  </si>
  <si>
    <t>(SELECT CONCAT(USER_PERSON_NAME,' ',USER_PERSON_SURNAME,' ',USER_PERSON_MIDDLENAME) FROM CR_USER U,TM_TASK_ASSIGNEE A WHERE U.ID=A.FK_USER_ID AND A.FK_TASK_ID = T.ID) AS ASSIGNEE_NAME</t>
  </si>
  <si>
    <t>(SELECT CATEGORY_NAME FROM TM_TASK_CATEGORY WHERE ID = T.FK_TASK_CATEGORY_ID LIMIT 0,1) AS CATEGORY_NAME,</t>
  </si>
  <si>
    <t>ASSIGNEE</t>
  </si>
  <si>
    <t>(SELECT FILE_URL FROM TM_TASK_FILE A WHERE A.FK_TASK_ID = T.ID LIMIT 0,1) AS FILE_URL,</t>
  </si>
  <si>
    <t>TM_PROJECT_PERMISSION</t>
  </si>
  <si>
    <t>USER_NAME</t>
  </si>
  <si>
    <t>TM_PROJECT_PERMISSION_LIST</t>
  </si>
  <si>
    <t>Id</t>
  </si>
  <si>
    <t>TM_BACKLOG</t>
  </si>
  <si>
    <t>BACKLOG_NAME</t>
  </si>
  <si>
    <t>BACKLOG_STATUS</t>
  </si>
  <si>
    <t>BACKLOG_BECAUSE</t>
  </si>
  <si>
    <t>BACKLOG</t>
  </si>
  <si>
    <t>BECAUSE</t>
  </si>
  <si>
    <t>TM_BACKLOG_LIST</t>
  </si>
  <si>
    <t>TM_TASK_LABEL</t>
  </si>
  <si>
    <t>COLOR</t>
  </si>
  <si>
    <t>TM_TASK_SPRINT</t>
  </si>
  <si>
    <t>SPRINT_NAME</t>
  </si>
  <si>
    <t>SPRINT_START_DATE</t>
  </si>
  <si>
    <t>SPRINT_END_DATE</t>
  </si>
  <si>
    <t>SPRINT_DESCRIPTION</t>
  </si>
  <si>
    <t>SPRINT_STATUS</t>
  </si>
  <si>
    <t>SPRINT_COLOR</t>
  </si>
  <si>
    <t>SPRINT</t>
  </si>
  <si>
    <t>FK_BACKLOG_ID</t>
  </si>
  <si>
    <t>COMMENT_TIME</t>
  </si>
  <si>
    <t>TM_TASK_COMMENT_LIST</t>
  </si>
  <si>
    <t>( SELECT CONCAT(USER_PERSON_NAME,' ',USER_PERSON_SURNAME,' ',USER_PERSON_MIDDLENAME) FROM CR_USER WHERE ID=T.FK_USER_ID) AS USERNAME,</t>
  </si>
  <si>
    <t>AVATAR_URL</t>
  </si>
  <si>
    <t>AVATAR</t>
  </si>
  <si>
    <t>TM_COMMENT_FILE</t>
  </si>
  <si>
    <t>FILE_NAME</t>
  </si>
  <si>
    <t>UPLOAD_DATE</t>
  </si>
  <si>
    <t>UPLOAD_TIME</t>
  </si>
  <si>
    <t>FILE_TITLE</t>
  </si>
  <si>
    <t>FILE_DESCRIPTION</t>
  </si>
  <si>
    <t>UPLOAD</t>
  </si>
  <si>
    <t>TITLE</t>
  </si>
  <si>
    <t>' AS NETWORK_NAME,</t>
  </si>
  <si>
    <t>(SELECT PROJECT_NAME FROM apd_backlog.TM_PROJECT WHERE ID=T.FK_PROJECT_ID) AS PROJECT_NAME,</t>
  </si>
  <si>
    <t>TM_INPUT</t>
  </si>
  <si>
    <t>INPUT_NAME</t>
  </si>
  <si>
    <t>FK_DEPENDENT_BACKLOG_ID</t>
  </si>
  <si>
    <t>FK_DEPENDENT_OUTPUT_ID</t>
  </si>
  <si>
    <t>İNPUT</t>
  </si>
  <si>
    <t>DEPENDENT</t>
  </si>
  <si>
    <t>OUTPUT</t>
  </si>
  <si>
    <t>INPUT_TYPE</t>
  </si>
  <si>
    <t>TM_INPUT_DESCRIPTION</t>
  </si>
  <si>
    <t>FK_INPUT_ID</t>
  </si>
  <si>
    <t>IS_SOURCED</t>
  </si>
  <si>
    <t>SOURCED</t>
  </si>
  <si>
    <t xml:space="preserve"> </t>
  </si>
  <si>
    <t>DESCRIPTION_SOURCED</t>
  </si>
  <si>
    <t>DEPENDENT_TASK_TYPE_2_ID</t>
  </si>
  <si>
    <t>DEPENDENT_TASK_TYPE_1_ID</t>
  </si>
  <si>
    <t>FK_ASSIGNEE_ID</t>
  </si>
  <si>
    <t>ESTIMATED_HOURS</t>
  </si>
  <si>
    <t>SPENT_HOURS</t>
  </si>
  <si>
    <t>TM_BACKLOG_TASK</t>
  </si>
  <si>
    <t>IS_DETECTED_BUG</t>
  </si>
  <si>
    <t>IS_UPDATE_REQUIRED</t>
  </si>
  <si>
    <t>ESTIMATED</t>
  </si>
  <si>
    <t>HOURS</t>
  </si>
  <si>
    <t>SPENT</t>
  </si>
  <si>
    <t>DETECTED</t>
  </si>
  <si>
    <t>BUG</t>
  </si>
  <si>
    <t>UPDATE</t>
  </si>
  <si>
    <t>REQUIRED</t>
  </si>
  <si>
    <t>TM_BACKLOG_TASK_NOTIFIER</t>
  </si>
  <si>
    <t>FK_BACKLOG_TASK_ID</t>
  </si>
  <si>
    <t>FK_NOTIFIER_ID</t>
  </si>
  <si>
    <t>NOTIFIER</t>
  </si>
  <si>
    <t>TASK_STATUS</t>
  </si>
  <si>
    <t>TM_BACKLOG_TASK_LIST</t>
  </si>
  <si>
    <t>DEPENDENT_TASK_TYPE_1_NAME</t>
  </si>
  <si>
    <t>DEPENDENT_TASK_TYPE_2_NAME</t>
  </si>
  <si>
    <t>UPDATED_BY_NAME</t>
  </si>
  <si>
    <t>COMMENT_TYPE</t>
  </si>
  <si>
    <t>FK_SOURCED_ID</t>
  </si>
  <si>
    <t>(SELECT PROJECT_NAME FROM APD_BACKLOG.TM_PROJECT U  WHERE U.ID = T.FK_PROJECT_ID) AS PROJECT_NAME,</t>
  </si>
  <si>
    <t>TM_BACKLOG_HISTORY</t>
  </si>
  <si>
    <t>HISTORY_TYPE</t>
  </si>
  <si>
    <t>HISTORY_DATE</t>
  </si>
  <si>
    <t>HISTORY_TIME</t>
  </si>
  <si>
    <t>HISTORY_TELLER_ID</t>
  </si>
  <si>
    <t>HISTORY_BODY</t>
  </si>
  <si>
    <t>BODY</t>
  </si>
  <si>
    <t>HISTORY</t>
  </si>
  <si>
    <t>TELLER</t>
  </si>
  <si>
    <t>TM_BACKLOG_HISTORY_LIST</t>
  </si>
  <si>
    <t>HISTORY_TELLER_NAME</t>
  </si>
  <si>
    <t>HISTORY_TELLER_IMAGE</t>
  </si>
  <si>
    <t>FROM TM_BACKLOG_HISTORY T, CR_USER U</t>
  </si>
  <si>
    <t>WHERE T.HISTORY_TELLER_ID=U.ID</t>
  </si>
  <si>
    <t>( SELECT  USER_IMAGE FROM CR_USER WHERE ID=T.FK_USER_ID) AS AVATAR_URL,</t>
  </si>
  <si>
    <t>CR_SQL_POOL</t>
  </si>
  <si>
    <t>SQL_ID</t>
  </si>
  <si>
    <t>SQL_QUERY</t>
  </si>
  <si>
    <t>(SELECT CONCAT(USER_PERSON_NAME) FROM apd_backlog.CR_USER U  WHERE U.ID = T.fk_user_ID) AS USER_NAME,</t>
  </si>
  <si>
    <t>(SELECT  USER_PERSON_NAME FROM APD_BACKLOG.CR_USER U  WHERE U.ID = T.CREATED_BY) AS CREATED_BY_NAME,</t>
  </si>
  <si>
    <t>ifnull((select sum(estimated_hours) estimated_hours from apd_backlog.tm_backlog_task where fk_backlog_id=t.id),0) as estimated_hours,</t>
  </si>
  <si>
    <t>ifnull((select sum(COMPLETED_DURATION) estimated_hours from apd_backlog.tm_backlog_task where fk_backlog_id=t.id),0) as spent_hours,</t>
  </si>
  <si>
    <t>BUG_COUNT</t>
  </si>
  <si>
    <t>UPDATE_COUNT</t>
  </si>
  <si>
    <t>RELATION_ID</t>
  </si>
  <si>
    <t>RELATION</t>
  </si>
  <si>
    <t>( SELECT  (USER_PERSON_NAME) FROM CR_USER WHERE ID=T.FK_ASSIGNEE_ID) AS ASSIGNEE_NAME,</t>
  </si>
  <si>
    <t>(select COUNT(ID) FROM TM_BACKLOG_HISTORY H WHERE H.FK_BACKLOG_ID = T.FK_BACKLOG_ID AND H.HISTORY_TYPE = 'task_type_notify_bug' and H.RELATION_ID=T.ID ) BUG_COUNT,</t>
  </si>
  <si>
    <t>(select COUNT(ID) FROM TM_BACKLOG_HISTORY H WHERE H.FK_BACKLOG_ID = T.FK_BACKLOG_ID AND H.HISTORY_TYPE = 'task_type_notify_update' and H.RELATION_ID=T.ID ) UPDATE_COUNT,</t>
  </si>
  <si>
    <t>( SELECT USER_PERSON_NAME FROM CR_USER WHERE ID=T.CREATED_BY) AS CREATED_BY_NAME,</t>
  </si>
  <si>
    <t>( SELECT USER_PERSON_NAME FROM CR_USER WHERE ID=T.UPDATED_BY) AS UPDATED_BY_NAME,</t>
  </si>
  <si>
    <t>U.USER_IMAGE AS  HISTORY_TELLER_IMAGE,</t>
  </si>
  <si>
    <t>(SELECT TYPE_NAME FROM TM_TASK_TYPE WHERE ID = T.DEPENDENT_TASK_TYPE_1_ID LIMIT 0,1) AS DEPENDENT_TASK_TYPE_1_NAME,</t>
  </si>
  <si>
    <t>(SELECT TYPE_NAME FROM TM_TASK_TYPE WHERE ID = T.DEPENDENT_TASK_TYPE_2_ID LIMIT 0,1) AS DEPENDENT_TASK_TYPE_2_NAME,</t>
  </si>
  <si>
    <t>TM_REL_BACKLOG_AND_LABEL</t>
  </si>
  <si>
    <t>FK_TASK_LABEL_ID</t>
  </si>
  <si>
    <t>TM_REL_BACKLOG_AND_SPRINT</t>
  </si>
  <si>
    <t>FK_TASK_SPRINT_ID</t>
  </si>
  <si>
    <t>TM_REL_BACKLOG_AND_LABEL_LIST</t>
  </si>
  <si>
    <t>LABEL_NAME</t>
  </si>
  <si>
    <t>(SELECT BACKLOG_NAME FROM APD_BACKLOG.TM_BACKLOG B WHERE B.ID=T.FK_BACKLOG_ID) AS BACKLOG_NAME,</t>
  </si>
  <si>
    <t>LABEL_COLOR</t>
  </si>
  <si>
    <t>B.NAME AS LABEL_NAME,</t>
  </si>
  <si>
    <t>FROM TM_REL_BACKLOG_AND_LABEL T,
APD_BACKLOG.TM_TASK_LABEL B
WHERE B.ID=T.FK_TASK_LABEL_ID</t>
  </si>
  <si>
    <t xml:space="preserve">B.COLOR AS LABEL_COLOR </t>
  </si>
  <si>
    <t>TM_REL_BACKLOG_AND_SPRINT_LIST</t>
  </si>
  <si>
    <t>B.SPRINT_NAME AS SPRINT_NAME,</t>
  </si>
  <si>
    <t xml:space="preserve">B.SPRINT_COLOR AS SPRINT_COLOR </t>
  </si>
  <si>
    <t>FROM TM_BACKLOG_TASK T,</t>
  </si>
  <si>
    <t>TM_BACKLOG B</t>
  </si>
  <si>
    <t>WHERE T.FK_BACKLOG_ID=B.ID</t>
  </si>
  <si>
    <t>IS_GENERAL</t>
  </si>
  <si>
    <t>GENERAL</t>
  </si>
  <si>
    <t>(CASE WHEN T.IS_GENERAL=1 THEN 'General' ELSE (SELECT TYPE_NAME FROM TM_TASK_TYPE WHERE ID = T.FK_TASK_TYPE_ID LIMIT 0,1) END) AS TASK_TYPE_NAME,</t>
  </si>
  <si>
    <t>create OR REPLACE VIEW TM_BACKLOG_LIST AS SELECT</t>
  </si>
  <si>
    <t>BACKLOG_NAME,</t>
  </si>
  <si>
    <t>BACKLOG_BECAUSE,</t>
  </si>
  <si>
    <t>BACKLOG_STATUS,</t>
  </si>
  <si>
    <t>CREATED_BY,</t>
  </si>
  <si>
    <t>FK_PROJECT_ID,</t>
  </si>
  <si>
    <t>CREATED_DATE,</t>
  </si>
  <si>
    <t>CREATED_TIME,</t>
  </si>
  <si>
    <t>ORDER_NO,</t>
  </si>
  <si>
    <t>IS_FROM_CUSTOMER,</t>
  </si>
  <si>
    <t>PRIORITY,</t>
  </si>
  <si>
    <t>FK_SOURCED_ID,</t>
  </si>
  <si>
    <t>(select group_concat('&lt;span style="color:',a.sprint_Color,'"&gt;',a.sprint_Name,'&lt;/span&gt;') from TM_REL_BACKLOG_AND_SPRINT_LIST a where A.FK_BACKLOG_ID = T.ID) as SPRINT_NAME,</t>
  </si>
  <si>
    <t>(select group_concat('&lt;span style="color:',a.LABEL_COLOR,'"&gt;',a.LABEL_Name,'&lt;/span&gt;') from TM_REL_BACKLOG_AND_LABEL_LIST a WHERE A.FK_BACKLOG_ID = T.ID) as LABEL_NAME,</t>
  </si>
  <si>
    <t>IS_SOURCED,</t>
  </si>
  <si>
    <t>(SELECT BACKLOG_NAME FROM TM_BACKLOG TP WHERE TP.ID=T.FK_SOURCED_ID LIMIT 0,1) AS SOURCED_NAME,</t>
  </si>
  <si>
    <t>DESCRIPTION_SOURCED,</t>
  </si>
  <si>
    <t xml:space="preserve"> FROM TM_BACKLOG T;</t>
  </si>
  <si>
    <t>IS_FROM_CUSTOMER</t>
  </si>
  <si>
    <t>IS_BOUNDED</t>
  </si>
  <si>
    <t xml:space="preserve">DESCRIPTION </t>
  </si>
  <si>
    <t>SOURCED_NAME</t>
  </si>
  <si>
    <t>(select group_concat(' ',a.assignee_name,' (',A.TASK_TYPE_NAME,')') from tm_backlog_task_list A WHERE A.FK_BACKLOG_ID = T.ID) as ASSIGNEE_NAME,</t>
  </si>
  <si>
    <t>TM_PROJECT_COUNT_LIST</t>
  </si>
  <si>
    <t>OVERAL_COUNT</t>
  </si>
  <si>
    <t>NEW_COUNT</t>
  </si>
  <si>
    <t>ONGOING_COUNT</t>
  </si>
  <si>
    <t>CLOSED_COUNT</t>
  </si>
  <si>
    <t>TICKET_COUNT</t>
  </si>
  <si>
    <t>SOURCED_COUNT</t>
  </si>
  <si>
    <t>BOUND_COUNT</t>
  </si>
  <si>
    <t>INITIAL_COUNT</t>
  </si>
  <si>
    <t>OVERAL</t>
  </si>
  <si>
    <t>NEW</t>
  </si>
  <si>
    <t>ONGOING</t>
  </si>
  <si>
    <t>CLOSED</t>
  </si>
  <si>
    <t>TICKET</t>
  </si>
  <si>
    <t>BOUND</t>
  </si>
  <si>
    <t>INITIAL</t>
  </si>
  <si>
    <t>IS_INITIAL</t>
  </si>
  <si>
    <t>(CASE   WHEN (FK_SOURCED_ID = '' || fk_sourced_id is null)  &amp;&amp;  (IS_SOURCED&lt;&gt;'1' || is_sourced='' || is_sourced is null) &amp;&amp; (IS_FROM_CUSTOMER &lt;&gt;'1') THEN 1  ELSE 0   END) as IS_INITIAL,</t>
  </si>
  <si>
    <t>(CASE   WHEN FK_SOURCED_ID &lt;&gt; ''    THEN 1  ELSE 0   END) as IS_BOUNDED,</t>
  </si>
  <si>
    <t>BL.BACKLOG_NAME,</t>
  </si>
  <si>
    <t>BL.FK_PROJECT_ID,</t>
  </si>
  <si>
    <t>FROM TM_REL_BACKLOG_AND_SPRINT T,</t>
  </si>
  <si>
    <t>APD_BACKLOG.TM_TASK_SPRINT B,</t>
  </si>
  <si>
    <t xml:space="preserve">APD_BACKLOG.TM_BACKLOG BL </t>
  </si>
  <si>
    <t>WHERE B.ID=T.FK_TASK_SPRINT_ID</t>
  </si>
  <si>
    <t>AND BL.ID=T.FK_BACKLOG_ID</t>
  </si>
  <si>
    <t>TM_TASK_SPRINT_LIST</t>
  </si>
  <si>
    <t>BACKLOG_COUNT</t>
  </si>
  <si>
    <t>(SELECT COUNT(ID) FROM APD_BACKLOG.TM_REL_BACKLOG_AND_SPRINT S WHERE STATUS='A' AND  S.FK_TASK_SPRINT_ID=T.ID) BACKLOG_COUNT,</t>
  </si>
  <si>
    <t>TM_TASK_LABEL_LIST</t>
  </si>
  <si>
    <t>(SELECT COUNT(ID) FROM APD_BACKLOG.TM_REL_BACKLOG_AND_LABEL S WHERE STATUS='A' AND  S.FK_TASK_LABEL_ID=T.ID) BACKLOG_COUNT,</t>
  </si>
  <si>
    <t>(select count(id) FROM APD_BACKLOG.tm_backlog_task A WHERE A.STATUS='A' AND T.IS_SOURCED = '1' AND A.FK_BACKLOG_ID = T.ID ) AS TASK_COUNT,</t>
  </si>
  <si>
    <t>(select count(id) FROM APD_BACKLOG.tm_input A WHERE A.STATUS='A' AND T.IS_SOURCED = '1' AND A.INPUT_TYPE='IN' AND A.FK_BACKLOG_ID = T.ID ) AS INPUT_COUNT,</t>
  </si>
  <si>
    <t>(select count(id) FROM APD_BACKLOG.tm_task_comment A WHERE A.STATUS='A' AND T.IS_SOURCED = '1' AND  A.FK_BACKLOG_ID = T.ID ) AS COMMENT_COUNT,</t>
  </si>
  <si>
    <t>TASK_COUNT</t>
  </si>
  <si>
    <t>INPUT_COUNT</t>
  </si>
  <si>
    <t>COMMENT_COUNT</t>
  </si>
  <si>
    <t>TM_NOTIFICATION</t>
  </si>
  <si>
    <t>FK_BACKLOG_HISTORY_ID</t>
  </si>
  <si>
    <t>NOTIFICATION_DATE</t>
  </si>
  <si>
    <t>NOTIFICATION_TIME</t>
  </si>
  <si>
    <t>REVIEW_DATE</t>
  </si>
  <si>
    <t>REVIEW_TIME</t>
  </si>
  <si>
    <t>IS_REVIEWED</t>
  </si>
  <si>
    <t>NOTIFICATION</t>
  </si>
  <si>
    <t>REVIEW</t>
  </si>
  <si>
    <t>REVIEWED</t>
  </si>
  <si>
    <t>(select count(id) FROM APD_BACKLOG.tm_backlog_history A WHERE A.STATUS='A' AND A.history_type='task_type_notify_bug' AND T.IS_SOURCED = '1' AND  A.FK_BACKLOG_ID = T.ID ) AS BUG_COUNT,</t>
  </si>
  <si>
    <t>(select count(id) FROM APD_BACKLOG.tm_backlog_history A WHERE A.STATUS='A' AND A.history_type='task_type_notify_update' AND T.IS_SOURCED = '1' AND  A.FK_BACKLOG_ID = T.ID ) AS UPDATE_COUNT,</t>
  </si>
  <si>
    <t>U.USER_PERSON_NAME AS HISTORY_TELLER_NAME,</t>
  </si>
  <si>
    <t>(SELECT PROJECT_NAME FROM APD_BACKLOG.TM_PROJECT WHERE STATUS='A' AND ID=T.FK_PROJECT_ID) AS PROJECT_NAME,</t>
  </si>
  <si>
    <t>TM_BACKLOG_DEPENDENCY</t>
  </si>
  <si>
    <t>FK_PARENT_BACKLOG_ID</t>
  </si>
  <si>
    <t>Parent</t>
  </si>
  <si>
    <t>TM_BACKLOG_DEPENDENCY_LIST</t>
  </si>
  <si>
    <t>PARENT_BACKLOG_NAME</t>
  </si>
  <si>
    <t>(SELECT BACKLOG_NAME FROM APD_BACKLOG.TM_BACKLOG B WHERE B.ID=T.FK_BACKLOG_ID LIMIT 0,1) AS BACKLOG_NAME,</t>
  </si>
  <si>
    <t>FROM TM_BACKLOG_DEPENDENCY T</t>
  </si>
  <si>
    <t>(SELECT BACKLOG_NAME FROM APD_BACKLOG.TM_BACKLOG B WHERE B.ID=T.FK_PARENT_BACKLOG_ID LIMIT 0,1) AS PARENT_BACKLOG_NAME,</t>
  </si>
  <si>
    <t>IS_SUBTASK</t>
  </si>
  <si>
    <t>IS_BUG</t>
  </si>
  <si>
    <t>IS_REQUEST</t>
  </si>
  <si>
    <t>REQUEST</t>
  </si>
  <si>
    <t>SUBTASK</t>
  </si>
  <si>
    <t>CELL_NO</t>
  </si>
  <si>
    <t>ALIGN</t>
  </si>
  <si>
    <t>CSS_STYLE</t>
  </si>
  <si>
    <t>CSS_TEMPLATE_NAME</t>
  </si>
  <si>
    <t>CELL</t>
  </si>
  <si>
    <t>CSS</t>
  </si>
  <si>
    <t>STYLE</t>
  </si>
  <si>
    <t>TEMPLATE</t>
  </si>
  <si>
    <t>TM_TEST_SCENARIO</t>
  </si>
  <si>
    <t>SCENARIO</t>
  </si>
  <si>
    <t>SCENARIO_NAME</t>
  </si>
  <si>
    <t>EXPECTED_RESULT</t>
  </si>
  <si>
    <t>SCENARIO_STATUS</t>
  </si>
  <si>
    <t>EXPECTED</t>
  </si>
  <si>
    <t>RESULT</t>
  </si>
  <si>
    <t>SCENARIO_DATE</t>
  </si>
  <si>
    <t>SCENARIO_TIME</t>
  </si>
  <si>
    <t>TM_TEST_TRIAL</t>
  </si>
  <si>
    <t>FK_SCENARIO_ID</t>
  </si>
  <si>
    <t>TRIAL_DATE</t>
  </si>
  <si>
    <t>TRIAL_TIME</t>
  </si>
  <si>
    <t>ACTUAL_RESULT</t>
  </si>
  <si>
    <t>TRIAL_STATUS</t>
  </si>
  <si>
    <t>TRIAL</t>
  </si>
  <si>
    <t>ACTUAL</t>
  </si>
  <si>
    <t>NOTIFIED</t>
  </si>
  <si>
    <t>AS</t>
  </si>
  <si>
    <t>IS_NOTIFIED_AS_BUG</t>
  </si>
  <si>
    <t xml:space="preserve">create OR REPLACE VIEW TM_BACKLOG_LIST AS </t>
  </si>
  <si>
    <t>SELECT</t>
  </si>
  <si>
    <t>('0') AS TASK_COUNT,</t>
  </si>
  <si>
    <t>('0') AS INPUT_COUNT,</t>
  </si>
  <si>
    <t>('0') AS BUG_COUNT,</t>
  </si>
  <si>
    <t>('0') AS UPDATE_COUNT,</t>
  </si>
  <si>
    <t>('0') AS COMMENT_COUNT,</t>
  </si>
  <si>
    <t>'0' as estimated_hours,</t>
  </si>
  <si>
    <t>'0' as spent_hours,</t>
  </si>
  <si>
    <t>FK_CREATED_BY</t>
  </si>
  <si>
    <t>(SELECT CONCAT(USER_PERSON_NAME,' ',USER_PERSON_SURNAME,' ',USER_PERSON_MIDDLENAME) FROM CR_USER U WHERE U.ID=T.FK_CREATED_BY) AS CREATED_BY_NAME,</t>
  </si>
  <si>
    <t>TM_TEST_TRIAL_LIST</t>
  </si>
  <si>
    <t>CREATED_BY_AVATAR</t>
  </si>
  <si>
    <t>(SELECT USER_IMAGE FROM CR_USER U WHERE U.ID=T.FK_CREATED_BY) AS CREATED_BY_AVATAR,</t>
  </si>
  <si>
    <t>"" SPRINT_NAME,</t>
  </si>
  <si>
    <t>"" LABEL_NAME,</t>
  </si>
  <si>
    <t>"" ASSIGNEE_NAME,</t>
  </si>
  <si>
    <t>T.ID,</t>
  </si>
  <si>
    <t>T.STATUS,</t>
  </si>
  <si>
    <t>T.INSERT_DATE,</t>
  </si>
  <si>
    <t>T.MODIFICATION_DATE,</t>
  </si>
  <si>
    <t>B.FK_PROJECT_ID,</t>
  </si>
  <si>
    <t>T.FK_BACKLOG_ID,</t>
  </si>
  <si>
    <t>T.FK_TASK_TYPE_ID,</t>
  </si>
  <si>
    <t>T.FK_ASSIGNEE_ID,</t>
  </si>
  <si>
    <t>T.CREATED_BY,</t>
  </si>
  <si>
    <t>T.CREATED_DATE,</t>
  </si>
  <si>
    <t>T.CREATED_TIME,</t>
  </si>
  <si>
    <t>T.ESTIMATED_HOURS,</t>
  </si>
  <si>
    <t>T.SPENT_HOURS,</t>
  </si>
  <si>
    <t>T.DEPENDENT_TASK_TYPE_1_ID,</t>
  </si>
  <si>
    <t>T.DEPENDENT_TASK_TYPE_2_ID,</t>
  </si>
  <si>
    <t>T.COMPLETED_DURATION,</t>
  </si>
  <si>
    <t>T.UPDATED_BY,</t>
  </si>
  <si>
    <t>T.LAST_UPDATED_DATE,</t>
  </si>
  <si>
    <t>T.LAST_UPDATED_TIME,</t>
  </si>
  <si>
    <t>T.TASK_STATUS,</t>
  </si>
  <si>
    <t>T.IS_DETECTED_BUG,</t>
  </si>
  <si>
    <t>T.IS_GENERAL,</t>
  </si>
  <si>
    <t>T.IS_UPDATE_REQUIRED</t>
  </si>
  <si>
    <t xml:space="preserve">create OR REPLACE VIEW TM_BACKLOG_TASK_LIST AS </t>
  </si>
  <si>
    <t>'' BUG_COUNT,</t>
  </si>
  <si>
    <t>'' UPDATE_COUNT,</t>
  </si>
  <si>
    <t>IS_NOTIFIED_BUG</t>
  </si>
  <si>
    <t>T.IS_NOTIFIED_BUG,</t>
  </si>
  <si>
    <t>INTEGER</t>
  </si>
  <si>
    <t>ASSIGNEE_IMAGE_URL</t>
  </si>
  <si>
    <t>( SELECT  (USER_IMAGE) FROM CR_USER WHERE ID=T.FK_ASSIGNEE_ID) AS ASSIGNEE_IMAGE_URL,</t>
  </si>
  <si>
    <t>(SELECT PROJECT_NAME FROM TM_PROJECT U  WHERE U.ID = T.FK_PROJECT_ID) AS PROJECT_NAME,</t>
  </si>
  <si>
    <t>(SELECT  USER_PERSON_NAME FROM CR_USER U  WHERE U.ID = T.CREATED_BY) AS CREATED_BY_NAME,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</si>
</sst>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2F2F2F"/>
      <name val="Segoe UI"/>
      <family val="2"/>
    </font>
    <font>
      <sz val="9.5"/>
      <color rgb="FF000000"/>
      <name val="Consolas"/>
      <family val="3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.5"/>
      <color rgb="FFFF0000"/>
      <name val="Consolas"/>
      <family val="3"/>
    </font>
    <font>
      <sz val="9.5"/>
      <color rgb="FFFF00FF"/>
      <name val="Consolas"/>
      <family val="3"/>
    </font>
    <font>
      <sz val="11"/>
      <color rgb="FFFF0000"/>
      <name val="Calibri"/>
      <family val="2"/>
      <scheme val="minor"/>
    </font>
    <font>
      <sz val="13"/>
      <color rgb="FF000000"/>
      <name val="Helvetica"/>
    </font>
    <font>
      <sz val="10"/>
      <color rgb="FF303336"/>
      <name val="Consolas"/>
      <family val="3"/>
    </font>
    <font>
      <sz val="12"/>
      <color rgb="FF0000CD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2" xfId="0" applyFont="1" applyBorder="1" applyAlignment="1"/>
    <xf numFmtId="0" fontId="0" fillId="3" borderId="0" xfId="0" applyFill="1"/>
    <xf numFmtId="0" fontId="0" fillId="0" borderId="2" xfId="0" applyBorder="1"/>
    <xf numFmtId="0" fontId="0" fillId="4" borderId="3" xfId="0" applyFill="1" applyBorder="1"/>
    <xf numFmtId="0" fontId="2" fillId="0" borderId="0" xfId="0" applyFont="1"/>
    <xf numFmtId="0" fontId="0" fillId="5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3" xfId="0" applyBorder="1"/>
    <xf numFmtId="0" fontId="0" fillId="0" borderId="4" xfId="0" applyBorder="1"/>
    <xf numFmtId="0" fontId="2" fillId="0" borderId="0" xfId="0" applyFont="1" applyFill="1" applyBorder="1"/>
    <xf numFmtId="0" fontId="0" fillId="0" borderId="0" xfId="0" applyBorder="1"/>
    <xf numFmtId="0" fontId="3" fillId="0" borderId="0" xfId="0" applyFont="1"/>
    <xf numFmtId="0" fontId="0" fillId="6" borderId="0" xfId="0" applyFill="1"/>
    <xf numFmtId="0" fontId="2" fillId="6" borderId="0" xfId="0" applyFont="1" applyFill="1"/>
    <xf numFmtId="0" fontId="0" fillId="7" borderId="4" xfId="0" applyFill="1" applyBorder="1"/>
    <xf numFmtId="0" fontId="0" fillId="7" borderId="0" xfId="0" applyFill="1"/>
    <xf numFmtId="0" fontId="0" fillId="7" borderId="0" xfId="0" applyFill="1" applyBorder="1"/>
    <xf numFmtId="0" fontId="0" fillId="0" borderId="0" xfId="0" applyAlignment="1">
      <alignment wrapText="1"/>
    </xf>
    <xf numFmtId="0" fontId="4" fillId="2" borderId="0" xfId="0" applyFont="1" applyFill="1"/>
    <xf numFmtId="0" fontId="6" fillId="0" borderId="0" xfId="0" applyFont="1"/>
    <xf numFmtId="0" fontId="8" fillId="8" borderId="1" xfId="0" applyFont="1" applyFill="1" applyBorder="1"/>
    <xf numFmtId="0" fontId="5" fillId="7" borderId="4" xfId="0" applyFont="1" applyFill="1" applyBorder="1" applyAlignment="1">
      <alignment wrapText="1"/>
    </xf>
    <xf numFmtId="0" fontId="0" fillId="7" borderId="0" xfId="0" applyFill="1" applyAlignment="1">
      <alignment wrapText="1"/>
    </xf>
    <xf numFmtId="0" fontId="0" fillId="7" borderId="4" xfId="0" applyFill="1" applyBorder="1" applyAlignment="1">
      <alignment wrapText="1"/>
    </xf>
    <xf numFmtId="0" fontId="7" fillId="0" borderId="0" xfId="0" applyFont="1" applyAlignment="1">
      <alignment wrapText="1"/>
    </xf>
    <xf numFmtId="0" fontId="5" fillId="7" borderId="0" xfId="0" applyFont="1" applyFill="1" applyAlignment="1">
      <alignment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5" fillId="7" borderId="0" xfId="0" applyFont="1" applyFill="1" applyBorder="1" applyAlignment="1">
      <alignment wrapText="1"/>
    </xf>
    <xf numFmtId="0" fontId="11" fillId="0" borderId="0" xfId="0" applyFont="1"/>
    <xf numFmtId="0" fontId="9" fillId="0" borderId="0" xfId="0" applyFont="1"/>
    <xf numFmtId="0" fontId="5" fillId="7" borderId="4" xfId="0" quotePrefix="1" applyFont="1" applyFill="1" applyBorder="1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827"/>
  <sheetViews>
    <sheetView tabSelected="1" topLeftCell="A798" zoomScale="85" zoomScaleNormal="85" workbookViewId="0">
      <pane xSplit="2" topLeftCell="C1" activePane="topRight" state="frozen"/>
      <selection activeCell="A331" sqref="A331"/>
      <selection pane="topRight" activeCell="B831" sqref="B831"/>
    </sheetView>
  </sheetViews>
  <sheetFormatPr defaultRowHeight="14.4" x14ac:dyDescent="0.3"/>
  <cols>
    <col min="2" max="2" width="58.5546875" customWidth="1"/>
    <col min="3" max="3" width="12.88671875" bestFit="1" customWidth="1"/>
    <col min="4" max="4" width="10.109375" bestFit="1" customWidth="1"/>
    <col min="5" max="5" width="11.88671875" style="24" bestFit="1" customWidth="1"/>
    <col min="6" max="6" width="16.5546875" style="24" bestFit="1" customWidth="1"/>
    <col min="7" max="7" width="13.109375" style="24" bestFit="1" customWidth="1"/>
    <col min="8" max="8" width="10.88671875" bestFit="1" customWidth="1"/>
    <col min="9" max="9" width="42.88671875" bestFit="1" customWidth="1"/>
    <col min="10" max="10" width="44.109375" bestFit="1" customWidth="1"/>
    <col min="11" max="11" width="115.109375" style="21" customWidth="1"/>
    <col min="12" max="12" width="11.5546875" bestFit="1" customWidth="1"/>
    <col min="13" max="13" width="29.33203125" style="19" customWidth="1"/>
    <col min="14" max="14" width="47.5546875" style="5" bestFit="1" customWidth="1"/>
    <col min="15" max="15" width="2.109375" customWidth="1"/>
    <col min="16" max="16" width="1.88671875" customWidth="1"/>
    <col min="17" max="22" width="2.109375" customWidth="1"/>
    <col min="23" max="23" width="34.88671875" style="16" bestFit="1" customWidth="1"/>
    <col min="24" max="24" width="33.5546875" style="3" bestFit="1" customWidth="1"/>
    <col min="25" max="25" width="62.44140625" style="22" customWidth="1"/>
    <col min="26" max="26" width="45.6640625" style="7" bestFit="1" customWidth="1"/>
  </cols>
  <sheetData>
    <row r="2" spans="2:26" x14ac:dyDescent="0.3">
      <c r="B2" s="2" t="s">
        <v>440</v>
      </c>
      <c r="I2" t="str">
        <f>CONCATENATE("ALTER TABLE"," ",B2)</f>
        <v>ALTER TABLE CR_SQL_POOL</v>
      </c>
      <c r="N2" s="5" t="str">
        <f>CONCATENATE("CREATE TABLE ",B2," ","(")</f>
        <v>CREATE TABLE CR_SQL_POOL (</v>
      </c>
    </row>
    <row r="3" spans="2:26" ht="19.2" x14ac:dyDescent="0.45">
      <c r="B3" s="1" t="s">
        <v>2</v>
      </c>
      <c r="C3" s="1" t="s">
        <v>1</v>
      </c>
      <c r="D3" s="4">
        <v>30</v>
      </c>
      <c r="E3" s="24" t="s">
        <v>113</v>
      </c>
      <c r="I3" t="str">
        <f>I2</f>
        <v>ALTER TABLE CR_SQL_POOL</v>
      </c>
      <c r="J3" t="str">
        <f>CONCATENATE(LEFT(CONCATENATE(" ADD "," ",N3,";"),LEN(CONCATENATE(" ADD "," ",N3,";"))-2),";")</f>
        <v xml:space="preserve"> ADD  ID VARCHAR(30) NOT NULL ;</v>
      </c>
      <c r="K3" s="21" t="str">
        <f>CONCATENATE(LEFT(CONCATENATE("  ALTER COLUMN  "," ",N3,";"),LEN(CONCATENATE("  ALTER COLUMN  "," ",N3,";"))-2),";")</f>
        <v xml:space="preserve">  ALTER COLUMN   ID VARCHAR(30) NOT NULL ;</v>
      </c>
      <c r="L3" s="12"/>
      <c r="M3" s="18" t="str">
        <f>CONCATENATE(B3,",")</f>
        <v>ID,</v>
      </c>
      <c r="N3" s="5" t="str">
        <f>CONCATENATE(B3," ",C3,"(",D3,") ",E3," ,")</f>
        <v>ID VARCHAR(30) NOT NULL ,</v>
      </c>
      <c r="O3" s="1" t="s">
        <v>2</v>
      </c>
      <c r="P3" s="6"/>
      <c r="Q3" s="6"/>
      <c r="R3" s="6"/>
      <c r="S3" s="6"/>
      <c r="T3" s="6"/>
      <c r="U3" s="6"/>
      <c r="V3" s="6"/>
      <c r="W3" s="17" t="str">
        <f t="shared" ref="W3:W8" si="0">CONCATENATE(,LOWER(O3),UPPER(LEFT(P3,1)),LOWER(RIGHT(P3,LEN(P3)-IF(LEN(P3)&gt;0,1,LEN(P3)))),UPPER(LEFT(Q3,1)),LOWER(RIGHT(Q3,LEN(Q3)-IF(LEN(Q3)&gt;0,1,LEN(Q3)))),UPPER(LEFT(R3,1)),LOWER(RIGHT(R3,LEN(R3)-IF(LEN(R3)&gt;0,1,LEN(R3)))),UPPER(LEFT(S3,1)),LOWER(RIGHT(S3,LEN(S3)-IF(LEN(S3)&gt;0,1,LEN(S3)))),UPPER(LEFT(T3,1)),LOWER(RIGHT(T3,LEN(T3)-IF(LEN(T3)&gt;0,1,LEN(T3)))),UPPER(LEFT(U3,1)),LOWER(RIGHT(U3,LEN(U3)-IF(LEN(U3)&gt;0,1,LEN(U3)))),UPPER(LEFT(V3,1)),LOWER(RIGHT(V3,LEN(V3)-IF(LEN(V3)&gt;0,1,LEN(V3)))))</f>
        <v>ıd</v>
      </c>
      <c r="X3" s="3" t="str">
        <f t="shared" ref="X3:X8" si="1">CONCATENATE("""",W3,"""",":","""","""",",")</f>
        <v>"ıd":"",</v>
      </c>
      <c r="Y3" s="22" t="str">
        <f t="shared" ref="Y3:Y8" si="2">CONCATENATE("public static String ",,B3,,"=","""",W3,""";")</f>
        <v>public static String ID="ıd";</v>
      </c>
      <c r="Z3" s="7" t="str">
        <f t="shared" ref="Z3:Z8" si="3">CONCATENATE("private String ",W3,"=","""""",";")</f>
        <v>private String ıd="";</v>
      </c>
    </row>
    <row r="4" spans="2:26" ht="19.2" x14ac:dyDescent="0.45">
      <c r="B4" s="1" t="s">
        <v>3</v>
      </c>
      <c r="C4" s="1" t="s">
        <v>1</v>
      </c>
      <c r="D4" s="4">
        <v>10</v>
      </c>
      <c r="I4" t="str">
        <f>I3</f>
        <v>ALTER TABLE CR_SQL_POOL</v>
      </c>
      <c r="J4" t="str">
        <f>CONCATENATE(LEFT(CONCATENATE(" ADD "," ",N4,";"),LEN(CONCATENATE(" ADD "," ",N4,";"))-2),";")</f>
        <v xml:space="preserve"> ADD  STATUS VARCHAR(10);</v>
      </c>
      <c r="K4" s="21" t="str">
        <f>CONCATENATE(LEFT(CONCATENATE("  ALTER COLUMN  "," ",N4,";"),LEN(CONCATENATE("  ALTER COLUMN  "," ",N4,";"))-2),";")</f>
        <v xml:space="preserve">  ALTER COLUMN   STATUS VARCHAR(10);</v>
      </c>
      <c r="L4" s="12"/>
      <c r="M4" s="18" t="str">
        <f>CONCATENATE(B4,",")</f>
        <v>STATUS,</v>
      </c>
      <c r="N4" s="5" t="str">
        <f>CONCATENATE(B4," ",C4,"(",D4,")",",")</f>
        <v>STATUS VARCHAR(10),</v>
      </c>
      <c r="O4" s="1" t="s">
        <v>3</v>
      </c>
      <c r="W4" s="17" t="str">
        <f t="shared" si="0"/>
        <v>status</v>
      </c>
      <c r="X4" s="3" t="str">
        <f t="shared" si="1"/>
        <v>"status":"",</v>
      </c>
      <c r="Y4" s="22" t="str">
        <f t="shared" si="2"/>
        <v>public static String STATUS="status";</v>
      </c>
      <c r="Z4" s="7" t="str">
        <f t="shared" si="3"/>
        <v>private String status="";</v>
      </c>
    </row>
    <row r="5" spans="2:26" ht="19.2" x14ac:dyDescent="0.45">
      <c r="B5" s="1" t="s">
        <v>4</v>
      </c>
      <c r="C5" s="1" t="s">
        <v>1</v>
      </c>
      <c r="D5" s="4">
        <v>30</v>
      </c>
      <c r="I5" t="str">
        <f>I4</f>
        <v>ALTER TABLE CR_SQL_POOL</v>
      </c>
      <c r="J5" t="str">
        <f>CONCATENATE(LEFT(CONCATENATE(" ADD "," ",N5,";"),LEN(CONCATENATE(" ADD "," ",N5,";"))-2),";")</f>
        <v xml:space="preserve"> ADD  INSERT_DATE VARCHAR(30);</v>
      </c>
      <c r="K5" s="21" t="str">
        <f>CONCATENATE(LEFT(CONCATENATE("  ALTER COLUMN  "," ",N5,";"),LEN(CONCATENATE("  ALTER COLUMN  "," ",N5,";"))-2),";")</f>
        <v xml:space="preserve">  ALTER COLUMN   INSERT_DATE VARCHAR(30);</v>
      </c>
      <c r="L5" s="12"/>
      <c r="M5" s="18" t="str">
        <f>CONCATENATE(B5,",")</f>
        <v>INSERT_DATE,</v>
      </c>
      <c r="N5" s="5" t="str">
        <f>CONCATENATE(B5," ",C5,"(",D5,")",",")</f>
        <v>INSERT_DATE VARCHAR(30),</v>
      </c>
      <c r="O5" s="1" t="s">
        <v>7</v>
      </c>
      <c r="P5" t="s">
        <v>8</v>
      </c>
      <c r="W5" s="17" t="str">
        <f t="shared" si="0"/>
        <v>ınsertDate</v>
      </c>
      <c r="X5" s="3" t="str">
        <f t="shared" si="1"/>
        <v>"ınsertDate":"",</v>
      </c>
      <c r="Y5" s="22" t="str">
        <f t="shared" si="2"/>
        <v>public static String INSERT_DATE="ınsertDate";</v>
      </c>
      <c r="Z5" s="7" t="str">
        <f t="shared" si="3"/>
        <v>private String ınsertDate="";</v>
      </c>
    </row>
    <row r="6" spans="2:26" ht="19.2" x14ac:dyDescent="0.45">
      <c r="B6" s="1" t="s">
        <v>5</v>
      </c>
      <c r="C6" s="1" t="s">
        <v>1</v>
      </c>
      <c r="D6" s="4">
        <v>30</v>
      </c>
      <c r="I6" t="str">
        <f>I5</f>
        <v>ALTER TABLE CR_SQL_POOL</v>
      </c>
      <c r="J6" t="str">
        <f>CONCATENATE(LEFT(CONCATENATE(" ADD "," ",N6,";"),LEN(CONCATENATE(" ADD "," ",N6,";"))-2),";")</f>
        <v xml:space="preserve"> ADD  MODIFICATION_DATE VARCHAR(30);</v>
      </c>
      <c r="K6" s="21" t="str">
        <f>CONCATENATE(LEFT(CONCATENATE("  ALTER COLUMN  "," ",N6,";"),LEN(CONCATENATE("  ALTER COLUMN  "," ",N6,";"))-2),";")</f>
        <v xml:space="preserve">  ALTER COLUMN   MODIFICATION_DATE VARCHAR(30);</v>
      </c>
      <c r="L6" s="12"/>
      <c r="M6" s="18" t="str">
        <f>CONCATENATE(B6,",")</f>
        <v>MODIFICATION_DATE,</v>
      </c>
      <c r="N6" s="5" t="str">
        <f>CONCATENATE(B6," ",C6,"(",D6,")",",")</f>
        <v>MODIFICATION_DATE VARCHAR(30),</v>
      </c>
      <c r="O6" s="1" t="s">
        <v>9</v>
      </c>
      <c r="P6" t="s">
        <v>8</v>
      </c>
      <c r="W6" s="17" t="str">
        <f t="shared" si="0"/>
        <v>modıfıcatıonDate</v>
      </c>
      <c r="X6" s="3" t="str">
        <f t="shared" si="1"/>
        <v>"modıfıcatıonDate":"",</v>
      </c>
      <c r="Y6" s="22" t="str">
        <f t="shared" si="2"/>
        <v>public static String MODIFICATION_DATE="modıfıcatıonDate";</v>
      </c>
      <c r="Z6" s="7" t="str">
        <f t="shared" si="3"/>
        <v>private String modıfıcatıonDate="";</v>
      </c>
    </row>
    <row r="7" spans="2:26" ht="19.2" x14ac:dyDescent="0.45">
      <c r="B7" s="1" t="s">
        <v>441</v>
      </c>
      <c r="C7" s="1" t="s">
        <v>1</v>
      </c>
      <c r="D7" s="4">
        <v>222</v>
      </c>
      <c r="I7" t="e">
        <f>#REF!</f>
        <v>#REF!</v>
      </c>
      <c r="J7" t="str">
        <f>CONCATENATE(LEFT(CONCATENATE(" ADD "," ",N7,";"),LEN(CONCATENATE(" ADD "," ",N7,";"))-2),";")</f>
        <v xml:space="preserve"> ADD  SQL_ID VARCHAR(222);</v>
      </c>
      <c r="K7" s="21" t="str">
        <f>CONCATENATE(LEFT(CONCATENATE("  ALTER COLUMN  "," ",N7,";"),LEN(CONCATENATE("  ALTER COLUMN  "," ",N7,";"))-2),";")</f>
        <v xml:space="preserve">  ALTER COLUMN   SQL_ID VARCHAR(222);</v>
      </c>
      <c r="L7" s="12"/>
      <c r="M7" s="18" t="str">
        <f>CONCATENATE(B7,",")</f>
        <v>SQL_ID,</v>
      </c>
      <c r="N7" s="5" t="str">
        <f>CONCATENATE(B7," ",C7,"(",D7,")",",")</f>
        <v>SQL_ID VARCHAR(222),</v>
      </c>
      <c r="O7" s="1" t="s">
        <v>282</v>
      </c>
      <c r="P7" t="s">
        <v>0</v>
      </c>
      <c r="W7" s="17" t="str">
        <f t="shared" si="0"/>
        <v>networkName</v>
      </c>
      <c r="X7" s="3" t="str">
        <f t="shared" si="1"/>
        <v>"networkName":"",</v>
      </c>
      <c r="Y7" s="22" t="str">
        <f t="shared" si="2"/>
        <v>public static String SQL_ID="networkName";</v>
      </c>
      <c r="Z7" s="7" t="str">
        <f t="shared" si="3"/>
        <v>private String networkName="";</v>
      </c>
    </row>
    <row r="8" spans="2:26" ht="19.2" x14ac:dyDescent="0.45">
      <c r="B8" s="1" t="s">
        <v>442</v>
      </c>
      <c r="C8" s="1" t="s">
        <v>1</v>
      </c>
      <c r="D8" s="4">
        <v>4444</v>
      </c>
      <c r="L8" s="12"/>
      <c r="M8" s="18"/>
      <c r="N8" s="5" t="str">
        <f>CONCATENATE(B8," ",C8,"(",D8,")",",")</f>
        <v>SQL_QUERY VARCHAR(4444),</v>
      </c>
      <c r="O8" s="1" t="s">
        <v>282</v>
      </c>
      <c r="P8" t="s">
        <v>3</v>
      </c>
      <c r="W8" s="17" t="str">
        <f t="shared" si="0"/>
        <v>networkStatus</v>
      </c>
      <c r="X8" s="3" t="str">
        <f t="shared" si="1"/>
        <v>"networkStatus":"",</v>
      </c>
      <c r="Y8" s="22" t="str">
        <f t="shared" si="2"/>
        <v>public static String SQL_QUERY="networkStatus";</v>
      </c>
      <c r="Z8" s="7" t="str">
        <f t="shared" si="3"/>
        <v>private String networkStatus="";</v>
      </c>
    </row>
    <row r="12" spans="2:26" ht="19.2" x14ac:dyDescent="0.45">
      <c r="C12" s="14"/>
      <c r="D12" s="9"/>
      <c r="M12" s="20"/>
      <c r="N12" s="31"/>
      <c r="O12" s="14"/>
      <c r="W12" s="17"/>
    </row>
    <row r="13" spans="2:26" x14ac:dyDescent="0.3">
      <c r="B13" s="2" t="s">
        <v>279</v>
      </c>
      <c r="I13" t="str">
        <f>CONCATENATE("ALTER TABLE"," ",B13)</f>
        <v>ALTER TABLE TM_NETWORK</v>
      </c>
      <c r="N13" s="5" t="str">
        <f>CONCATENATE("CREATE TABLE ",B13," ","(")</f>
        <v>CREATE TABLE TM_NETWORK (</v>
      </c>
    </row>
    <row r="14" spans="2:26" ht="19.2" x14ac:dyDescent="0.45">
      <c r="B14" s="1" t="s">
        <v>2</v>
      </c>
      <c r="C14" s="1" t="s">
        <v>1</v>
      </c>
      <c r="D14" s="4">
        <v>30</v>
      </c>
      <c r="E14" s="24" t="s">
        <v>113</v>
      </c>
      <c r="I14" t="str">
        <f>I13</f>
        <v>ALTER TABLE TM_NETWORK</v>
      </c>
      <c r="J14" t="str">
        <f>CONCATENATE(LEFT(CONCATENATE(" ADD "," ",N14,";"),LEN(CONCATENATE(" ADD "," ",N14,";"))-2),";")</f>
        <v xml:space="preserve"> ADD  ID VARCHAR(30) NOT NULL ;</v>
      </c>
      <c r="K14" s="21" t="str">
        <f>CONCATENATE(LEFT(CONCATENATE("  ALTER COLUMN  "," ",N14,";"),LEN(CONCATENATE("  ALTER COLUMN  "," ",N14,";"))-2),";")</f>
        <v xml:space="preserve">  ALTER COLUMN   ID VARCHAR(30) NOT NULL ;</v>
      </c>
      <c r="L14" s="12"/>
      <c r="M14" s="18" t="str">
        <f>CONCATENATE(B14,",")</f>
        <v>ID,</v>
      </c>
      <c r="N14" s="5" t="str">
        <f>CONCATENATE(B14," ",C14,"(",D14,") ",E14," ,")</f>
        <v>ID VARCHAR(30) NOT NULL ,</v>
      </c>
      <c r="O14" s="1" t="s">
        <v>2</v>
      </c>
      <c r="P14" s="6"/>
      <c r="Q14" s="6"/>
      <c r="R14" s="6"/>
      <c r="S14" s="6"/>
      <c r="T14" s="6"/>
      <c r="U14" s="6"/>
      <c r="V14" s="6"/>
      <c r="W14" s="17" t="str">
        <f t="shared" ref="W14:W23" si="4">CONCATENATE(,LOWER(O14),UPPER(LEFT(P14,1)),LOWER(RIGHT(P14,LEN(P14)-IF(LEN(P14)&gt;0,1,LEN(P14)))),UPPER(LEFT(Q14,1)),LOWER(RIGHT(Q14,LEN(Q14)-IF(LEN(Q14)&gt;0,1,LEN(Q14)))),UPPER(LEFT(R14,1)),LOWER(RIGHT(R14,LEN(R14)-IF(LEN(R14)&gt;0,1,LEN(R14)))),UPPER(LEFT(S14,1)),LOWER(RIGHT(S14,LEN(S14)-IF(LEN(S14)&gt;0,1,LEN(S14)))),UPPER(LEFT(T14,1)),LOWER(RIGHT(T14,LEN(T14)-IF(LEN(T14)&gt;0,1,LEN(T14)))),UPPER(LEFT(U14,1)),LOWER(RIGHT(U14,LEN(U14)-IF(LEN(U14)&gt;0,1,LEN(U14)))),UPPER(LEFT(V14,1)),LOWER(RIGHT(V14,LEN(V14)-IF(LEN(V14)&gt;0,1,LEN(V14)))))</f>
        <v>ıd</v>
      </c>
      <c r="X14" s="3" t="str">
        <f t="shared" ref="X14:X23" si="5">CONCATENATE("""",W14,"""",":","""","""",",")</f>
        <v>"ıd":"",</v>
      </c>
      <c r="Y14" s="22" t="str">
        <f t="shared" ref="Y14:Y23" si="6">CONCATENATE("public static String ",,B14,,"=","""",W14,""";")</f>
        <v>public static String ID="ıd";</v>
      </c>
      <c r="Z14" s="7" t="str">
        <f t="shared" ref="Z14:Z22" si="7">CONCATENATE("private String ",W14,"=","""""",";")</f>
        <v>private String ıd="";</v>
      </c>
    </row>
    <row r="15" spans="2:26" ht="19.2" x14ac:dyDescent="0.45">
      <c r="B15" s="1" t="s">
        <v>3</v>
      </c>
      <c r="C15" s="1" t="s">
        <v>1</v>
      </c>
      <c r="D15" s="4">
        <v>10</v>
      </c>
      <c r="I15" t="str">
        <f>I14</f>
        <v>ALTER TABLE TM_NETWORK</v>
      </c>
      <c r="J15" t="str">
        <f>CONCATENATE(LEFT(CONCATENATE(" ADD "," ",N15,";"),LEN(CONCATENATE(" ADD "," ",N15,";"))-2),";")</f>
        <v xml:space="preserve"> ADD  STATUS VARCHAR(10);</v>
      </c>
      <c r="K15" s="21" t="str">
        <f>CONCATENATE(LEFT(CONCATENATE("  ALTER COLUMN  "," ",N15,";"),LEN(CONCATENATE("  ALTER COLUMN  "," ",N15,";"))-2),";")</f>
        <v xml:space="preserve">  ALTER COLUMN   STATUS VARCHAR(10);</v>
      </c>
      <c r="L15" s="12"/>
      <c r="M15" s="18" t="str">
        <f>CONCATENATE(B15,",")</f>
        <v>STATUS,</v>
      </c>
      <c r="N15" s="5" t="str">
        <f t="shared" ref="N15:N23" si="8">CONCATENATE(B15," ",C15,"(",D15,")",",")</f>
        <v>STATUS VARCHAR(10),</v>
      </c>
      <c r="O15" s="1" t="s">
        <v>3</v>
      </c>
      <c r="W15" s="17" t="str">
        <f t="shared" si="4"/>
        <v>status</v>
      </c>
      <c r="X15" s="3" t="str">
        <f t="shared" si="5"/>
        <v>"status":"",</v>
      </c>
      <c r="Y15" s="22" t="str">
        <f t="shared" si="6"/>
        <v>public static String STATUS="status";</v>
      </c>
      <c r="Z15" s="7" t="str">
        <f t="shared" si="7"/>
        <v>private String status="";</v>
      </c>
    </row>
    <row r="16" spans="2:26" ht="19.2" x14ac:dyDescent="0.45">
      <c r="B16" s="1" t="s">
        <v>4</v>
      </c>
      <c r="C16" s="1" t="s">
        <v>1</v>
      </c>
      <c r="D16" s="4">
        <v>30</v>
      </c>
      <c r="I16" t="str">
        <f>I15</f>
        <v>ALTER TABLE TM_NETWORK</v>
      </c>
      <c r="J16" t="str">
        <f>CONCATENATE(LEFT(CONCATENATE(" ADD "," ",N16,";"),LEN(CONCATENATE(" ADD "," ",N16,";"))-2),";")</f>
        <v xml:space="preserve"> ADD  INSERT_DATE VARCHAR(30);</v>
      </c>
      <c r="K16" s="21" t="str">
        <f>CONCATENATE(LEFT(CONCATENATE("  ALTER COLUMN  "," ",N16,";"),LEN(CONCATENATE("  ALTER COLUMN  "," ",N16,";"))-2),";")</f>
        <v xml:space="preserve">  ALTER COLUMN   INSERT_DATE VARCHAR(30);</v>
      </c>
      <c r="L16" s="12"/>
      <c r="M16" s="18" t="str">
        <f>CONCATENATE(B16,",")</f>
        <v>INSERT_DATE,</v>
      </c>
      <c r="N16" s="5" t="str">
        <f t="shared" si="8"/>
        <v>INSERT_DATE VARCHAR(30),</v>
      </c>
      <c r="O16" s="1" t="s">
        <v>7</v>
      </c>
      <c r="P16" t="s">
        <v>8</v>
      </c>
      <c r="W16" s="17" t="str">
        <f t="shared" si="4"/>
        <v>ınsertDate</v>
      </c>
      <c r="X16" s="3" t="str">
        <f t="shared" si="5"/>
        <v>"ınsertDate":"",</v>
      </c>
      <c r="Y16" s="22" t="str">
        <f t="shared" si="6"/>
        <v>public static String INSERT_DATE="ınsertDate";</v>
      </c>
      <c r="Z16" s="7" t="str">
        <f t="shared" si="7"/>
        <v>private String ınsertDate="";</v>
      </c>
    </row>
    <row r="17" spans="2:26" ht="19.2" x14ac:dyDescent="0.45">
      <c r="B17" s="1" t="s">
        <v>5</v>
      </c>
      <c r="C17" s="1" t="s">
        <v>1</v>
      </c>
      <c r="D17" s="4">
        <v>30</v>
      </c>
      <c r="I17" t="str">
        <f>I16</f>
        <v>ALTER TABLE TM_NETWORK</v>
      </c>
      <c r="J17" t="str">
        <f>CONCATENATE(LEFT(CONCATENATE(" ADD "," ",N17,";"),LEN(CONCATENATE(" ADD "," ",N17,";"))-2),";")</f>
        <v xml:space="preserve"> ADD  MODIFICATION_DATE VARCHAR(30);</v>
      </c>
      <c r="K17" s="21" t="str">
        <f>CONCATENATE(LEFT(CONCATENATE("  ALTER COLUMN  "," ",N17,";"),LEN(CONCATENATE("  ALTER COLUMN  "," ",N17,";"))-2),";")</f>
        <v xml:space="preserve">  ALTER COLUMN   MODIFICATION_DATE VARCHAR(30);</v>
      </c>
      <c r="L17" s="12"/>
      <c r="M17" s="18" t="str">
        <f>CONCATENATE(B17,",")</f>
        <v>MODIFICATION_DATE,</v>
      </c>
      <c r="N17" s="5" t="str">
        <f t="shared" si="8"/>
        <v>MODIFICATION_DATE VARCHAR(30),</v>
      </c>
      <c r="O17" s="1" t="s">
        <v>9</v>
      </c>
      <c r="P17" t="s">
        <v>8</v>
      </c>
      <c r="W17" s="17" t="str">
        <f t="shared" si="4"/>
        <v>modıfıcatıonDate</v>
      </c>
      <c r="X17" s="3" t="str">
        <f t="shared" si="5"/>
        <v>"modıfıcatıonDate":"",</v>
      </c>
      <c r="Y17" s="22" t="str">
        <f t="shared" si="6"/>
        <v>public static String MODIFICATION_DATE="modıfıcatıonDate";</v>
      </c>
      <c r="Z17" s="7" t="str">
        <f t="shared" si="7"/>
        <v>private String modıfıcatıonDate="";</v>
      </c>
    </row>
    <row r="18" spans="2:26" ht="19.2" x14ac:dyDescent="0.45">
      <c r="B18" s="1" t="s">
        <v>280</v>
      </c>
      <c r="C18" s="1" t="s">
        <v>1</v>
      </c>
      <c r="D18" s="4">
        <v>222</v>
      </c>
      <c r="I18" t="e">
        <f>#REF!</f>
        <v>#REF!</v>
      </c>
      <c r="J18" t="str">
        <f>CONCATENATE(LEFT(CONCATENATE(" ADD "," ",N18,";"),LEN(CONCATENATE(" ADD "," ",N18,";"))-2),";")</f>
        <v xml:space="preserve"> ADD  NETWORK_NAME VARCHAR(222);</v>
      </c>
      <c r="K18" s="21" t="str">
        <f>CONCATENATE(LEFT(CONCATENATE("  ALTER COLUMN  "," ",N18,";"),LEN(CONCATENATE("  ALTER COLUMN  "," ",N18,";"))-2),";")</f>
        <v xml:space="preserve">  ALTER COLUMN   NETWORK_NAME VARCHAR(222);</v>
      </c>
      <c r="L18" s="12"/>
      <c r="M18" s="18" t="str">
        <f>CONCATENATE(B18,",")</f>
        <v>NETWORK_NAME,</v>
      </c>
      <c r="N18" s="5" t="str">
        <f t="shared" si="8"/>
        <v>NETWORK_NAME VARCHAR(222),</v>
      </c>
      <c r="O18" s="1" t="s">
        <v>282</v>
      </c>
      <c r="P18" t="s">
        <v>0</v>
      </c>
      <c r="W18" s="17" t="str">
        <f t="shared" si="4"/>
        <v>networkName</v>
      </c>
      <c r="X18" s="3" t="str">
        <f t="shared" si="5"/>
        <v>"networkName":"",</v>
      </c>
      <c r="Y18" s="22" t="str">
        <f t="shared" si="6"/>
        <v>public static String NETWORK_NAME="networkName";</v>
      </c>
      <c r="Z18" s="7" t="str">
        <f t="shared" si="7"/>
        <v>private String networkName="";</v>
      </c>
    </row>
    <row r="19" spans="2:26" ht="19.2" x14ac:dyDescent="0.45">
      <c r="B19" s="1" t="s">
        <v>281</v>
      </c>
      <c r="C19" s="1" t="s">
        <v>1</v>
      </c>
      <c r="D19" s="4">
        <v>12</v>
      </c>
      <c r="L19" s="12"/>
      <c r="M19" s="18"/>
      <c r="N19" s="5" t="str">
        <f t="shared" si="8"/>
        <v>NETWORK_STATUS VARCHAR(12),</v>
      </c>
      <c r="O19" s="1" t="s">
        <v>282</v>
      </c>
      <c r="P19" t="s">
        <v>3</v>
      </c>
      <c r="W19" s="17" t="str">
        <f t="shared" si="4"/>
        <v>networkStatus</v>
      </c>
      <c r="X19" s="3" t="str">
        <f t="shared" si="5"/>
        <v>"networkStatus":"",</v>
      </c>
      <c r="Y19" s="22" t="str">
        <f t="shared" si="6"/>
        <v>public static String NETWORK_STATUS="networkStatus";</v>
      </c>
      <c r="Z19" s="7" t="str">
        <f t="shared" si="7"/>
        <v>private String networkStatus="";</v>
      </c>
    </row>
    <row r="20" spans="2:26" ht="19.2" x14ac:dyDescent="0.45">
      <c r="B20" s="10" t="s">
        <v>263</v>
      </c>
      <c r="C20" s="1" t="s">
        <v>1</v>
      </c>
      <c r="D20" s="4">
        <v>43</v>
      </c>
      <c r="I20" t="e">
        <f>#REF!</f>
        <v>#REF!</v>
      </c>
      <c r="J20" t="str">
        <f>CONCATENATE(LEFT(CONCATENATE(" ADD "," ",N20,";"),LEN(CONCATENATE(" ADD "," ",N20,";"))-2),";")</f>
        <v xml:space="preserve"> ADD  CREATED_BY VARCHAR(43);</v>
      </c>
      <c r="K20" s="21" t="str">
        <f>CONCATENATE(LEFT(CONCATENATE("  ALTER COLUMN  "," ",N20,";"),LEN(CONCATENATE("  ALTER COLUMN  "," ",N20,";"))-2),";")</f>
        <v xml:space="preserve">  ALTER COLUMN   CREATED_BY VARCHAR(43);</v>
      </c>
      <c r="L20" s="12"/>
      <c r="M20" s="18" t="str">
        <f>CONCATENATE(B19,",")</f>
        <v>NETWORK_STATUS,</v>
      </c>
      <c r="N20" s="5" t="str">
        <f t="shared" si="8"/>
        <v>CREATED_BY VARCHAR(43),</v>
      </c>
      <c r="O20" s="1" t="s">
        <v>283</v>
      </c>
      <c r="P20" t="s">
        <v>128</v>
      </c>
      <c r="W20" s="17" t="str">
        <f t="shared" si="4"/>
        <v>createdBy</v>
      </c>
      <c r="X20" s="3" t="str">
        <f t="shared" si="5"/>
        <v>"createdBy":"",</v>
      </c>
      <c r="Y20" s="22" t="str">
        <f t="shared" si="6"/>
        <v>public static String CREATED_BY="createdBy";</v>
      </c>
      <c r="Z20" s="7" t="str">
        <f t="shared" si="7"/>
        <v>private String createdBy="";</v>
      </c>
    </row>
    <row r="21" spans="2:26" ht="19.2" x14ac:dyDescent="0.45">
      <c r="B21" s="1" t="s">
        <v>264</v>
      </c>
      <c r="C21" s="1" t="s">
        <v>1</v>
      </c>
      <c r="D21" s="4">
        <v>30</v>
      </c>
      <c r="I21" t="e">
        <f>#REF!</f>
        <v>#REF!</v>
      </c>
      <c r="J21" t="str">
        <f>CONCATENATE(LEFT(CONCATENATE(" ADD "," ",N21,";"),LEN(CONCATENATE(" ADD "," ",N21,";"))-2),";")</f>
        <v xml:space="preserve"> ADD  CREATED_DATE VARCHAR(30);</v>
      </c>
      <c r="K21" s="21" t="str">
        <f>CONCATENATE(LEFT(CONCATENATE("  ALTER COLUMN  "," ",N21,";"),LEN(CONCATENATE("  ALTER COLUMN  "," ",N21,";"))-2),";")</f>
        <v xml:space="preserve">  ALTER COLUMN   CREATED_DATE VARCHAR(30);</v>
      </c>
      <c r="L21" s="12"/>
      <c r="M21" s="18" t="str">
        <f>CONCATENATE(B21,",")</f>
        <v>CREATED_DATE,</v>
      </c>
      <c r="N21" s="5" t="str">
        <f t="shared" si="8"/>
        <v>CREATED_DATE VARCHAR(30),</v>
      </c>
      <c r="O21" s="1" t="s">
        <v>283</v>
      </c>
      <c r="P21" t="s">
        <v>8</v>
      </c>
      <c r="W21" s="17" t="str">
        <f t="shared" si="4"/>
        <v>createdDate</v>
      </c>
      <c r="X21" s="3" t="str">
        <f t="shared" si="5"/>
        <v>"createdDate":"",</v>
      </c>
      <c r="Y21" s="22" t="str">
        <f t="shared" si="6"/>
        <v>public static String CREATED_DATE="createdDate";</v>
      </c>
      <c r="Z21" s="7" t="str">
        <f t="shared" si="7"/>
        <v>private String createdDate="";</v>
      </c>
    </row>
    <row r="22" spans="2:26" ht="19.2" x14ac:dyDescent="0.45">
      <c r="B22" s="1" t="s">
        <v>265</v>
      </c>
      <c r="C22" s="1" t="s">
        <v>1</v>
      </c>
      <c r="D22" s="4">
        <v>12</v>
      </c>
      <c r="L22" s="12"/>
      <c r="M22" s="18"/>
      <c r="N22" s="5" t="str">
        <f t="shared" si="8"/>
        <v>CREATED_TIME VARCHAR(12),</v>
      </c>
      <c r="O22" s="1" t="s">
        <v>283</v>
      </c>
      <c r="P22" t="s">
        <v>133</v>
      </c>
      <c r="W22" s="17" t="str">
        <f t="shared" si="4"/>
        <v>createdTıme</v>
      </c>
      <c r="X22" s="3" t="str">
        <f t="shared" si="5"/>
        <v>"createdTıme":"",</v>
      </c>
      <c r="Y22" s="22" t="str">
        <f t="shared" si="6"/>
        <v>public static String CREATED_TIME="createdTıme";</v>
      </c>
      <c r="Z22" s="7" t="str">
        <f t="shared" si="7"/>
        <v>private String createdTıme="";</v>
      </c>
    </row>
    <row r="23" spans="2:26" ht="19.2" x14ac:dyDescent="0.45">
      <c r="B23" s="1" t="s">
        <v>14</v>
      </c>
      <c r="C23" s="1" t="s">
        <v>1</v>
      </c>
      <c r="D23" s="4">
        <v>3000</v>
      </c>
      <c r="I23" t="e">
        <f>#REF!</f>
        <v>#REF!</v>
      </c>
      <c r="J23" t="str">
        <f>CONCATENATE(LEFT(CONCATENATE(" ADD "," ",N23,";"),LEN(CONCATENATE(" ADD "," ",N23,";"))-2),";")</f>
        <v xml:space="preserve"> ADD  DESCRIPTION VARCHAR(3000);</v>
      </c>
      <c r="K23" s="21" t="str">
        <f>CONCATENATE(LEFT(CONCATENATE("  ALTER COLUMN  "," ",N23,";"),LEN(CONCATENATE("  ALTER COLUMN  "," ",N23,";"))-2),";")</f>
        <v xml:space="preserve">  ALTER COLUMN   DESCRIPTION VARCHAR(3000);</v>
      </c>
      <c r="L23" s="12"/>
      <c r="M23" s="18" t="str">
        <f>CONCATENATE(B23,",")</f>
        <v>DESCRIPTION,</v>
      </c>
      <c r="N23" s="5" t="str">
        <f t="shared" si="8"/>
        <v>DESCRIPTION VARCHAR(3000),</v>
      </c>
      <c r="O23" s="1" t="s">
        <v>14</v>
      </c>
      <c r="W23" s="17" t="str">
        <f t="shared" si="4"/>
        <v>descrıptıon</v>
      </c>
      <c r="X23" s="3" t="str">
        <f t="shared" si="5"/>
        <v>"descrıptıon":"",</v>
      </c>
      <c r="Y23" s="22" t="str">
        <f t="shared" si="6"/>
        <v>public static String DESCRIPTION="descrıptıon";</v>
      </c>
      <c r="Z23" s="7" t="str">
        <f>CONCATENATE("private String ",W23,"=","""""",";")</f>
        <v>private String descrıptıon="";</v>
      </c>
    </row>
    <row r="24" spans="2:26" ht="19.2" x14ac:dyDescent="0.45">
      <c r="C24" s="1"/>
      <c r="D24" s="8"/>
      <c r="M24" s="18"/>
      <c r="N24" s="33" t="s">
        <v>130</v>
      </c>
      <c r="O24" s="1"/>
      <c r="W24" s="17"/>
    </row>
    <row r="25" spans="2:26" ht="19.2" x14ac:dyDescent="0.45">
      <c r="C25" s="1"/>
      <c r="D25" s="8"/>
      <c r="M25" s="18"/>
      <c r="N25" s="31" t="s">
        <v>126</v>
      </c>
      <c r="O25" s="1"/>
      <c r="W25" s="17"/>
    </row>
    <row r="26" spans="2:26" ht="19.2" x14ac:dyDescent="0.45">
      <c r="C26" s="14"/>
      <c r="D26" s="9"/>
      <c r="M26" s="20"/>
      <c r="W26" s="17"/>
    </row>
    <row r="28" spans="2:26" x14ac:dyDescent="0.3">
      <c r="B28" s="2" t="s">
        <v>351</v>
      </c>
      <c r="I28" t="str">
        <f>CONCATENATE("ALTER TABLE"," ",B28)</f>
        <v>ALTER TABLE TM_BACKLOG</v>
      </c>
      <c r="N28" s="5" t="str">
        <f>CONCATENATE("CREATE TABLE ",B28," ","(")</f>
        <v>CREATE TABLE TM_BACKLOG (</v>
      </c>
    </row>
    <row r="29" spans="2:26" ht="19.2" x14ac:dyDescent="0.45">
      <c r="B29" s="1" t="s">
        <v>2</v>
      </c>
      <c r="C29" s="1" t="s">
        <v>1</v>
      </c>
      <c r="D29" s="4">
        <v>30</v>
      </c>
      <c r="E29" s="24" t="s">
        <v>113</v>
      </c>
      <c r="I29" t="str">
        <f>I28</f>
        <v>ALTER TABLE TM_BACKLOG</v>
      </c>
      <c r="J29" t="str">
        <f t="shared" ref="J29:J34" si="9">CONCATENATE(LEFT(CONCATENATE(" ADD "," ",N29,";"),LEN(CONCATENATE(" ADD "," ",N29,";"))-2),";")</f>
        <v xml:space="preserve"> ADD  ID VARCHAR(30) NOT NULL ;</v>
      </c>
      <c r="K29" s="21" t="str">
        <f t="shared" ref="K29:K34" si="10">CONCATENATE(LEFT(CONCATENATE("  ALTER COLUMN  "," ",N29,";"),LEN(CONCATENATE("  ALTER COLUMN  "," ",N29,";"))-2),";")</f>
        <v xml:space="preserve">  ALTER COLUMN   ID VARCHAR(30) NOT NULL ;</v>
      </c>
      <c r="L29" s="12"/>
      <c r="M29" s="18" t="str">
        <f t="shared" ref="M29:M34" si="11">CONCATENATE(B29,",")</f>
        <v>ID,</v>
      </c>
      <c r="N29" s="5" t="str">
        <f>CONCATENATE(B29," ",C29,"(",D29,") ",E29," ,")</f>
        <v>ID VARCHAR(30) NOT NULL ,</v>
      </c>
      <c r="O29" s="1" t="s">
        <v>2</v>
      </c>
      <c r="P29" s="6"/>
      <c r="Q29" s="6"/>
      <c r="R29" s="6"/>
      <c r="S29" s="6"/>
      <c r="T29" s="6"/>
      <c r="U29" s="6"/>
      <c r="V29" s="6"/>
      <c r="W29" s="17" t="str">
        <f t="shared" ref="W29:W45" si="12">CONCATENATE(,LOWER(O29),UPPER(LEFT(P29,1)),LOWER(RIGHT(P29,LEN(P29)-IF(LEN(P29)&gt;0,1,LEN(P29)))),UPPER(LEFT(Q29,1)),LOWER(RIGHT(Q29,LEN(Q29)-IF(LEN(Q29)&gt;0,1,LEN(Q29)))),UPPER(LEFT(R29,1)),LOWER(RIGHT(R29,LEN(R29)-IF(LEN(R29)&gt;0,1,LEN(R29)))),UPPER(LEFT(S29,1)),LOWER(RIGHT(S29,LEN(S29)-IF(LEN(S29)&gt;0,1,LEN(S29)))),UPPER(LEFT(T29,1)),LOWER(RIGHT(T29,LEN(T29)-IF(LEN(T29)&gt;0,1,LEN(T29)))),UPPER(LEFT(U29,1)),LOWER(RIGHT(U29,LEN(U29)-IF(LEN(U29)&gt;0,1,LEN(U29)))),UPPER(LEFT(V29,1)),LOWER(RIGHT(V29,LEN(V29)-IF(LEN(V29)&gt;0,1,LEN(V29)))))</f>
        <v>ıd</v>
      </c>
      <c r="X29" s="3" t="str">
        <f t="shared" ref="X29:X45" si="13">CONCATENATE("""",W29,"""",":","""","""",",")</f>
        <v>"ıd":"",</v>
      </c>
      <c r="Y29" s="22" t="str">
        <f t="shared" ref="Y29:Y45" si="14">CONCATENATE("public static String ",,B29,,"=","""",W29,""";")</f>
        <v>public static String ID="ıd";</v>
      </c>
      <c r="Z29" s="7" t="str">
        <f t="shared" ref="Z29:Z36" si="15">CONCATENATE("private String ",W29,"=","""""",";")</f>
        <v>private String ıd="";</v>
      </c>
    </row>
    <row r="30" spans="2:26" ht="19.2" x14ac:dyDescent="0.45">
      <c r="B30" s="1" t="s">
        <v>3</v>
      </c>
      <c r="C30" s="1" t="s">
        <v>1</v>
      </c>
      <c r="D30" s="4">
        <v>10</v>
      </c>
      <c r="I30" t="str">
        <f>I29</f>
        <v>ALTER TABLE TM_BACKLOG</v>
      </c>
      <c r="J30" t="str">
        <f t="shared" si="9"/>
        <v xml:space="preserve"> ADD  STATUS VARCHAR(10);</v>
      </c>
      <c r="K30" s="21" t="str">
        <f t="shared" si="10"/>
        <v xml:space="preserve">  ALTER COLUMN   STATUS VARCHAR(10);</v>
      </c>
      <c r="L30" s="12"/>
      <c r="M30" s="18" t="str">
        <f t="shared" si="11"/>
        <v>STATUS,</v>
      </c>
      <c r="N30" s="5" t="str">
        <f t="shared" ref="N30:N36" si="16">CONCATENATE(B30," ",C30,"(",D30,")",",")</f>
        <v>STATUS VARCHAR(10),</v>
      </c>
      <c r="O30" s="1" t="s">
        <v>3</v>
      </c>
      <c r="W30" s="17" t="str">
        <f t="shared" si="12"/>
        <v>status</v>
      </c>
      <c r="X30" s="3" t="str">
        <f t="shared" si="13"/>
        <v>"status":"",</v>
      </c>
      <c r="Y30" s="22" t="str">
        <f t="shared" si="14"/>
        <v>public static String STATUS="status";</v>
      </c>
      <c r="Z30" s="7" t="str">
        <f t="shared" si="15"/>
        <v>private String status="";</v>
      </c>
    </row>
    <row r="31" spans="2:26" ht="19.2" x14ac:dyDescent="0.45">
      <c r="B31" s="1" t="s">
        <v>4</v>
      </c>
      <c r="C31" s="1" t="s">
        <v>1</v>
      </c>
      <c r="D31" s="4">
        <v>30</v>
      </c>
      <c r="I31" t="str">
        <f>I30</f>
        <v>ALTER TABLE TM_BACKLOG</v>
      </c>
      <c r="J31" t="str">
        <f t="shared" si="9"/>
        <v xml:space="preserve"> ADD  INSERT_DATE VARCHAR(30);</v>
      </c>
      <c r="K31" s="21" t="str">
        <f t="shared" si="10"/>
        <v xml:space="preserve">  ALTER COLUMN   INSERT_DATE VARCHAR(30);</v>
      </c>
      <c r="L31" s="12"/>
      <c r="M31" s="18" t="str">
        <f t="shared" si="11"/>
        <v>INSERT_DATE,</v>
      </c>
      <c r="N31" s="5" t="str">
        <f t="shared" si="16"/>
        <v>INSERT_DATE VARCHAR(30),</v>
      </c>
      <c r="O31" s="1" t="s">
        <v>7</v>
      </c>
      <c r="P31" t="s">
        <v>8</v>
      </c>
      <c r="W31" s="17" t="str">
        <f t="shared" si="12"/>
        <v>ınsertDate</v>
      </c>
      <c r="X31" s="3" t="str">
        <f t="shared" si="13"/>
        <v>"ınsertDate":"",</v>
      </c>
      <c r="Y31" s="22" t="str">
        <f t="shared" si="14"/>
        <v>public static String INSERT_DATE="ınsertDate";</v>
      </c>
      <c r="Z31" s="7" t="str">
        <f t="shared" si="15"/>
        <v>private String ınsertDate="";</v>
      </c>
    </row>
    <row r="32" spans="2:26" ht="19.2" x14ac:dyDescent="0.45">
      <c r="B32" s="1" t="s">
        <v>5</v>
      </c>
      <c r="C32" s="1" t="s">
        <v>1</v>
      </c>
      <c r="D32" s="4">
        <v>30</v>
      </c>
      <c r="I32" t="str">
        <f>I31</f>
        <v>ALTER TABLE TM_BACKLOG</v>
      </c>
      <c r="J32" t="str">
        <f t="shared" si="9"/>
        <v xml:space="preserve"> ADD  MODIFICATION_DATE VARCHAR(30);</v>
      </c>
      <c r="K32" s="21" t="str">
        <f t="shared" si="10"/>
        <v xml:space="preserve">  ALTER COLUMN   MODIFICATION_DATE VARCHAR(30);</v>
      </c>
      <c r="L32" s="12"/>
      <c r="M32" s="18" t="str">
        <f t="shared" si="11"/>
        <v>MODIFICATION_DATE,</v>
      </c>
      <c r="N32" s="5" t="str">
        <f t="shared" si="16"/>
        <v>MODIFICATION_DATE VARCHAR(30),</v>
      </c>
      <c r="O32" s="1" t="s">
        <v>9</v>
      </c>
      <c r="P32" t="s">
        <v>8</v>
      </c>
      <c r="W32" s="17" t="str">
        <f t="shared" si="12"/>
        <v>modıfıcatıonDate</v>
      </c>
      <c r="X32" s="3" t="str">
        <f t="shared" si="13"/>
        <v>"modıfıcatıonDate":"",</v>
      </c>
      <c r="Y32" s="22" t="str">
        <f t="shared" si="14"/>
        <v>public static String MODIFICATION_DATE="modıfıcatıonDate";</v>
      </c>
      <c r="Z32" s="7" t="str">
        <f t="shared" si="15"/>
        <v>private String modıfıcatıonDate="";</v>
      </c>
    </row>
    <row r="33" spans="2:26" ht="19.2" x14ac:dyDescent="0.45">
      <c r="B33" s="1" t="s">
        <v>352</v>
      </c>
      <c r="C33" s="1" t="s">
        <v>1</v>
      </c>
      <c r="D33" s="4">
        <v>222</v>
      </c>
      <c r="I33" t="str">
        <f t="shared" ref="I33:I43" si="17">I32</f>
        <v>ALTER TABLE TM_BACKLOG</v>
      </c>
      <c r="J33" t="str">
        <f t="shared" si="9"/>
        <v xml:space="preserve"> ADD  BACKLOG_NAME VARCHAR(222);</v>
      </c>
      <c r="K33" s="21" t="str">
        <f t="shared" si="10"/>
        <v xml:space="preserve">  ALTER COLUMN   BACKLOG_NAME VARCHAR(222);</v>
      </c>
      <c r="L33" s="12"/>
      <c r="M33" s="18" t="str">
        <f t="shared" si="11"/>
        <v>BACKLOG_NAME,</v>
      </c>
      <c r="N33" s="5" t="str">
        <f t="shared" si="16"/>
        <v>BACKLOG_NAME VARCHAR(222),</v>
      </c>
      <c r="O33" s="1" t="s">
        <v>355</v>
      </c>
      <c r="P33" t="s">
        <v>0</v>
      </c>
      <c r="W33" s="17" t="str">
        <f>CONCATENATE(,LOWER(O33),UPPER(LEFT(P33,1)),LOWER(RIGHT(P33,LEN(P33)-IF(LEN(P33)&gt;0,1,LEN(P33)))),UPPER(LEFT(Q33,1)),LOWER(RIGHT(Q33,LEN(Q33)-IF(LEN(Q33)&gt;0,1,LEN(Q33)))),UPPER(LEFT(R33,1)),LOWER(RIGHT(R33,LEN(R33)-IF(LEN(R33)&gt;0,1,LEN(R33)))),UPPER(LEFT(S33,1)),LOWER(RIGHT(S33,LEN(S33)-IF(LEN(S33)&gt;0,1,LEN(S33)))),UPPER(LEFT(T33,1)),LOWER(RIGHT(T33,LEN(T33)-IF(LEN(T33)&gt;0,1,LEN(T33)))),UPPER(LEFT(U33,1)),LOWER(RIGHT(U33,LEN(U33)-IF(LEN(U33)&gt;0,1,LEN(U33)))),UPPER(LEFT(V33,1)),LOWER(RIGHT(V33,LEN(V33)-IF(LEN(V33)&gt;0,1,LEN(V33)))))</f>
        <v>backlogName</v>
      </c>
      <c r="X33" s="3" t="str">
        <f>CONCATENATE("""",W33,"""",":","""","""",",")</f>
        <v>"backlogName":"",</v>
      </c>
      <c r="Y33" s="22" t="str">
        <f>CONCATENATE("public static String ",,B33,,"=","""",W33,""";")</f>
        <v>public static String BACKLOG_NAME="backlogName";</v>
      </c>
      <c r="Z33" s="7" t="str">
        <f>CONCATENATE("private String ",W33,"=","""""",";")</f>
        <v>private String backlogName="";</v>
      </c>
    </row>
    <row r="34" spans="2:26" ht="19.2" x14ac:dyDescent="0.45">
      <c r="B34" s="1" t="s">
        <v>354</v>
      </c>
      <c r="C34" s="1" t="s">
        <v>1</v>
      </c>
      <c r="D34" s="4">
        <v>222</v>
      </c>
      <c r="I34" t="str">
        <f t="shared" si="17"/>
        <v>ALTER TABLE TM_BACKLOG</v>
      </c>
      <c r="J34" t="str">
        <f t="shared" si="9"/>
        <v xml:space="preserve"> ADD  BACKLOG_BECAUSE VARCHAR(222);</v>
      </c>
      <c r="K34" s="21" t="str">
        <f t="shared" si="10"/>
        <v xml:space="preserve">  ALTER COLUMN   BACKLOG_BECAUSE VARCHAR(222);</v>
      </c>
      <c r="L34" s="12"/>
      <c r="M34" s="18" t="str">
        <f t="shared" si="11"/>
        <v>BACKLOG_BECAUSE,</v>
      </c>
      <c r="N34" s="5" t="str">
        <f t="shared" si="16"/>
        <v>BACKLOG_BECAUSE VARCHAR(222),</v>
      </c>
      <c r="O34" s="1" t="s">
        <v>355</v>
      </c>
      <c r="P34" t="s">
        <v>356</v>
      </c>
      <c r="W34" s="17" t="str">
        <f t="shared" si="12"/>
        <v>backlogBecause</v>
      </c>
      <c r="X34" s="3" t="str">
        <f t="shared" si="13"/>
        <v>"backlogBecause":"",</v>
      </c>
      <c r="Y34" s="22" t="str">
        <f t="shared" si="14"/>
        <v>public static String BACKLOG_BECAUSE="backlogBecause";</v>
      </c>
      <c r="Z34" s="7" t="str">
        <f t="shared" si="15"/>
        <v>private String backlogBecause="";</v>
      </c>
    </row>
    <row r="35" spans="2:26" ht="19.2" x14ac:dyDescent="0.45">
      <c r="B35" s="1" t="s">
        <v>353</v>
      </c>
      <c r="C35" s="1" t="s">
        <v>1</v>
      </c>
      <c r="D35" s="4">
        <v>12</v>
      </c>
      <c r="I35" t="str">
        <f t="shared" si="17"/>
        <v>ALTER TABLE TM_BACKLOG</v>
      </c>
      <c r="L35" s="12"/>
      <c r="M35" s="18"/>
      <c r="N35" s="5" t="str">
        <f t="shared" si="16"/>
        <v>BACKLOG_STATUS VARCHAR(12),</v>
      </c>
      <c r="O35" s="1" t="s">
        <v>355</v>
      </c>
      <c r="P35" t="s">
        <v>3</v>
      </c>
      <c r="W35" s="17" t="str">
        <f t="shared" si="12"/>
        <v>backlogStatus</v>
      </c>
      <c r="X35" s="3" t="str">
        <f t="shared" si="13"/>
        <v>"backlogStatus":"",</v>
      </c>
      <c r="Y35" s="22" t="str">
        <f t="shared" si="14"/>
        <v>public static String BACKLOG_STATUS="backlogStatus";</v>
      </c>
      <c r="Z35" s="7" t="str">
        <f t="shared" si="15"/>
        <v>private String backlogStatus="";</v>
      </c>
    </row>
    <row r="36" spans="2:26" ht="19.2" x14ac:dyDescent="0.45">
      <c r="B36" s="10" t="s">
        <v>263</v>
      </c>
      <c r="C36" s="1" t="s">
        <v>1</v>
      </c>
      <c r="D36" s="4">
        <v>43</v>
      </c>
      <c r="I36" t="str">
        <f t="shared" si="17"/>
        <v>ALTER TABLE TM_BACKLOG</v>
      </c>
      <c r="J36" t="str">
        <f>CONCATENATE(LEFT(CONCATENATE(" ADD "," ",N36,";"),LEN(CONCATENATE(" ADD "," ",N36,";"))-2),";")</f>
        <v xml:space="preserve"> ADD  CREATED_BY VARCHAR(43);</v>
      </c>
      <c r="K36" s="21" t="str">
        <f>CONCATENATE(LEFT(CONCATENATE("  ALTER COLUMN  "," ",N36,";"),LEN(CONCATENATE("  ALTER COLUMN  "," ",N36,";"))-2),";")</f>
        <v xml:space="preserve">  ALTER COLUMN   CREATED_BY VARCHAR(43);</v>
      </c>
      <c r="L36" s="12"/>
      <c r="M36" s="18" t="str">
        <f>CONCATENATE(B35,",")</f>
        <v>BACKLOG_STATUS,</v>
      </c>
      <c r="N36" s="5" t="str">
        <f t="shared" si="16"/>
        <v>CREATED_BY VARCHAR(43),</v>
      </c>
      <c r="O36" s="1" t="s">
        <v>283</v>
      </c>
      <c r="P36" t="s">
        <v>128</v>
      </c>
      <c r="W36" s="17" t="str">
        <f t="shared" si="12"/>
        <v>createdBy</v>
      </c>
      <c r="X36" s="3" t="str">
        <f t="shared" si="13"/>
        <v>"createdBy":"",</v>
      </c>
      <c r="Y36" s="22" t="str">
        <f t="shared" si="14"/>
        <v>public static String CREATED_BY="createdBy";</v>
      </c>
      <c r="Z36" s="7" t="str">
        <f t="shared" si="15"/>
        <v>private String createdBy="";</v>
      </c>
    </row>
    <row r="37" spans="2:26" ht="19.2" x14ac:dyDescent="0.45">
      <c r="B37" s="1" t="s">
        <v>264</v>
      </c>
      <c r="C37" s="1" t="s">
        <v>1</v>
      </c>
      <c r="D37" s="4">
        <v>30</v>
      </c>
      <c r="I37" t="str">
        <f t="shared" si="17"/>
        <v>ALTER TABLE TM_BACKLOG</v>
      </c>
      <c r="J37" t="str">
        <f>CONCATENATE(LEFT(CONCATENATE(" ADD "," ",N37,";"),LEN(CONCATENATE(" ADD "," ",N37,";"))-2),";")</f>
        <v xml:space="preserve"> ADD  CREATED_DATE VARCHAR(30);</v>
      </c>
      <c r="K37" s="21" t="str">
        <f>CONCATENATE(LEFT(CONCATENATE("  ALTER COLUMN  "," ",N37,";"),LEN(CONCATENATE("  ALTER COLUMN  "," ",N37,";"))-2),";")</f>
        <v xml:space="preserve">  ALTER COLUMN   CREATED_DATE VARCHAR(30);</v>
      </c>
      <c r="L37" s="12"/>
      <c r="M37" s="18" t="str">
        <f>CONCATENATE(B37,",")</f>
        <v>CREATED_DATE,</v>
      </c>
      <c r="N37" s="5" t="str">
        <f t="shared" ref="N37:N43" si="18">CONCATENATE(B37," ",C37,"(",D37,")",",")</f>
        <v>CREATED_DATE VARCHAR(30),</v>
      </c>
      <c r="O37" s="1" t="s">
        <v>283</v>
      </c>
      <c r="P37" t="s">
        <v>8</v>
      </c>
      <c r="W37" s="17" t="str">
        <f t="shared" ref="W37:W43" si="19">CONCATENATE(,LOWER(O37),UPPER(LEFT(P37,1)),LOWER(RIGHT(P37,LEN(P37)-IF(LEN(P37)&gt;0,1,LEN(P37)))),UPPER(LEFT(Q37,1)),LOWER(RIGHT(Q37,LEN(Q37)-IF(LEN(Q37)&gt;0,1,LEN(Q37)))),UPPER(LEFT(R37,1)),LOWER(RIGHT(R37,LEN(R37)-IF(LEN(R37)&gt;0,1,LEN(R37)))),UPPER(LEFT(S37,1)),LOWER(RIGHT(S37,LEN(S37)-IF(LEN(S37)&gt;0,1,LEN(S37)))),UPPER(LEFT(T37,1)),LOWER(RIGHT(T37,LEN(T37)-IF(LEN(T37)&gt;0,1,LEN(T37)))),UPPER(LEFT(U37,1)),LOWER(RIGHT(U37,LEN(U37)-IF(LEN(U37)&gt;0,1,LEN(U37)))),UPPER(LEFT(V37,1)),LOWER(RIGHT(V37,LEN(V37)-IF(LEN(V37)&gt;0,1,LEN(V37)))))</f>
        <v>createdDate</v>
      </c>
      <c r="X37" s="3" t="str">
        <f t="shared" ref="X37:X43" si="20">CONCATENATE("""",W37,"""",":","""","""",",")</f>
        <v>"createdDate":"",</v>
      </c>
      <c r="Y37" s="22" t="str">
        <f t="shared" ref="Y37:Y43" si="21">CONCATENATE("public static String ",,B37,,"=","""",W37,""";")</f>
        <v>public static String CREATED_DATE="createdDate";</v>
      </c>
      <c r="Z37" s="7" t="str">
        <f t="shared" ref="Z37:Z45" si="22">CONCATENATE("private String ",W37,"=","""""",";")</f>
        <v>private String createdDate="";</v>
      </c>
    </row>
    <row r="38" spans="2:26" ht="19.2" x14ac:dyDescent="0.45">
      <c r="B38" s="1" t="s">
        <v>265</v>
      </c>
      <c r="C38" s="1" t="s">
        <v>1</v>
      </c>
      <c r="D38" s="4">
        <v>12</v>
      </c>
      <c r="I38" t="str">
        <f t="shared" si="17"/>
        <v>ALTER TABLE TM_BACKLOG</v>
      </c>
      <c r="L38" s="12"/>
      <c r="M38" s="18"/>
      <c r="N38" s="5" t="str">
        <f t="shared" si="18"/>
        <v>CREATED_TIME VARCHAR(12),</v>
      </c>
      <c r="O38" s="1" t="s">
        <v>283</v>
      </c>
      <c r="P38" t="s">
        <v>133</v>
      </c>
      <c r="W38" s="17" t="str">
        <f t="shared" si="19"/>
        <v>createdTıme</v>
      </c>
      <c r="X38" s="3" t="str">
        <f t="shared" si="20"/>
        <v>"createdTıme":"",</v>
      </c>
      <c r="Y38" s="22" t="str">
        <f t="shared" si="21"/>
        <v>public static String CREATED_TIME="createdTıme";</v>
      </c>
      <c r="Z38" s="7" t="str">
        <f t="shared" si="22"/>
        <v>private String createdTıme="";</v>
      </c>
    </row>
    <row r="39" spans="2:26" ht="19.2" x14ac:dyDescent="0.45">
      <c r="B39" s="1" t="s">
        <v>259</v>
      </c>
      <c r="C39" s="1" t="s">
        <v>1</v>
      </c>
      <c r="D39" s="4">
        <v>50</v>
      </c>
      <c r="I39" t="str">
        <f t="shared" si="17"/>
        <v>ALTER TABLE TM_BACKLOG</v>
      </c>
      <c r="J39" t="str">
        <f t="shared" ref="J39:J45" si="23">CONCATENATE(LEFT(CONCATENATE(" ADD "," ",N39,";"),LEN(CONCATENATE(" ADD "," ",N39,";"))-2),";")</f>
        <v xml:space="preserve"> ADD  ORDER_NO VARCHAR(50);</v>
      </c>
      <c r="K39" s="21" t="str">
        <f t="shared" ref="K39:K45" si="24">CONCATENATE(LEFT(CONCATENATE("  ALTER COLUMN  "," ",N39,";"),LEN(CONCATENATE("  ALTER COLUMN  "," ",N39,";"))-2),";")</f>
        <v xml:space="preserve">  ALTER COLUMN   ORDER_NO VARCHAR(50);</v>
      </c>
      <c r="L39" s="12"/>
      <c r="M39" s="18" t="str">
        <f t="shared" ref="M39:M45" si="25">CONCATENATE(B39,",")</f>
        <v>ORDER_NO,</v>
      </c>
      <c r="N39" s="5" t="str">
        <f t="shared" si="18"/>
        <v>ORDER_NO VARCHAR(50),</v>
      </c>
      <c r="O39" s="1" t="s">
        <v>260</v>
      </c>
      <c r="P39" t="s">
        <v>174</v>
      </c>
      <c r="W39" s="17" t="str">
        <f t="shared" si="19"/>
        <v>orderNo</v>
      </c>
      <c r="X39" s="3" t="str">
        <f t="shared" si="20"/>
        <v>"orderNo":"",</v>
      </c>
      <c r="Y39" s="22" t="str">
        <f t="shared" si="21"/>
        <v>public static String ORDER_NO="orderNo";</v>
      </c>
      <c r="Z39" s="7" t="str">
        <f t="shared" si="22"/>
        <v>private String orderNo="";</v>
      </c>
    </row>
    <row r="40" spans="2:26" ht="19.2" x14ac:dyDescent="0.45">
      <c r="B40" s="1" t="s">
        <v>306</v>
      </c>
      <c r="C40" s="1" t="s">
        <v>639</v>
      </c>
      <c r="D40" s="4"/>
      <c r="I40" t="str">
        <f>I38</f>
        <v>ALTER TABLE TM_BACKLOG</v>
      </c>
      <c r="J40" t="str">
        <f t="shared" si="23"/>
        <v xml:space="preserve"> ADD  PRIORITY INTEGER();</v>
      </c>
      <c r="K40" s="21" t="str">
        <f t="shared" si="24"/>
        <v xml:space="preserve">  ALTER COLUMN   PRIORITY INTEGER();</v>
      </c>
      <c r="L40" s="12"/>
      <c r="M40" s="18" t="str">
        <f t="shared" si="25"/>
        <v>PRIORITY,</v>
      </c>
      <c r="N40" s="5" t="str">
        <f t="shared" si="18"/>
        <v>PRIORITY INTEGER(),</v>
      </c>
      <c r="O40" s="1" t="s">
        <v>306</v>
      </c>
      <c r="W40" s="17" t="str">
        <f t="shared" si="19"/>
        <v>prıorıty</v>
      </c>
      <c r="X40" s="3" t="str">
        <f t="shared" si="20"/>
        <v>"prıorıty":"",</v>
      </c>
      <c r="Y40" s="22" t="str">
        <f t="shared" si="21"/>
        <v>public static String PRIORITY="prıorıty";</v>
      </c>
      <c r="Z40" s="7" t="str">
        <f>CONCATENATE("private String ",W40,"=","""""",";")</f>
        <v>private String prıorıty="";</v>
      </c>
    </row>
    <row r="41" spans="2:26" ht="19.2" x14ac:dyDescent="0.45">
      <c r="B41" s="1" t="s">
        <v>275</v>
      </c>
      <c r="C41" s="1" t="s">
        <v>1</v>
      </c>
      <c r="D41" s="4">
        <v>50</v>
      </c>
      <c r="I41" t="str">
        <f>I38</f>
        <v>ALTER TABLE TM_BACKLOG</v>
      </c>
      <c r="J41" t="str">
        <f t="shared" si="23"/>
        <v xml:space="preserve"> ADD  FK_PROJECT_ID VARCHAR(50);</v>
      </c>
      <c r="K41" s="21" t="str">
        <f t="shared" si="24"/>
        <v xml:space="preserve">  ALTER COLUMN   FK_PROJECT_ID VARCHAR(50);</v>
      </c>
      <c r="L41" s="12"/>
      <c r="M41" s="18" t="str">
        <f t="shared" si="25"/>
        <v>FK_PROJECT_ID,</v>
      </c>
      <c r="N41" s="5" t="str">
        <f t="shared" si="18"/>
        <v>FK_PROJECT_ID VARCHAR(50),</v>
      </c>
      <c r="O41" s="1" t="s">
        <v>10</v>
      </c>
      <c r="P41" t="s">
        <v>395</v>
      </c>
      <c r="Q41" t="s">
        <v>2</v>
      </c>
      <c r="W41" s="17" t="str">
        <f t="shared" si="19"/>
        <v>fkSourcedId</v>
      </c>
      <c r="X41" s="3" t="str">
        <f t="shared" si="20"/>
        <v>"fkSourcedId":"",</v>
      </c>
      <c r="Y41" s="22" t="str">
        <f t="shared" si="21"/>
        <v>public static String FK_PROJECT_ID="fkSourcedId";</v>
      </c>
      <c r="Z41" s="7" t="str">
        <f>CONCATENATE("private String ",W41,"=","""""",";")</f>
        <v>private String fkSourcedId="";</v>
      </c>
    </row>
    <row r="42" spans="2:26" ht="19.2" x14ac:dyDescent="0.45">
      <c r="B42" s="1" t="s">
        <v>423</v>
      </c>
      <c r="C42" s="1" t="s">
        <v>1</v>
      </c>
      <c r="D42" s="4">
        <v>50</v>
      </c>
      <c r="I42" t="str">
        <f>I39</f>
        <v>ALTER TABLE TM_BACKLOG</v>
      </c>
      <c r="J42" t="str">
        <f t="shared" si="23"/>
        <v xml:space="preserve"> ADD  FK_SOURCED_ID VARCHAR(50);</v>
      </c>
      <c r="K42" s="21" t="str">
        <f t="shared" si="24"/>
        <v xml:space="preserve">  ALTER COLUMN   FK_SOURCED_ID VARCHAR(50);</v>
      </c>
      <c r="L42" s="12"/>
      <c r="M42" s="18" t="str">
        <f t="shared" si="25"/>
        <v>FK_SOURCED_ID,</v>
      </c>
      <c r="N42" s="5" t="str">
        <f t="shared" si="18"/>
        <v>FK_SOURCED_ID VARCHAR(50),</v>
      </c>
      <c r="O42" s="1" t="s">
        <v>10</v>
      </c>
      <c r="P42" t="s">
        <v>395</v>
      </c>
      <c r="Q42" t="s">
        <v>2</v>
      </c>
      <c r="W42" s="17" t="str">
        <f t="shared" si="19"/>
        <v>fkSourcedId</v>
      </c>
      <c r="X42" s="3" t="str">
        <f t="shared" si="20"/>
        <v>"fkSourcedId":"",</v>
      </c>
      <c r="Y42" s="22" t="str">
        <f t="shared" si="21"/>
        <v>public static String FK_SOURCED_ID="fkSourcedId";</v>
      </c>
      <c r="Z42" s="7" t="str">
        <f t="shared" si="22"/>
        <v>private String fkSourcedId="";</v>
      </c>
    </row>
    <row r="43" spans="2:26" ht="19.2" x14ac:dyDescent="0.45">
      <c r="B43" s="1" t="s">
        <v>394</v>
      </c>
      <c r="C43" s="1" t="s">
        <v>1</v>
      </c>
      <c r="D43" s="4">
        <v>40</v>
      </c>
      <c r="I43" t="str">
        <f t="shared" si="17"/>
        <v>ALTER TABLE TM_BACKLOG</v>
      </c>
      <c r="J43" t="str">
        <f t="shared" si="23"/>
        <v xml:space="preserve"> ADD  IS_SOURCED VARCHAR(40);</v>
      </c>
      <c r="K43" s="21" t="str">
        <f t="shared" si="24"/>
        <v xml:space="preserve">  ALTER COLUMN   IS_SOURCED VARCHAR(40);</v>
      </c>
      <c r="L43" s="12"/>
      <c r="M43" s="18" t="str">
        <f t="shared" si="25"/>
        <v>IS_SOURCED,</v>
      </c>
      <c r="N43" s="5" t="str">
        <f t="shared" si="18"/>
        <v>IS_SOURCED VARCHAR(40),</v>
      </c>
      <c r="O43" s="1" t="s">
        <v>112</v>
      </c>
      <c r="P43" t="s">
        <v>395</v>
      </c>
      <c r="W43" s="17" t="str">
        <f t="shared" si="19"/>
        <v>ısSourced</v>
      </c>
      <c r="X43" s="3" t="str">
        <f t="shared" si="20"/>
        <v>"ısSourced":"",</v>
      </c>
      <c r="Y43" s="22" t="str">
        <f t="shared" si="21"/>
        <v>public static String IS_SOURCED="ısSourced";</v>
      </c>
      <c r="Z43" s="7" t="str">
        <f t="shared" si="22"/>
        <v>private String ısSourced="";</v>
      </c>
    </row>
    <row r="44" spans="2:26" ht="19.2" x14ac:dyDescent="0.45">
      <c r="B44" s="1" t="s">
        <v>397</v>
      </c>
      <c r="C44" s="1" t="s">
        <v>1</v>
      </c>
      <c r="D44" s="4">
        <v>3000</v>
      </c>
      <c r="I44" t="str">
        <f>I42</f>
        <v>ALTER TABLE TM_BACKLOG</v>
      </c>
      <c r="J44" t="str">
        <f t="shared" si="23"/>
        <v xml:space="preserve"> ADD  DESCRIPTION_SOURCED VARCHAR(3000);</v>
      </c>
      <c r="K44" s="21" t="str">
        <f t="shared" si="24"/>
        <v xml:space="preserve">  ALTER COLUMN   DESCRIPTION_SOURCED VARCHAR(3000);</v>
      </c>
      <c r="L44" s="12"/>
      <c r="M44" s="18" t="str">
        <f t="shared" si="25"/>
        <v>DESCRIPTION_SOURCED,</v>
      </c>
      <c r="N44" s="5" t="str">
        <f>CONCATENATE(B44," ",C44,"(",D44,")",",")</f>
        <v>DESCRIPTION_SOURCED VARCHAR(3000),</v>
      </c>
      <c r="O44" s="1" t="s">
        <v>14</v>
      </c>
      <c r="P44" t="s">
        <v>395</v>
      </c>
      <c r="W44" s="17" t="str">
        <f>CONCATENATE(,LOWER(O44),UPPER(LEFT(P44,1)),LOWER(RIGHT(P44,LEN(P44)-IF(LEN(P44)&gt;0,1,LEN(P44)))),UPPER(LEFT(Q44,1)),LOWER(RIGHT(Q44,LEN(Q44)-IF(LEN(Q44)&gt;0,1,LEN(Q44)))),UPPER(LEFT(R44,1)),LOWER(RIGHT(R44,LEN(R44)-IF(LEN(R44)&gt;0,1,LEN(R44)))),UPPER(LEFT(S44,1)),LOWER(RIGHT(S44,LEN(S44)-IF(LEN(S44)&gt;0,1,LEN(S44)))),UPPER(LEFT(T44,1)),LOWER(RIGHT(T44,LEN(T44)-IF(LEN(T44)&gt;0,1,LEN(T44)))),UPPER(LEFT(U44,1)),LOWER(RIGHT(U44,LEN(U44)-IF(LEN(U44)&gt;0,1,LEN(U44)))),UPPER(LEFT(V44,1)),LOWER(RIGHT(V44,LEN(V44)-IF(LEN(V44)&gt;0,1,LEN(V44)))))</f>
        <v>descrıptıonSourced</v>
      </c>
      <c r="X44" s="3" t="str">
        <f>CONCATENATE("""",W44,"""",":","""","""",",")</f>
        <v>"descrıptıonSourced":"",</v>
      </c>
      <c r="Y44" s="22" t="str">
        <f>CONCATENATE("public static String ",,B44,,"=","""",W44,""";")</f>
        <v>public static String DESCRIPTION_SOURCED="descrıptıonSourced";</v>
      </c>
      <c r="Z44" s="7" t="str">
        <f>CONCATENATE("private String ",W44,"=","""""",";")</f>
        <v>private String descrıptıonSourced="";</v>
      </c>
    </row>
    <row r="45" spans="2:26" ht="19.2" x14ac:dyDescent="0.45">
      <c r="B45" s="1" t="s">
        <v>14</v>
      </c>
      <c r="C45" s="1" t="s">
        <v>1</v>
      </c>
      <c r="D45" s="4">
        <v>3000</v>
      </c>
      <c r="I45" t="str">
        <f>I43</f>
        <v>ALTER TABLE TM_BACKLOG</v>
      </c>
      <c r="J45" t="str">
        <f t="shared" si="23"/>
        <v xml:space="preserve"> ADD  DESCRIPTION VARCHAR(3000);</v>
      </c>
      <c r="K45" s="21" t="str">
        <f t="shared" si="24"/>
        <v xml:space="preserve">  ALTER COLUMN   DESCRIPTION VARCHAR(3000);</v>
      </c>
      <c r="L45" s="12"/>
      <c r="M45" s="18" t="str">
        <f t="shared" si="25"/>
        <v>DESCRIPTION,</v>
      </c>
      <c r="N45" s="5" t="str">
        <f>CONCATENATE(B45," ",C45,"(",D45,")",",")</f>
        <v>DESCRIPTION VARCHAR(3000),</v>
      </c>
      <c r="O45" s="1" t="s">
        <v>14</v>
      </c>
      <c r="W45" s="17" t="str">
        <f t="shared" si="12"/>
        <v>descrıptıon</v>
      </c>
      <c r="X45" s="3" t="str">
        <f t="shared" si="13"/>
        <v>"descrıptıon":"",</v>
      </c>
      <c r="Y45" s="22" t="str">
        <f t="shared" si="14"/>
        <v>public static String DESCRIPTION="descrıptıon";</v>
      </c>
      <c r="Z45" s="7" t="str">
        <f t="shared" si="22"/>
        <v>private String descrıptıon="";</v>
      </c>
    </row>
    <row r="46" spans="2:26" ht="19.2" x14ac:dyDescent="0.45">
      <c r="C46" s="1"/>
      <c r="D46" s="8"/>
      <c r="M46" s="18"/>
      <c r="N46" s="33" t="s">
        <v>130</v>
      </c>
      <c r="O46" s="1"/>
      <c r="W46" s="17"/>
    </row>
    <row r="47" spans="2:26" ht="19.2" x14ac:dyDescent="0.45">
      <c r="C47" s="1"/>
      <c r="D47" s="8"/>
      <c r="M47" s="18"/>
      <c r="N47" s="31" t="s">
        <v>126</v>
      </c>
      <c r="O47" s="1"/>
      <c r="W47" s="17"/>
    </row>
    <row r="48" spans="2:26" ht="19.2" x14ac:dyDescent="0.45">
      <c r="C48" s="14"/>
      <c r="D48" s="9"/>
      <c r="M48" s="20"/>
      <c r="W48" s="17"/>
    </row>
    <row r="49" spans="2:26" x14ac:dyDescent="0.3">
      <c r="B49" s="2" t="s">
        <v>357</v>
      </c>
      <c r="I49" t="str">
        <f>CONCATENATE("ALTER TABLE"," ",B49)</f>
        <v>ALTER TABLE TM_BACKLOG_LIST</v>
      </c>
      <c r="J49" t="s">
        <v>294</v>
      </c>
      <c r="K49" s="26" t="s">
        <v>479</v>
      </c>
      <c r="N49" s="5" t="str">
        <f>CONCATENATE("CREATE TABLE ",B49," ","(")</f>
        <v>CREATE TABLE TM_BACKLOG_LIST (</v>
      </c>
    </row>
    <row r="50" spans="2:26" ht="19.2" x14ac:dyDescent="0.45">
      <c r="B50" s="1" t="s">
        <v>2</v>
      </c>
      <c r="C50" s="1" t="s">
        <v>1</v>
      </c>
      <c r="D50" s="4">
        <v>30</v>
      </c>
      <c r="E50" s="24" t="s">
        <v>113</v>
      </c>
      <c r="I50" t="str">
        <f>I49</f>
        <v>ALTER TABLE TM_BACKLOG_LIST</v>
      </c>
      <c r="K50" s="25" t="s">
        <v>185</v>
      </c>
      <c r="L50" s="12"/>
      <c r="M50" s="18" t="str">
        <f t="shared" ref="M50:M60" si="26">CONCATENATE(B50,",")</f>
        <v>ID,</v>
      </c>
      <c r="N50" s="5" t="str">
        <f>CONCATENATE(B50," ",C50,"(",D50,") ",E50," ,")</f>
        <v>ID VARCHAR(30) NOT NULL ,</v>
      </c>
      <c r="O50" s="1" t="s">
        <v>2</v>
      </c>
      <c r="P50" s="6"/>
      <c r="Q50" s="6"/>
      <c r="R50" s="6"/>
      <c r="S50" s="6"/>
      <c r="T50" s="6"/>
      <c r="U50" s="6"/>
      <c r="V50" s="6"/>
      <c r="W50" s="17" t="str">
        <f t="shared" ref="W50:W81" si="27">CONCATENATE(,LOWER(O50),UPPER(LEFT(P50,1)),LOWER(RIGHT(P50,LEN(P50)-IF(LEN(P50)&gt;0,1,LEN(P50)))),UPPER(LEFT(Q50,1)),LOWER(RIGHT(Q50,LEN(Q50)-IF(LEN(Q50)&gt;0,1,LEN(Q50)))),UPPER(LEFT(R50,1)),LOWER(RIGHT(R50,LEN(R50)-IF(LEN(R50)&gt;0,1,LEN(R50)))),UPPER(LEFT(S50,1)),LOWER(RIGHT(S50,LEN(S50)-IF(LEN(S50)&gt;0,1,LEN(S50)))),UPPER(LEFT(T50,1)),LOWER(RIGHT(T50,LEN(T50)-IF(LEN(T50)&gt;0,1,LEN(T50)))),UPPER(LEFT(U50,1)),LOWER(RIGHT(U50,LEN(U50)-IF(LEN(U50)&gt;0,1,LEN(U50)))),UPPER(LEFT(V50,1)),LOWER(RIGHT(V50,LEN(V50)-IF(LEN(V50)&gt;0,1,LEN(V50)))))</f>
        <v>ıd</v>
      </c>
      <c r="X50" s="3" t="str">
        <f t="shared" ref="X50:X81" si="28">CONCATENATE("""",W50,"""",":","""","""",",")</f>
        <v>"ıd":"",</v>
      </c>
      <c r="Y50" s="22" t="str">
        <f t="shared" ref="Y50:Y70" si="29">CONCATENATE("public static String ",,B50,,"=","""",W50,""";")</f>
        <v>public static String ID="ıd";</v>
      </c>
      <c r="Z50" s="7" t="str">
        <f t="shared" ref="Z50:Z67" si="30">CONCATENATE("private String ",W50,"=","""""",";")</f>
        <v>private String ıd="";</v>
      </c>
    </row>
    <row r="51" spans="2:26" ht="19.2" x14ac:dyDescent="0.45">
      <c r="B51" s="1" t="s">
        <v>3</v>
      </c>
      <c r="C51" s="1" t="s">
        <v>1</v>
      </c>
      <c r="D51" s="4">
        <v>10</v>
      </c>
      <c r="I51" t="str">
        <f>I50</f>
        <v>ALTER TABLE TM_BACKLOG_LIST</v>
      </c>
      <c r="K51" s="25" t="s">
        <v>186</v>
      </c>
      <c r="L51" s="12"/>
      <c r="M51" s="18" t="str">
        <f t="shared" si="26"/>
        <v>STATUS,</v>
      </c>
      <c r="N51" s="5" t="str">
        <f t="shared" ref="N51:N70" si="31">CONCATENATE(B51," ",C51,"(",D51,")",",")</f>
        <v>STATUS VARCHAR(10),</v>
      </c>
      <c r="O51" s="1" t="s">
        <v>3</v>
      </c>
      <c r="W51" s="17" t="str">
        <f t="shared" si="27"/>
        <v>status</v>
      </c>
      <c r="X51" s="3" t="str">
        <f t="shared" si="28"/>
        <v>"status":"",</v>
      </c>
      <c r="Y51" s="22" t="str">
        <f t="shared" si="29"/>
        <v>public static String STATUS="status";</v>
      </c>
      <c r="Z51" s="7" t="str">
        <f t="shared" si="30"/>
        <v>private String status="";</v>
      </c>
    </row>
    <row r="52" spans="2:26" ht="19.2" x14ac:dyDescent="0.45">
      <c r="B52" s="1" t="s">
        <v>4</v>
      </c>
      <c r="C52" s="1" t="s">
        <v>1</v>
      </c>
      <c r="D52" s="4">
        <v>30</v>
      </c>
      <c r="I52" t="str">
        <f>I51</f>
        <v>ALTER TABLE TM_BACKLOG_LIST</v>
      </c>
      <c r="K52" s="25" t="s">
        <v>187</v>
      </c>
      <c r="L52" s="12"/>
      <c r="M52" s="18" t="str">
        <f t="shared" si="26"/>
        <v>INSERT_DATE,</v>
      </c>
      <c r="N52" s="5" t="str">
        <f t="shared" si="31"/>
        <v>INSERT_DATE VARCHAR(30),</v>
      </c>
      <c r="O52" s="1" t="s">
        <v>7</v>
      </c>
      <c r="P52" t="s">
        <v>8</v>
      </c>
      <c r="W52" s="17" t="str">
        <f t="shared" si="27"/>
        <v>ınsertDate</v>
      </c>
      <c r="X52" s="3" t="str">
        <f t="shared" si="28"/>
        <v>"ınsertDate":"",</v>
      </c>
      <c r="Y52" s="22" t="str">
        <f t="shared" si="29"/>
        <v>public static String INSERT_DATE="ınsertDate";</v>
      </c>
      <c r="Z52" s="7" t="str">
        <f t="shared" si="30"/>
        <v>private String ınsertDate="";</v>
      </c>
    </row>
    <row r="53" spans="2:26" ht="19.2" x14ac:dyDescent="0.45">
      <c r="B53" s="1" t="s">
        <v>5</v>
      </c>
      <c r="C53" s="1" t="s">
        <v>1</v>
      </c>
      <c r="D53" s="4">
        <v>30</v>
      </c>
      <c r="I53" t="str">
        <f>I52</f>
        <v>ALTER TABLE TM_BACKLOG_LIST</v>
      </c>
      <c r="K53" s="25" t="s">
        <v>188</v>
      </c>
      <c r="L53" s="12"/>
      <c r="M53" s="18" t="str">
        <f t="shared" si="26"/>
        <v>MODIFICATION_DATE,</v>
      </c>
      <c r="N53" s="5" t="str">
        <f t="shared" si="31"/>
        <v>MODIFICATION_DATE VARCHAR(30),</v>
      </c>
      <c r="O53" s="1" t="s">
        <v>9</v>
      </c>
      <c r="P53" t="s">
        <v>8</v>
      </c>
      <c r="W53" s="17" t="str">
        <f t="shared" si="27"/>
        <v>modıfıcatıonDate</v>
      </c>
      <c r="X53" s="3" t="str">
        <f t="shared" si="28"/>
        <v>"modıfıcatıonDate":"",</v>
      </c>
      <c r="Y53" s="22" t="str">
        <f t="shared" si="29"/>
        <v>public static String MODIFICATION_DATE="modıfıcatıonDate";</v>
      </c>
      <c r="Z53" s="7" t="str">
        <f t="shared" si="30"/>
        <v>private String modıfıcatıonDate="";</v>
      </c>
    </row>
    <row r="54" spans="2:26" ht="19.2" x14ac:dyDescent="0.45">
      <c r="B54" s="1" t="s">
        <v>536</v>
      </c>
      <c r="C54" s="1" t="s">
        <v>1</v>
      </c>
      <c r="D54" s="4">
        <v>222</v>
      </c>
      <c r="I54" t="e">
        <f>#REF!</f>
        <v>#REF!</v>
      </c>
      <c r="K54" s="25" t="s">
        <v>533</v>
      </c>
      <c r="L54" s="12"/>
      <c r="M54" s="18" t="str">
        <f>CONCATENATE(B54,",")</f>
        <v>TASK_COUNT,</v>
      </c>
      <c r="N54" s="5" t="str">
        <f>CONCATENATE(B54," ",C54,"(",D54,")",",")</f>
        <v>TASK_COUNT VARCHAR(222),</v>
      </c>
      <c r="O54" s="1" t="s">
        <v>312</v>
      </c>
      <c r="P54" t="s">
        <v>215</v>
      </c>
      <c r="W54" s="17" t="str">
        <f t="shared" si="27"/>
        <v>taskCount</v>
      </c>
      <c r="X54" s="3" t="str">
        <f t="shared" si="28"/>
        <v>"taskCount":"",</v>
      </c>
      <c r="Y54" s="22" t="str">
        <f>CONCATENATE("public static String ",,B54,,"=","""",W54,""";")</f>
        <v>public static String TASK_COUNT="taskCount";</v>
      </c>
      <c r="Z54" s="7" t="str">
        <f>CONCATENATE("private String ",W54,"=","""""",";")</f>
        <v>private String taskCount="";</v>
      </c>
    </row>
    <row r="55" spans="2:26" ht="26.4" x14ac:dyDescent="0.45">
      <c r="B55" s="1" t="s">
        <v>537</v>
      </c>
      <c r="C55" s="1" t="s">
        <v>1</v>
      </c>
      <c r="D55" s="4">
        <v>222</v>
      </c>
      <c r="I55" t="e">
        <f>#REF!</f>
        <v>#REF!</v>
      </c>
      <c r="K55" s="25" t="s">
        <v>534</v>
      </c>
      <c r="L55" s="12"/>
      <c r="M55" s="18" t="str">
        <f>CONCATENATE(B55,",")</f>
        <v>INPUT_COUNT,</v>
      </c>
      <c r="N55" s="5" t="str">
        <f>CONCATENATE(B55," ",C55,"(",D55,")",",")</f>
        <v>INPUT_COUNT VARCHAR(222),</v>
      </c>
      <c r="O55" s="1" t="s">
        <v>13</v>
      </c>
      <c r="P55" t="s">
        <v>215</v>
      </c>
      <c r="W55" s="17" t="str">
        <f t="shared" si="27"/>
        <v>ınputCount</v>
      </c>
      <c r="X55" s="3" t="str">
        <f t="shared" si="28"/>
        <v>"ınputCount":"",</v>
      </c>
      <c r="Y55" s="22" t="str">
        <f>CONCATENATE("public static String ",,B55,,"=","""",W55,""";")</f>
        <v>public static String INPUT_COUNT="ınputCount";</v>
      </c>
      <c r="Z55" s="7" t="str">
        <f>CONCATENATE("private String ",W55,"=","""""",";")</f>
        <v>private String ınputCount="";</v>
      </c>
    </row>
    <row r="56" spans="2:26" ht="26.4" x14ac:dyDescent="0.45">
      <c r="B56" s="1" t="s">
        <v>447</v>
      </c>
      <c r="C56" s="1" t="s">
        <v>1</v>
      </c>
      <c r="D56" s="4">
        <v>12</v>
      </c>
      <c r="J56" s="23"/>
      <c r="K56" s="25" t="s">
        <v>549</v>
      </c>
      <c r="L56" s="12"/>
      <c r="M56" s="18"/>
      <c r="N56" s="5" t="str">
        <f>CONCATENATE(B56," ",C56,"(",D56,")",",")</f>
        <v>BUG_COUNT VARCHAR(12),</v>
      </c>
      <c r="O56" s="1" t="s">
        <v>410</v>
      </c>
      <c r="P56" t="s">
        <v>215</v>
      </c>
      <c r="W56" s="17" t="str">
        <f t="shared" si="27"/>
        <v>bugCount</v>
      </c>
      <c r="X56" s="3" t="str">
        <f t="shared" si="28"/>
        <v>"bugCount":"",</v>
      </c>
      <c r="Y56" s="22" t="str">
        <f>CONCATENATE("public static String ",,B56,,"=","""",W56,""";")</f>
        <v>public static String BUG_COUNT="bugCount";</v>
      </c>
      <c r="Z56" s="7" t="str">
        <f>CONCATENATE("private String ",W56,"=","""""",";")</f>
        <v>private String bugCount="";</v>
      </c>
    </row>
    <row r="57" spans="2:26" ht="26.4" x14ac:dyDescent="0.45">
      <c r="B57" s="1" t="s">
        <v>448</v>
      </c>
      <c r="C57" s="1" t="s">
        <v>1</v>
      </c>
      <c r="D57" s="4">
        <v>12</v>
      </c>
      <c r="J57" s="23"/>
      <c r="K57" s="25" t="s">
        <v>550</v>
      </c>
      <c r="L57" s="12"/>
      <c r="M57" s="18"/>
      <c r="N57" s="5" t="str">
        <f>CONCATENATE(B57," ",C57,"(",D57,")",",")</f>
        <v>UPDATE_COUNT VARCHAR(12),</v>
      </c>
      <c r="O57" s="1" t="s">
        <v>411</v>
      </c>
      <c r="P57" t="s">
        <v>215</v>
      </c>
      <c r="W57" s="17" t="str">
        <f t="shared" si="27"/>
        <v>updateCount</v>
      </c>
      <c r="X57" s="3" t="str">
        <f t="shared" si="28"/>
        <v>"updateCount":"",</v>
      </c>
      <c r="Y57" s="22" t="str">
        <f>CONCATENATE("public static String ",,B57,,"=","""",W57,""";")</f>
        <v>public static String UPDATE_COUNT="updateCount";</v>
      </c>
      <c r="Z57" s="7" t="str">
        <f>CONCATENATE("private String ",W57,"=","""""",";")</f>
        <v>private String updateCount="";</v>
      </c>
    </row>
    <row r="58" spans="2:26" ht="19.2" x14ac:dyDescent="0.45">
      <c r="B58" s="1" t="s">
        <v>538</v>
      </c>
      <c r="C58" s="1" t="s">
        <v>1</v>
      </c>
      <c r="D58" s="4">
        <v>12</v>
      </c>
      <c r="J58" s="23"/>
      <c r="K58" s="25" t="s">
        <v>535</v>
      </c>
      <c r="L58" s="12"/>
      <c r="M58" s="18"/>
      <c r="N58" s="5" t="str">
        <f>CONCATENATE(B58," ",C58,"(",D58,")",",")</f>
        <v>COMMENT_COUNT VARCHAR(12),</v>
      </c>
      <c r="O58" s="1" t="s">
        <v>324</v>
      </c>
      <c r="P58" t="s">
        <v>215</v>
      </c>
      <c r="W58" s="17" t="str">
        <f t="shared" si="27"/>
        <v>commentCount</v>
      </c>
      <c r="X58" s="3" t="str">
        <f t="shared" si="28"/>
        <v>"commentCount":"",</v>
      </c>
      <c r="Y58" s="22" t="str">
        <f>CONCATENATE("public static String ",,B58,,"=","""",W58,""";")</f>
        <v>public static String COMMENT_COUNT="commentCount";</v>
      </c>
      <c r="Z58" s="7" t="str">
        <f>CONCATENATE("private String ",W58,"=","""""",";")</f>
        <v>private String commentCount="";</v>
      </c>
    </row>
    <row r="59" spans="2:26" ht="19.2" x14ac:dyDescent="0.45">
      <c r="B59" s="1" t="s">
        <v>352</v>
      </c>
      <c r="C59" s="1" t="s">
        <v>1</v>
      </c>
      <c r="D59" s="4">
        <v>222</v>
      </c>
      <c r="I59" t="e">
        <f>#REF!</f>
        <v>#REF!</v>
      </c>
      <c r="K59" s="25" t="s">
        <v>480</v>
      </c>
      <c r="L59" s="12"/>
      <c r="M59" s="18" t="str">
        <f t="shared" si="26"/>
        <v>BACKLOG_NAME,</v>
      </c>
      <c r="N59" s="5" t="str">
        <f t="shared" si="31"/>
        <v>BACKLOG_NAME VARCHAR(222),</v>
      </c>
      <c r="O59" s="1" t="s">
        <v>355</v>
      </c>
      <c r="P59" t="s">
        <v>0</v>
      </c>
      <c r="W59" s="17" t="str">
        <f t="shared" si="27"/>
        <v>backlogName</v>
      </c>
      <c r="X59" s="3" t="str">
        <f t="shared" si="28"/>
        <v>"backlogName":"",</v>
      </c>
      <c r="Y59" s="22" t="str">
        <f t="shared" si="29"/>
        <v>public static String BACKLOG_NAME="backlogName";</v>
      </c>
      <c r="Z59" s="7" t="str">
        <f t="shared" si="30"/>
        <v>private String backlogName="";</v>
      </c>
    </row>
    <row r="60" spans="2:26" ht="19.2" x14ac:dyDescent="0.45">
      <c r="B60" s="1" t="s">
        <v>354</v>
      </c>
      <c r="C60" s="1" t="s">
        <v>1</v>
      </c>
      <c r="D60" s="4">
        <v>222</v>
      </c>
      <c r="I60" t="e">
        <f>#REF!</f>
        <v>#REF!</v>
      </c>
      <c r="K60" s="25" t="s">
        <v>481</v>
      </c>
      <c r="L60" s="12"/>
      <c r="M60" s="18" t="str">
        <f t="shared" si="26"/>
        <v>BACKLOG_BECAUSE,</v>
      </c>
      <c r="N60" s="5" t="str">
        <f t="shared" si="31"/>
        <v>BACKLOG_BECAUSE VARCHAR(222),</v>
      </c>
      <c r="O60" s="1" t="s">
        <v>355</v>
      </c>
      <c r="P60" t="s">
        <v>356</v>
      </c>
      <c r="W60" s="17" t="str">
        <f t="shared" si="27"/>
        <v>backlogBecause</v>
      </c>
      <c r="X60" s="3" t="str">
        <f t="shared" si="28"/>
        <v>"backlogBecause":"",</v>
      </c>
      <c r="Y60" s="22" t="str">
        <f t="shared" si="29"/>
        <v>public static String BACKLOG_BECAUSE="backlogBecause";</v>
      </c>
      <c r="Z60" s="7" t="str">
        <f t="shared" si="30"/>
        <v>private String backlogBecause="";</v>
      </c>
    </row>
    <row r="61" spans="2:26" ht="19.2" x14ac:dyDescent="0.45">
      <c r="B61" s="1" t="s">
        <v>353</v>
      </c>
      <c r="C61" s="1" t="s">
        <v>1</v>
      </c>
      <c r="D61" s="4">
        <v>12</v>
      </c>
      <c r="J61" s="23"/>
      <c r="K61" s="25" t="s">
        <v>482</v>
      </c>
      <c r="L61" s="12"/>
      <c r="M61" s="18"/>
      <c r="N61" s="5" t="str">
        <f>CONCATENATE(B61," ",C61,"(",D61,")",",")</f>
        <v>BACKLOG_STATUS VARCHAR(12),</v>
      </c>
      <c r="O61" s="1" t="s">
        <v>355</v>
      </c>
      <c r="P61" t="s">
        <v>3</v>
      </c>
      <c r="W61" s="17" t="str">
        <f t="shared" si="27"/>
        <v>backlogStatus</v>
      </c>
      <c r="X61" s="3" t="str">
        <f t="shared" si="28"/>
        <v>"backlogStatus":"",</v>
      </c>
      <c r="Y61" s="22" t="str">
        <f>CONCATENATE("public static String ",,B61,,"=","""",W61,""";")</f>
        <v>public static String BACKLOG_STATUS="backlogStatus";</v>
      </c>
      <c r="Z61" s="7" t="str">
        <f>CONCATENATE("private String ",W61,"=","""""",";")</f>
        <v>private String backlogStatus="";</v>
      </c>
    </row>
    <row r="62" spans="2:26" ht="19.2" x14ac:dyDescent="0.45">
      <c r="B62" s="10" t="s">
        <v>263</v>
      </c>
      <c r="C62" s="1" t="s">
        <v>1</v>
      </c>
      <c r="D62" s="4">
        <v>43</v>
      </c>
      <c r="I62" t="e">
        <f>#REF!</f>
        <v>#REF!</v>
      </c>
      <c r="K62" s="25" t="s">
        <v>483</v>
      </c>
      <c r="L62" s="12"/>
      <c r="M62" s="18" t="e">
        <f>CONCATENATE(#REF!,",")</f>
        <v>#REF!</v>
      </c>
      <c r="N62" s="5" t="str">
        <f t="shared" si="31"/>
        <v>CREATED_BY VARCHAR(43),</v>
      </c>
      <c r="O62" s="1" t="s">
        <v>283</v>
      </c>
      <c r="P62" t="s">
        <v>128</v>
      </c>
      <c r="W62" s="17" t="str">
        <f t="shared" si="27"/>
        <v>createdBy</v>
      </c>
      <c r="X62" s="3" t="str">
        <f t="shared" si="28"/>
        <v>"createdBy":"",</v>
      </c>
      <c r="Y62" s="22" t="str">
        <f t="shared" si="29"/>
        <v>public static String CREATED_BY="createdBy";</v>
      </c>
      <c r="Z62" s="7" t="str">
        <f t="shared" si="30"/>
        <v>private String createdBy="";</v>
      </c>
    </row>
    <row r="63" spans="2:26" ht="19.2" x14ac:dyDescent="0.45">
      <c r="B63" s="1" t="s">
        <v>275</v>
      </c>
      <c r="C63" s="1" t="s">
        <v>1</v>
      </c>
      <c r="D63" s="4">
        <v>50</v>
      </c>
      <c r="I63" t="e">
        <f>I60</f>
        <v>#REF!</v>
      </c>
      <c r="J63" t="str">
        <f>CONCATENATE(LEFT(CONCATENATE(" ADD "," ",N63,";"),LEN(CONCATENATE(" ADD "," ",N63,";"))-2),";")</f>
        <v xml:space="preserve"> ADD  FK_PROJECT_ID VARCHAR(50);</v>
      </c>
      <c r="K63" s="25" t="s">
        <v>484</v>
      </c>
      <c r="L63" s="12"/>
      <c r="M63" s="18" t="str">
        <f>CONCATENATE(B63,",")</f>
        <v>FK_PROJECT_ID,</v>
      </c>
      <c r="N63" s="5" t="str">
        <f>CONCATENATE(B63," ",C63,"(",D63,")",",")</f>
        <v>FK_PROJECT_ID VARCHAR(50),</v>
      </c>
      <c r="O63" s="1" t="s">
        <v>10</v>
      </c>
      <c r="P63" t="s">
        <v>395</v>
      </c>
      <c r="Q63" t="s">
        <v>2</v>
      </c>
      <c r="W63" s="17" t="str">
        <f t="shared" si="27"/>
        <v>fkSourcedId</v>
      </c>
      <c r="X63" s="3" t="str">
        <f t="shared" si="28"/>
        <v>"fkSourcedId":"",</v>
      </c>
      <c r="Y63" s="22" t="str">
        <f>CONCATENATE("public static String ",,B63,,"=","""",W63,""";")</f>
        <v>public static String FK_PROJECT_ID="fkSourcedId";</v>
      </c>
      <c r="Z63" s="7" t="str">
        <f t="shared" si="30"/>
        <v>private String fkSourcedId="";</v>
      </c>
    </row>
    <row r="64" spans="2:26" ht="19.2" x14ac:dyDescent="0.45">
      <c r="B64" s="1" t="s">
        <v>288</v>
      </c>
      <c r="C64" s="1" t="s">
        <v>1</v>
      </c>
      <c r="D64" s="4">
        <v>50</v>
      </c>
      <c r="I64">
        <f>I61</f>
        <v>0</v>
      </c>
      <c r="J64" t="str">
        <f>CONCATENATE(LEFT(CONCATENATE(" ADD "," ",N64,";"),LEN(CONCATENATE(" ADD "," ",N64,";"))-2),";")</f>
        <v xml:space="preserve"> ADD  PROJECT_NAME VARCHAR(50);</v>
      </c>
      <c r="K64" s="25" t="s">
        <v>424</v>
      </c>
      <c r="L64" s="12"/>
      <c r="M64" s="18" t="str">
        <f>CONCATENATE(B64,",")</f>
        <v>PROJECT_NAME,</v>
      </c>
      <c r="N64" s="5" t="str">
        <f>CONCATENATE(B64," ",C64,"(",D64,")",",")</f>
        <v>PROJECT_NAME VARCHAR(50),</v>
      </c>
      <c r="O64" s="1" t="s">
        <v>10</v>
      </c>
      <c r="P64" t="s">
        <v>395</v>
      </c>
      <c r="Q64" t="s">
        <v>2</v>
      </c>
      <c r="W64" s="17" t="str">
        <f t="shared" si="27"/>
        <v>fkSourcedId</v>
      </c>
      <c r="X64" s="3" t="str">
        <f t="shared" si="28"/>
        <v>"fkSourcedId":"",</v>
      </c>
      <c r="Y64" s="22" t="str">
        <f>CONCATENATE("public static String ",,B64,,"=","""",W64,""";")</f>
        <v>public static String PROJECT_NAME="fkSourcedId";</v>
      </c>
      <c r="Z64" s="7" t="str">
        <f>CONCATENATE("private String ",W64,"=","""""",";")</f>
        <v>private String fkSourcedId="";</v>
      </c>
    </row>
    <row r="65" spans="2:26" ht="19.2" x14ac:dyDescent="0.45">
      <c r="B65" s="10" t="s">
        <v>340</v>
      </c>
      <c r="C65" s="1" t="s">
        <v>1</v>
      </c>
      <c r="D65" s="4">
        <v>43</v>
      </c>
      <c r="I65" t="e">
        <f>#REF!</f>
        <v>#REF!</v>
      </c>
      <c r="K65" s="25" t="s">
        <v>444</v>
      </c>
      <c r="L65" s="12"/>
      <c r="M65" s="18" t="str">
        <f>CONCATENATE(B62,",")</f>
        <v>CREATED_BY,</v>
      </c>
      <c r="N65" s="5" t="str">
        <f>CONCATENATE(B65," ",C65,"(",D65,")",",")</f>
        <v>CREATED_BY_NAME VARCHAR(43),</v>
      </c>
      <c r="O65" s="1" t="s">
        <v>283</v>
      </c>
      <c r="P65" t="s">
        <v>128</v>
      </c>
      <c r="W65" s="17" t="str">
        <f t="shared" si="27"/>
        <v>createdBy</v>
      </c>
      <c r="X65" s="3" t="str">
        <f t="shared" si="28"/>
        <v>"createdBy":"",</v>
      </c>
      <c r="Y65" s="22" t="str">
        <f>CONCATENATE("public static String ",,B65,,"=","""",W65,""";")</f>
        <v>public static String CREATED_BY_NAME="createdBy";</v>
      </c>
      <c r="Z65" s="7" t="str">
        <f>CONCATENATE("private String ",W65,"=","""""",";")</f>
        <v>private String createdBy="";</v>
      </c>
    </row>
    <row r="66" spans="2:26" ht="19.2" x14ac:dyDescent="0.45">
      <c r="B66" s="1" t="s">
        <v>264</v>
      </c>
      <c r="C66" s="1" t="s">
        <v>1</v>
      </c>
      <c r="D66" s="4">
        <v>30</v>
      </c>
      <c r="I66" t="e">
        <f>#REF!</f>
        <v>#REF!</v>
      </c>
      <c r="K66" s="25" t="s">
        <v>485</v>
      </c>
      <c r="L66" s="12"/>
      <c r="M66" s="18" t="str">
        <f>CONCATENATE(B66,",")</f>
        <v>CREATED_DATE,</v>
      </c>
      <c r="N66" s="5" t="str">
        <f t="shared" si="31"/>
        <v>CREATED_DATE VARCHAR(30),</v>
      </c>
      <c r="O66" s="1" t="s">
        <v>283</v>
      </c>
      <c r="P66" t="s">
        <v>8</v>
      </c>
      <c r="W66" s="17" t="str">
        <f t="shared" si="27"/>
        <v>createdDate</v>
      </c>
      <c r="X66" s="3" t="str">
        <f t="shared" si="28"/>
        <v>"createdDate":"",</v>
      </c>
      <c r="Y66" s="22" t="str">
        <f t="shared" si="29"/>
        <v>public static String CREATED_DATE="createdDate";</v>
      </c>
      <c r="Z66" s="7" t="str">
        <f t="shared" si="30"/>
        <v>private String createdDate="";</v>
      </c>
    </row>
    <row r="67" spans="2:26" ht="19.2" x14ac:dyDescent="0.45">
      <c r="B67" s="1" t="s">
        <v>265</v>
      </c>
      <c r="C67" s="1" t="s">
        <v>1</v>
      </c>
      <c r="D67" s="4">
        <v>12</v>
      </c>
      <c r="K67" s="25" t="s">
        <v>486</v>
      </c>
      <c r="L67" s="12"/>
      <c r="M67" s="18"/>
      <c r="N67" s="5" t="str">
        <f t="shared" si="31"/>
        <v>CREATED_TIME VARCHAR(12),</v>
      </c>
      <c r="O67" s="1" t="s">
        <v>283</v>
      </c>
      <c r="P67" t="s">
        <v>133</v>
      </c>
      <c r="W67" s="17" t="str">
        <f t="shared" si="27"/>
        <v>createdTıme</v>
      </c>
      <c r="X67" s="3" t="str">
        <f t="shared" si="28"/>
        <v>"createdTıme":"",</v>
      </c>
      <c r="Y67" s="22" t="str">
        <f t="shared" si="29"/>
        <v>public static String CREATED_TIME="createdTıme";</v>
      </c>
      <c r="Z67" s="7" t="str">
        <f t="shared" si="30"/>
        <v>private String createdTıme="";</v>
      </c>
    </row>
    <row r="68" spans="2:26" ht="19.2" x14ac:dyDescent="0.45">
      <c r="B68" s="1" t="s">
        <v>259</v>
      </c>
      <c r="C68" s="1" t="s">
        <v>1</v>
      </c>
      <c r="D68" s="4">
        <v>50</v>
      </c>
      <c r="I68" t="e">
        <f>#REF!</f>
        <v>#REF!</v>
      </c>
      <c r="K68" s="25" t="s">
        <v>487</v>
      </c>
      <c r="L68" s="12"/>
      <c r="M68" s="18" t="str">
        <f t="shared" ref="M68:M77" si="32">CONCATENATE(B68,",")</f>
        <v>ORDER_NO,</v>
      </c>
      <c r="N68" s="5" t="str">
        <f t="shared" si="31"/>
        <v>ORDER_NO VARCHAR(50),</v>
      </c>
      <c r="O68" s="1" t="s">
        <v>260</v>
      </c>
      <c r="P68" t="s">
        <v>174</v>
      </c>
      <c r="W68" s="17" t="str">
        <f t="shared" si="27"/>
        <v>orderNo</v>
      </c>
      <c r="X68" s="3" t="str">
        <f t="shared" si="28"/>
        <v>"orderNo":"",</v>
      </c>
      <c r="Y68" s="22" t="str">
        <f t="shared" si="29"/>
        <v>public static String ORDER_NO="orderNo";</v>
      </c>
      <c r="Z68" s="7" t="str">
        <f>CONCATENATE("private String ",W68,"=","""""",";")</f>
        <v>private String orderNo="";</v>
      </c>
    </row>
    <row r="69" spans="2:26" ht="19.2" x14ac:dyDescent="0.45">
      <c r="B69" s="1" t="s">
        <v>497</v>
      </c>
      <c r="C69" s="1" t="s">
        <v>1</v>
      </c>
      <c r="D69" s="4">
        <v>50</v>
      </c>
      <c r="I69" t="e">
        <f>#REF!</f>
        <v>#REF!</v>
      </c>
      <c r="K69" s="25" t="s">
        <v>488</v>
      </c>
      <c r="L69" s="12"/>
      <c r="M69" s="18" t="str">
        <f>CONCATENATE(B69,",")</f>
        <v>IS_FROM_CUSTOMER,</v>
      </c>
      <c r="N69" s="5" t="str">
        <f>CONCATENATE(B69," ",C69,"(",D69,")",",")</f>
        <v>IS_FROM_CUSTOMER VARCHAR(50),</v>
      </c>
      <c r="O69" s="1" t="s">
        <v>306</v>
      </c>
      <c r="W69" s="17" t="str">
        <f t="shared" si="27"/>
        <v>prıorıty</v>
      </c>
      <c r="X69" s="3" t="str">
        <f t="shared" si="28"/>
        <v>"prıorıty":"",</v>
      </c>
      <c r="Y69" s="22" t="str">
        <f>CONCATENATE("public static String ",,B69,,"=","""",W69,""";")</f>
        <v>public static String IS_FROM_CUSTOMER="prıorıty";</v>
      </c>
      <c r="Z69" s="7" t="str">
        <f>CONCATENATE("private String ",W69,"=","""""",";")</f>
        <v>private String prıorıty="";</v>
      </c>
    </row>
    <row r="70" spans="2:26" ht="19.2" x14ac:dyDescent="0.45">
      <c r="B70" s="1" t="s">
        <v>306</v>
      </c>
      <c r="C70" s="1" t="s">
        <v>1</v>
      </c>
      <c r="D70" s="4">
        <v>50</v>
      </c>
      <c r="I70" t="e">
        <f>#REF!</f>
        <v>#REF!</v>
      </c>
      <c r="K70" s="25" t="s">
        <v>489</v>
      </c>
      <c r="L70" s="12"/>
      <c r="M70" s="18" t="str">
        <f t="shared" si="32"/>
        <v>PRIORITY,</v>
      </c>
      <c r="N70" s="5" t="str">
        <f t="shared" si="31"/>
        <v>PRIORITY VARCHAR(50),</v>
      </c>
      <c r="O70" s="1" t="s">
        <v>306</v>
      </c>
      <c r="W70" s="17" t="str">
        <f t="shared" si="27"/>
        <v>prıorıty</v>
      </c>
      <c r="X70" s="3" t="str">
        <f t="shared" si="28"/>
        <v>"prıorıty":"",</v>
      </c>
      <c r="Y70" s="22" t="str">
        <f t="shared" si="29"/>
        <v>public static String PRIORITY="prıorıty";</v>
      </c>
      <c r="Z70" s="7" t="str">
        <f>CONCATENATE("private String ",W70,"=","""""",";")</f>
        <v>private String prıorıty="";</v>
      </c>
    </row>
    <row r="71" spans="2:26" ht="19.2" x14ac:dyDescent="0.45">
      <c r="B71" s="1" t="s">
        <v>423</v>
      </c>
      <c r="C71" s="1" t="s">
        <v>1</v>
      </c>
      <c r="D71" s="4">
        <v>50</v>
      </c>
      <c r="I71" t="e">
        <f>I68</f>
        <v>#REF!</v>
      </c>
      <c r="J71" t="str">
        <f>CONCATENATE(LEFT(CONCATENATE(" ADD "," ",N71,";"),LEN(CONCATENATE(" ADD "," ",N71,";"))-2),";")</f>
        <v xml:space="preserve"> ADD  FK_SOURCED_ID VARCHAR(50);</v>
      </c>
      <c r="K71" s="25" t="s">
        <v>490</v>
      </c>
      <c r="L71" s="12"/>
      <c r="M71" s="18" t="str">
        <f t="shared" si="32"/>
        <v>FK_SOURCED_ID,</v>
      </c>
      <c r="N71" s="5" t="str">
        <f t="shared" ref="N71:N77" si="33">CONCATENATE(B71," ",C71,"(",D71,")",",")</f>
        <v>FK_SOURCED_ID VARCHAR(50),</v>
      </c>
      <c r="O71" s="1" t="s">
        <v>10</v>
      </c>
      <c r="P71" t="s">
        <v>395</v>
      </c>
      <c r="Q71" t="s">
        <v>2</v>
      </c>
      <c r="W71" s="17" t="str">
        <f t="shared" si="27"/>
        <v>fkSourcedId</v>
      </c>
      <c r="X71" s="3" t="str">
        <f t="shared" si="28"/>
        <v>"fkSourcedId":"",</v>
      </c>
      <c r="Y71" s="22" t="str">
        <f t="shared" ref="Y71:Y77" si="34">CONCATENATE("public static String ",,B71,,"=","""",W71,""";")</f>
        <v>public static String FK_SOURCED_ID="fkSourcedId";</v>
      </c>
      <c r="Z71" s="7" t="str">
        <f t="shared" ref="Z71:Z76" si="35">CONCATENATE("private String ",W71,"=","""""",";")</f>
        <v>private String fkSourcedId="";</v>
      </c>
    </row>
    <row r="72" spans="2:26" ht="19.2" x14ac:dyDescent="0.45">
      <c r="B72" s="1" t="s">
        <v>401</v>
      </c>
      <c r="C72" s="1" t="s">
        <v>1</v>
      </c>
      <c r="D72" s="4">
        <v>40</v>
      </c>
      <c r="I72">
        <f>I67</f>
        <v>0</v>
      </c>
      <c r="J72" t="s">
        <v>396</v>
      </c>
      <c r="K72" s="25" t="s">
        <v>445</v>
      </c>
      <c r="L72" s="12"/>
      <c r="M72" s="18" t="str">
        <f t="shared" si="32"/>
        <v>ESTIMATED_HOURS,</v>
      </c>
      <c r="N72" s="5" t="str">
        <f t="shared" si="33"/>
        <v>ESTIMATED_HOURS VARCHAR(40),</v>
      </c>
      <c r="O72" s="1" t="s">
        <v>406</v>
      </c>
      <c r="P72" t="s">
        <v>407</v>
      </c>
      <c r="W72" s="17" t="str">
        <f t="shared" si="27"/>
        <v>estımatedHours</v>
      </c>
      <c r="X72" s="3" t="str">
        <f t="shared" si="28"/>
        <v>"estımatedHours":"",</v>
      </c>
      <c r="Y72" s="22" t="str">
        <f t="shared" si="34"/>
        <v>public static String ESTIMATED_HOURS="estımatedHours";</v>
      </c>
      <c r="Z72" s="7" t="str">
        <f>CONCATENATE("private String ",W72,"=","""""",";")</f>
        <v>private String estımatedHours="";</v>
      </c>
    </row>
    <row r="73" spans="2:26" ht="19.2" x14ac:dyDescent="0.45">
      <c r="B73" s="1" t="s">
        <v>402</v>
      </c>
      <c r="C73" s="1" t="s">
        <v>1</v>
      </c>
      <c r="D73" s="4">
        <v>40</v>
      </c>
      <c r="I73" t="e">
        <f>I68</f>
        <v>#REF!</v>
      </c>
      <c r="J73" t="s">
        <v>396</v>
      </c>
      <c r="K73" s="25" t="s">
        <v>446</v>
      </c>
      <c r="L73" s="12"/>
      <c r="M73" s="18" t="str">
        <f>CONCATENATE(B73,",")</f>
        <v>SPENT_HOURS,</v>
      </c>
      <c r="N73" s="5" t="str">
        <f t="shared" si="33"/>
        <v>SPENT_HOURS VARCHAR(40),</v>
      </c>
      <c r="O73" s="1" t="s">
        <v>408</v>
      </c>
      <c r="P73" t="s">
        <v>407</v>
      </c>
      <c r="W73" s="17" t="str">
        <f t="shared" si="27"/>
        <v>spentHours</v>
      </c>
      <c r="X73" s="3" t="str">
        <f t="shared" si="28"/>
        <v>"spentHours":"",</v>
      </c>
      <c r="Y73" s="22" t="str">
        <f t="shared" si="34"/>
        <v>public static String SPENT_HOURS="spentHours";</v>
      </c>
      <c r="Z73" s="7" t="str">
        <f t="shared" si="35"/>
        <v>private String spentHours="";</v>
      </c>
    </row>
    <row r="74" spans="2:26" ht="26.4" x14ac:dyDescent="0.45">
      <c r="B74" s="1" t="s">
        <v>361</v>
      </c>
      <c r="C74" s="1" t="s">
        <v>1</v>
      </c>
      <c r="D74" s="4">
        <v>40</v>
      </c>
      <c r="I74">
        <f>I67</f>
        <v>0</v>
      </c>
      <c r="J74" t="s">
        <v>396</v>
      </c>
      <c r="K74" s="25" t="s">
        <v>491</v>
      </c>
      <c r="L74" s="12"/>
      <c r="M74" s="18" t="str">
        <f>CONCATENATE(B74,",")</f>
        <v>SPRINT_NAME,</v>
      </c>
      <c r="N74" s="5" t="str">
        <f t="shared" si="33"/>
        <v>SPRINT_NAME VARCHAR(40),</v>
      </c>
      <c r="O74" s="1" t="s">
        <v>112</v>
      </c>
      <c r="P74" t="s">
        <v>395</v>
      </c>
      <c r="W74" s="17" t="str">
        <f t="shared" si="27"/>
        <v>ısSourced</v>
      </c>
      <c r="X74" s="3" t="str">
        <f t="shared" si="28"/>
        <v>"ısSourced":"",</v>
      </c>
      <c r="Y74" s="22" t="str">
        <f t="shared" si="34"/>
        <v>public static String SPRINT_NAME="ısSourced";</v>
      </c>
      <c r="Z74" s="7" t="str">
        <f t="shared" si="35"/>
        <v>private String ısSourced="";</v>
      </c>
    </row>
    <row r="75" spans="2:26" ht="26.4" x14ac:dyDescent="0.45">
      <c r="B75" s="1" t="s">
        <v>464</v>
      </c>
      <c r="C75" s="1" t="s">
        <v>1</v>
      </c>
      <c r="D75" s="4">
        <v>40</v>
      </c>
      <c r="I75" t="e">
        <f>I68</f>
        <v>#REF!</v>
      </c>
      <c r="J75" t="s">
        <v>396</v>
      </c>
      <c r="K75" s="25" t="s">
        <v>492</v>
      </c>
      <c r="L75" s="12"/>
      <c r="M75" s="18" t="str">
        <f>CONCATENATE(B75,",")</f>
        <v>LABEL_NAME,</v>
      </c>
      <c r="N75" s="5" t="str">
        <f t="shared" si="33"/>
        <v>LABEL_NAME VARCHAR(40),</v>
      </c>
      <c r="O75" s="1" t="s">
        <v>112</v>
      </c>
      <c r="P75" t="s">
        <v>395</v>
      </c>
      <c r="W75" s="17" t="str">
        <f t="shared" si="27"/>
        <v>ısSourced</v>
      </c>
      <c r="X75" s="3" t="str">
        <f t="shared" si="28"/>
        <v>"ısSourced":"",</v>
      </c>
      <c r="Y75" s="22" t="str">
        <f t="shared" si="34"/>
        <v>public static String LABEL_NAME="ısSourced";</v>
      </c>
      <c r="Z75" s="7" t="str">
        <f>CONCATENATE("private String ",W75,"=","""""",";")</f>
        <v>private String ısSourced="";</v>
      </c>
    </row>
    <row r="76" spans="2:26" ht="19.2" x14ac:dyDescent="0.45">
      <c r="B76" s="1" t="s">
        <v>342</v>
      </c>
      <c r="C76" s="1" t="s">
        <v>1</v>
      </c>
      <c r="D76" s="4">
        <v>40</v>
      </c>
      <c r="I76" t="e">
        <f>I69</f>
        <v>#REF!</v>
      </c>
      <c r="J76" t="s">
        <v>396</v>
      </c>
      <c r="K76" s="29" t="s">
        <v>501</v>
      </c>
      <c r="L76" s="12"/>
      <c r="M76" s="18" t="str">
        <f>CONCATENATE(B76,",")</f>
        <v>ASSIGNEE_NAME,</v>
      </c>
      <c r="N76" s="5" t="str">
        <f t="shared" si="33"/>
        <v>ASSIGNEE_NAME VARCHAR(40),</v>
      </c>
      <c r="O76" s="1" t="s">
        <v>112</v>
      </c>
      <c r="P76" t="s">
        <v>395</v>
      </c>
      <c r="W76" s="17" t="str">
        <f t="shared" si="27"/>
        <v>ısSourced</v>
      </c>
      <c r="X76" s="3" t="str">
        <f t="shared" si="28"/>
        <v>"ısSourced":"",</v>
      </c>
      <c r="Y76" s="22" t="str">
        <f t="shared" si="34"/>
        <v>public static String ASSIGNEE_NAME="ısSourced";</v>
      </c>
      <c r="Z76" s="7" t="str">
        <f t="shared" si="35"/>
        <v>private String ısSourced="";</v>
      </c>
    </row>
    <row r="77" spans="2:26" ht="19.2" x14ac:dyDescent="0.45">
      <c r="B77" s="1" t="s">
        <v>394</v>
      </c>
      <c r="C77" s="1" t="s">
        <v>1</v>
      </c>
      <c r="D77" s="4">
        <v>40</v>
      </c>
      <c r="I77" t="e">
        <f>I70</f>
        <v>#REF!</v>
      </c>
      <c r="J77" t="s">
        <v>396</v>
      </c>
      <c r="K77" s="21" t="s">
        <v>493</v>
      </c>
      <c r="L77" s="12"/>
      <c r="M77" s="18" t="str">
        <f t="shared" si="32"/>
        <v>IS_SOURCED,</v>
      </c>
      <c r="N77" s="5" t="str">
        <f t="shared" si="33"/>
        <v>IS_SOURCED VARCHAR(40),</v>
      </c>
      <c r="O77" s="1" t="s">
        <v>112</v>
      </c>
      <c r="P77" t="s">
        <v>395</v>
      </c>
      <c r="W77" s="17" t="str">
        <f t="shared" si="27"/>
        <v>ısSourced</v>
      </c>
      <c r="X77" s="3" t="str">
        <f t="shared" si="28"/>
        <v>"ısSourced":"",</v>
      </c>
      <c r="Y77" s="22" t="str">
        <f t="shared" si="34"/>
        <v>public static String IS_SOURCED="ısSourced";</v>
      </c>
      <c r="Z77" s="7" t="str">
        <f>CONCATENATE("private String ",W77,"=","""""",";")</f>
        <v>private String ısSourced="";</v>
      </c>
    </row>
    <row r="78" spans="2:26" ht="19.2" x14ac:dyDescent="0.45">
      <c r="B78" s="10" t="s">
        <v>500</v>
      </c>
      <c r="C78" s="1" t="s">
        <v>1</v>
      </c>
      <c r="D78" s="4">
        <v>3000</v>
      </c>
      <c r="I78" t="e">
        <f>I70</f>
        <v>#REF!</v>
      </c>
      <c r="J78" t="s">
        <v>396</v>
      </c>
      <c r="K78" s="21" t="s">
        <v>494</v>
      </c>
      <c r="L78" s="12"/>
      <c r="M78" s="18" t="str">
        <f>CONCATENATE(B81,",")</f>
        <v>DESCRIPTION_SOURCED,</v>
      </c>
      <c r="N78" s="5" t="str">
        <f>CONCATENATE(B81," ",C78,"(",D78,")",",")</f>
        <v>DESCRIPTION_SOURCED VARCHAR(3000),</v>
      </c>
      <c r="O78" s="1" t="s">
        <v>14</v>
      </c>
      <c r="P78" t="s">
        <v>395</v>
      </c>
      <c r="W78" s="17" t="str">
        <f t="shared" si="27"/>
        <v>descrıptıonSourced</v>
      </c>
      <c r="X78" s="3" t="str">
        <f t="shared" si="28"/>
        <v>"descrıptıonSourced":"",</v>
      </c>
      <c r="Y78" s="22" t="str">
        <f>CONCATENATE("public static String ",,B81,,"=","""",W78,""";")</f>
        <v>public static String DESCRIPTION_SOURCED="descrıptıonSourced";</v>
      </c>
      <c r="Z78" s="7" t="str">
        <f>CONCATENATE("private String ",W78,"=","""""",";")</f>
        <v>private String descrıptıonSourced="";</v>
      </c>
    </row>
    <row r="79" spans="2:26" ht="30.6" x14ac:dyDescent="0.45">
      <c r="B79" s="1" t="s">
        <v>518</v>
      </c>
      <c r="C79" s="1" t="s">
        <v>1</v>
      </c>
      <c r="D79" s="4">
        <v>3000</v>
      </c>
      <c r="I79" t="e">
        <f>#REF!</f>
        <v>#REF!</v>
      </c>
      <c r="K79" s="21" t="s">
        <v>519</v>
      </c>
      <c r="L79" s="12"/>
      <c r="M79" s="18" t="str">
        <f>CONCATENATE(B79,",")</f>
        <v>IS_INITIAL,</v>
      </c>
      <c r="N79" s="5" t="str">
        <f>CONCATENATE(B79," ",C79,"(",D79,")",",")</f>
        <v>IS_INITIAL VARCHAR(3000),</v>
      </c>
      <c r="O79" s="1" t="s">
        <v>112</v>
      </c>
      <c r="P79" t="s">
        <v>517</v>
      </c>
      <c r="W79" s="17" t="str">
        <f t="shared" si="27"/>
        <v>ısInıtıal</v>
      </c>
      <c r="X79" s="3" t="str">
        <f t="shared" si="28"/>
        <v>"ısInıtıal":"",</v>
      </c>
      <c r="Y79" s="22" t="str">
        <f>CONCATENATE("public static String ",,B79,,"=","""",W79,""";")</f>
        <v>public static String IS_INITIAL="ısInıtıal";</v>
      </c>
      <c r="Z79" s="7" t="str">
        <f>CONCATENATE("private String ",W79,"=","""""",";")</f>
        <v>private String ısInıtıal="";</v>
      </c>
    </row>
    <row r="80" spans="2:26" ht="19.2" x14ac:dyDescent="0.45">
      <c r="B80" s="1" t="s">
        <v>498</v>
      </c>
      <c r="C80" s="1" t="s">
        <v>1</v>
      </c>
      <c r="D80" s="4">
        <v>3000</v>
      </c>
      <c r="I80" t="e">
        <f>#REF!</f>
        <v>#REF!</v>
      </c>
      <c r="K80" s="21" t="s">
        <v>520</v>
      </c>
      <c r="L80" s="12"/>
      <c r="M80" s="18" t="str">
        <f>CONCATENATE(B80,",")</f>
        <v>IS_BOUNDED,</v>
      </c>
      <c r="N80" s="5" t="str">
        <f>CONCATENATE(B80," ",C80,"(",D80,")",",")</f>
        <v>IS_BOUNDED VARCHAR(3000),</v>
      </c>
      <c r="O80" s="1" t="s">
        <v>14</v>
      </c>
      <c r="W80" s="17" t="str">
        <f t="shared" si="27"/>
        <v>descrıptıon</v>
      </c>
      <c r="X80" s="3" t="str">
        <f t="shared" si="28"/>
        <v>"descrıptıon":"",</v>
      </c>
      <c r="Y80" s="22" t="str">
        <f>CONCATENATE("public static String ",,B80,,"=","""",W80,""";")</f>
        <v>public static String IS_BOUNDED="descrıptıon";</v>
      </c>
      <c r="Z80" s="7" t="str">
        <f>CONCATENATE("private String ",W80,"=","""""",";")</f>
        <v>private String descrıptıon="";</v>
      </c>
    </row>
    <row r="81" spans="2:26" ht="19.2" x14ac:dyDescent="0.45">
      <c r="B81" s="1" t="s">
        <v>397</v>
      </c>
      <c r="C81" s="1" t="s">
        <v>1</v>
      </c>
      <c r="D81" s="4">
        <v>3000</v>
      </c>
      <c r="I81" t="e">
        <f>#REF!</f>
        <v>#REF!</v>
      </c>
      <c r="K81" s="21" t="s">
        <v>495</v>
      </c>
      <c r="L81" s="12"/>
      <c r="M81" s="18" t="e">
        <f>CONCATENATE(#REF!,",")</f>
        <v>#REF!</v>
      </c>
      <c r="N81" s="5" t="e">
        <f>CONCATENATE(#REF!," ",C81,"(",D81,")",",")</f>
        <v>#REF!</v>
      </c>
      <c r="O81" s="1" t="s">
        <v>14</v>
      </c>
      <c r="W81" s="17" t="str">
        <f t="shared" si="27"/>
        <v>descrıptıon</v>
      </c>
      <c r="X81" s="3" t="str">
        <f t="shared" si="28"/>
        <v>"descrıptıon":"",</v>
      </c>
      <c r="Y81" s="22" t="e">
        <f>CONCATENATE("public static String ",,#REF!,,"=","""",W81,""";")</f>
        <v>#REF!</v>
      </c>
      <c r="Z81" s="7" t="str">
        <f>CONCATENATE("private String ",W81,"=","""""",";")</f>
        <v>private String descrıptıon="";</v>
      </c>
    </row>
    <row r="82" spans="2:26" ht="19.2" x14ac:dyDescent="0.45">
      <c r="B82" s="1" t="s">
        <v>499</v>
      </c>
      <c r="C82" s="1"/>
      <c r="D82" s="8"/>
      <c r="K82" s="21" t="s">
        <v>14</v>
      </c>
      <c r="M82" s="18"/>
      <c r="N82" s="33" t="s">
        <v>130</v>
      </c>
      <c r="O82" s="1"/>
      <c r="W82" s="17"/>
    </row>
    <row r="83" spans="2:26" ht="19.2" x14ac:dyDescent="0.45">
      <c r="C83" s="1"/>
      <c r="D83" s="8"/>
      <c r="K83" s="21" t="s">
        <v>496</v>
      </c>
      <c r="M83" s="18"/>
      <c r="N83" s="31" t="s">
        <v>126</v>
      </c>
      <c r="O83" s="1"/>
      <c r="W83" s="17"/>
    </row>
    <row r="84" spans="2:26" ht="19.2" x14ac:dyDescent="0.45">
      <c r="C84" s="14"/>
      <c r="D84" s="9"/>
      <c r="M84" s="20"/>
      <c r="W84" s="17"/>
    </row>
    <row r="85" spans="2:26" ht="19.2" x14ac:dyDescent="0.45">
      <c r="C85" s="14"/>
      <c r="D85" s="9"/>
      <c r="M85" s="20"/>
      <c r="W85" s="17"/>
    </row>
    <row r="86" spans="2:26" ht="19.2" x14ac:dyDescent="0.45">
      <c r="C86" s="14"/>
      <c r="D86" s="9"/>
      <c r="M86" s="20"/>
      <c r="W86" s="17"/>
    </row>
    <row r="88" spans="2:26" x14ac:dyDescent="0.3">
      <c r="B88" s="2" t="s">
        <v>284</v>
      </c>
      <c r="I88" t="str">
        <f>CONCATENATE("ALTER TABLE"," ",B88)</f>
        <v>ALTER TABLE TM_TASK_TYPE</v>
      </c>
      <c r="N88" s="5" t="str">
        <f>CONCATENATE("CREATE TABLE ",B88," ","(")</f>
        <v>CREATE TABLE TM_TASK_TYPE (</v>
      </c>
    </row>
    <row r="89" spans="2:26" ht="19.2" x14ac:dyDescent="0.45">
      <c r="B89" s="1" t="s">
        <v>2</v>
      </c>
      <c r="C89" s="1" t="s">
        <v>1</v>
      </c>
      <c r="D89" s="4">
        <v>30</v>
      </c>
      <c r="E89" s="24" t="s">
        <v>113</v>
      </c>
      <c r="I89" t="str">
        <f>I88</f>
        <v>ALTER TABLE TM_TASK_TYPE</v>
      </c>
      <c r="J89" t="str">
        <f>CONCATENATE(LEFT(CONCATENATE(" ADD "," ",N89,";"),LEN(CONCATENATE(" ADD "," ",N89,";"))-2),";")</f>
        <v xml:space="preserve"> ADD  ID VARCHAR(30) NOT NULL ;</v>
      </c>
      <c r="K89" s="21" t="str">
        <f>CONCATENATE(LEFT(CONCATENATE("  ALTER COLUMN  "," ",N89,";"),LEN(CONCATENATE("  ALTER COLUMN  "," ",N89,";"))-2),";")</f>
        <v xml:space="preserve">  ALTER COLUMN   ID VARCHAR(30) NOT NULL ;</v>
      </c>
      <c r="L89" s="12"/>
      <c r="M89" s="18" t="str">
        <f t="shared" ref="M89:M100" si="36">CONCATENATE(B89,",")</f>
        <v>ID,</v>
      </c>
      <c r="N89" s="5" t="str">
        <f>CONCATENATE(B89," ",C89,"(",D89,") ",E89," ,")</f>
        <v>ID VARCHAR(30) NOT NULL ,</v>
      </c>
      <c r="O89" s="1" t="s">
        <v>2</v>
      </c>
      <c r="P89" s="6"/>
      <c r="Q89" s="6"/>
      <c r="R89" s="6"/>
      <c r="S89" s="6"/>
      <c r="T89" s="6"/>
      <c r="U89" s="6"/>
      <c r="V89" s="6"/>
      <c r="W89" s="17" t="str">
        <f t="shared" ref="W89:W100" si="37">CONCATENATE(,LOWER(O89),UPPER(LEFT(P89,1)),LOWER(RIGHT(P89,LEN(P89)-IF(LEN(P89)&gt;0,1,LEN(P89)))),UPPER(LEFT(Q89,1)),LOWER(RIGHT(Q89,LEN(Q89)-IF(LEN(Q89)&gt;0,1,LEN(Q89)))),UPPER(LEFT(R89,1)),LOWER(RIGHT(R89,LEN(R89)-IF(LEN(R89)&gt;0,1,LEN(R89)))),UPPER(LEFT(S89,1)),LOWER(RIGHT(S89,LEN(S89)-IF(LEN(S89)&gt;0,1,LEN(S89)))),UPPER(LEFT(T89,1)),LOWER(RIGHT(T89,LEN(T89)-IF(LEN(T89)&gt;0,1,LEN(T89)))),UPPER(LEFT(U89,1)),LOWER(RIGHT(U89,LEN(U89)-IF(LEN(U89)&gt;0,1,LEN(U89)))),UPPER(LEFT(V89,1)),LOWER(RIGHT(V89,LEN(V89)-IF(LEN(V89)&gt;0,1,LEN(V89)))))</f>
        <v>ıd</v>
      </c>
      <c r="X89" s="3" t="str">
        <f t="shared" ref="X89:X100" si="38">CONCATENATE("""",W89,"""",":","""","""",",")</f>
        <v>"ıd":"",</v>
      </c>
      <c r="Y89" s="22" t="str">
        <f t="shared" ref="Y89:Y100" si="39">CONCATENATE("public static String ",,B89,,"=","""",W89,""";")</f>
        <v>public static String ID="ıd";</v>
      </c>
      <c r="Z89" s="7" t="str">
        <f t="shared" ref="Z89:Z100" si="40">CONCATENATE("private String ",W89,"=","""""",";")</f>
        <v>private String ıd="";</v>
      </c>
    </row>
    <row r="90" spans="2:26" ht="19.2" x14ac:dyDescent="0.45">
      <c r="B90" s="1" t="s">
        <v>3</v>
      </c>
      <c r="C90" s="1" t="s">
        <v>1</v>
      </c>
      <c r="D90" s="4">
        <v>10</v>
      </c>
      <c r="I90" t="str">
        <f>I89</f>
        <v>ALTER TABLE TM_TASK_TYPE</v>
      </c>
      <c r="J90" t="str">
        <f>CONCATENATE(LEFT(CONCATENATE(" ADD "," ",N90,";"),LEN(CONCATENATE(" ADD "," ",N90,";"))-2),";")</f>
        <v xml:space="preserve"> ADD  STATUS VARCHAR(10);</v>
      </c>
      <c r="K90" s="21" t="str">
        <f>CONCATENATE(LEFT(CONCATENATE("  ALTER COLUMN  "," ",N90,";"),LEN(CONCATENATE("  ALTER COLUMN  "," ",N90,";"))-2),";")</f>
        <v xml:space="preserve">  ALTER COLUMN   STATUS VARCHAR(10);</v>
      </c>
      <c r="L90" s="12"/>
      <c r="M90" s="18" t="str">
        <f t="shared" si="36"/>
        <v>STATUS,</v>
      </c>
      <c r="N90" s="5" t="str">
        <f t="shared" ref="N90:N100" si="41">CONCATENATE(B90," ",C90,"(",D90,")",",")</f>
        <v>STATUS VARCHAR(10),</v>
      </c>
      <c r="O90" s="1" t="s">
        <v>3</v>
      </c>
      <c r="W90" s="17" t="str">
        <f t="shared" si="37"/>
        <v>status</v>
      </c>
      <c r="X90" s="3" t="str">
        <f t="shared" si="38"/>
        <v>"status":"",</v>
      </c>
      <c r="Y90" s="22" t="str">
        <f t="shared" si="39"/>
        <v>public static String STATUS="status";</v>
      </c>
      <c r="Z90" s="7" t="str">
        <f t="shared" si="40"/>
        <v>private String status="";</v>
      </c>
    </row>
    <row r="91" spans="2:26" ht="19.2" x14ac:dyDescent="0.45">
      <c r="B91" s="1" t="s">
        <v>4</v>
      </c>
      <c r="C91" s="1" t="s">
        <v>1</v>
      </c>
      <c r="D91" s="4">
        <v>30</v>
      </c>
      <c r="I91" t="str">
        <f>I90</f>
        <v>ALTER TABLE TM_TASK_TYPE</v>
      </c>
      <c r="J91" t="str">
        <f>CONCATENATE(LEFT(CONCATENATE(" ADD "," ",N91,";"),LEN(CONCATENATE(" ADD "," ",N91,";"))-2),";")</f>
        <v xml:space="preserve"> ADD  INSERT_DATE VARCHAR(30);</v>
      </c>
      <c r="K91" s="21" t="str">
        <f>CONCATENATE(LEFT(CONCATENATE("  ALTER COLUMN  "," ",N91,";"),LEN(CONCATENATE("  ALTER COLUMN  "," ",N91,";"))-2),";")</f>
        <v xml:space="preserve">  ALTER COLUMN   INSERT_DATE VARCHAR(30);</v>
      </c>
      <c r="L91" s="12"/>
      <c r="M91" s="18" t="str">
        <f t="shared" si="36"/>
        <v>INSERT_DATE,</v>
      </c>
      <c r="N91" s="5" t="str">
        <f t="shared" si="41"/>
        <v>INSERT_DATE VARCHAR(30),</v>
      </c>
      <c r="O91" s="1" t="s">
        <v>7</v>
      </c>
      <c r="P91" t="s">
        <v>8</v>
      </c>
      <c r="W91" s="17" t="str">
        <f t="shared" si="37"/>
        <v>ınsertDate</v>
      </c>
      <c r="X91" s="3" t="str">
        <f t="shared" si="38"/>
        <v>"ınsertDate":"",</v>
      </c>
      <c r="Y91" s="22" t="str">
        <f t="shared" si="39"/>
        <v>public static String INSERT_DATE="ınsertDate";</v>
      </c>
      <c r="Z91" s="7" t="str">
        <f t="shared" si="40"/>
        <v>private String ınsertDate="";</v>
      </c>
    </row>
    <row r="92" spans="2:26" ht="19.2" x14ac:dyDescent="0.45">
      <c r="B92" s="1" t="s">
        <v>5</v>
      </c>
      <c r="C92" s="1" t="s">
        <v>1</v>
      </c>
      <c r="D92" s="4">
        <v>30</v>
      </c>
      <c r="I92" t="str">
        <f>I91</f>
        <v>ALTER TABLE TM_TASK_TYPE</v>
      </c>
      <c r="J92" t="str">
        <f>CONCATENATE(LEFT(CONCATENATE(" ADD "," ",N92,";"),LEN(CONCATENATE(" ADD "," ",N92,";"))-2),";")</f>
        <v xml:space="preserve"> ADD  MODIFICATION_DATE VARCHAR(30);</v>
      </c>
      <c r="K92" s="21" t="str">
        <f>CONCATENATE(LEFT(CONCATENATE("  ALTER COLUMN  "," ",N92,";"),LEN(CONCATENATE("  ALTER COLUMN  "," ",N92,";"))-2),";")</f>
        <v xml:space="preserve">  ALTER COLUMN   MODIFICATION_DATE VARCHAR(30);</v>
      </c>
      <c r="L92" s="12"/>
      <c r="M92" s="18" t="str">
        <f t="shared" si="36"/>
        <v>MODIFICATION_DATE,</v>
      </c>
      <c r="N92" s="5" t="str">
        <f t="shared" si="41"/>
        <v>MODIFICATION_DATE VARCHAR(30),</v>
      </c>
      <c r="O92" s="1" t="s">
        <v>9</v>
      </c>
      <c r="P92" t="s">
        <v>8</v>
      </c>
      <c r="W92" s="17" t="str">
        <f t="shared" si="37"/>
        <v>modıfıcatıonDate</v>
      </c>
      <c r="X92" s="3" t="str">
        <f t="shared" si="38"/>
        <v>"modıfıcatıonDate":"",</v>
      </c>
      <c r="Y92" s="22" t="str">
        <f t="shared" si="39"/>
        <v>public static String MODIFICATION_DATE="modıfıcatıonDate";</v>
      </c>
      <c r="Z92" s="7" t="str">
        <f t="shared" si="40"/>
        <v>private String modıfıcatıonDate="";</v>
      </c>
    </row>
    <row r="93" spans="2:26" ht="19.2" x14ac:dyDescent="0.45">
      <c r="B93" s="1" t="s">
        <v>285</v>
      </c>
      <c r="C93" s="1" t="s">
        <v>1</v>
      </c>
      <c r="D93" s="4">
        <v>222</v>
      </c>
      <c r="I93" t="e">
        <f>#REF!</f>
        <v>#REF!</v>
      </c>
      <c r="J93" t="str">
        <f>CONCATENATE(LEFT(CONCATENATE(" ADD "," ",N93,";"),LEN(CONCATENATE(" ADD "," ",N93,";"))-2),";")</f>
        <v xml:space="preserve"> ADD  TYPE_NAME VARCHAR(222);</v>
      </c>
      <c r="K93" s="21" t="str">
        <f>CONCATENATE(LEFT(CONCATENATE("  ALTER COLUMN  "," ",N93,";"),LEN(CONCATENATE("  ALTER COLUMN  "," ",N93,";"))-2),";")</f>
        <v xml:space="preserve">  ALTER COLUMN   TYPE_NAME VARCHAR(222);</v>
      </c>
      <c r="L93" s="12"/>
      <c r="M93" s="18" t="str">
        <f t="shared" si="36"/>
        <v>TYPE_NAME,</v>
      </c>
      <c r="N93" s="5" t="str">
        <f t="shared" si="41"/>
        <v>TYPE_NAME VARCHAR(222),</v>
      </c>
      <c r="O93" s="1" t="s">
        <v>51</v>
      </c>
      <c r="P93" t="s">
        <v>0</v>
      </c>
      <c r="W93" s="17" t="str">
        <f>CONCATENATE(,LOWER(O93),UPPER(LEFT(P93,1)),LOWER(RIGHT(P93,LEN(P93)-IF(LEN(P93)&gt;0,1,LEN(P93)))),UPPER(LEFT(Q93,1)),LOWER(RIGHT(Q93,LEN(Q93)-IF(LEN(Q93)&gt;0,1,LEN(Q93)))),UPPER(LEFT(R93,1)),LOWER(RIGHT(R93,LEN(R93)-IF(LEN(R93)&gt;0,1,LEN(R93)))),UPPER(LEFT(S93,1)),LOWER(RIGHT(S93,LEN(S93)-IF(LEN(S93)&gt;0,1,LEN(S93)))),UPPER(LEFT(T93,1)),LOWER(RIGHT(T93,LEN(T93)-IF(LEN(T93)&gt;0,1,LEN(T93)))),UPPER(LEFT(U93,1)),LOWER(RIGHT(U93,LEN(U93)-IF(LEN(U93)&gt;0,1,LEN(U93)))),UPPER(LEFT(V93,1)),LOWER(RIGHT(V93,LEN(V93)-IF(LEN(V93)&gt;0,1,LEN(V93)))))</f>
        <v>typeName</v>
      </c>
      <c r="X93" s="3" t="str">
        <f t="shared" si="38"/>
        <v>"typeName":"",</v>
      </c>
      <c r="Y93" s="22" t="str">
        <f t="shared" si="39"/>
        <v>public static String TYPE_NAME="typeName";</v>
      </c>
      <c r="Z93" s="7" t="str">
        <f t="shared" si="40"/>
        <v>private String typeName="";</v>
      </c>
    </row>
    <row r="94" spans="2:26" ht="19.2" x14ac:dyDescent="0.45">
      <c r="B94" s="1" t="s">
        <v>286</v>
      </c>
      <c r="C94" s="1" t="s">
        <v>1</v>
      </c>
      <c r="D94" s="4">
        <v>12</v>
      </c>
      <c r="L94" s="12"/>
      <c r="M94" s="18" t="str">
        <f t="shared" si="36"/>
        <v>TYPE_STATUS,</v>
      </c>
      <c r="N94" s="5" t="str">
        <f t="shared" si="41"/>
        <v>TYPE_STATUS VARCHAR(12),</v>
      </c>
      <c r="O94" s="1" t="s">
        <v>51</v>
      </c>
      <c r="P94" t="s">
        <v>3</v>
      </c>
      <c r="W94" s="17" t="str">
        <f t="shared" si="37"/>
        <v>typeStatus</v>
      </c>
      <c r="X94" s="3" t="str">
        <f t="shared" si="38"/>
        <v>"typeStatus":"",</v>
      </c>
      <c r="Y94" s="22" t="str">
        <f t="shared" si="39"/>
        <v>public static String TYPE_STATUS="typeStatus";</v>
      </c>
      <c r="Z94" s="7" t="str">
        <f t="shared" si="40"/>
        <v>private String typeStatus="";</v>
      </c>
    </row>
    <row r="95" spans="2:26" ht="19.2" x14ac:dyDescent="0.45">
      <c r="B95" s="10" t="s">
        <v>399</v>
      </c>
      <c r="C95" s="1" t="s">
        <v>1</v>
      </c>
      <c r="D95" s="4">
        <v>43</v>
      </c>
      <c r="I95" t="e">
        <f>#REF!</f>
        <v>#REF!</v>
      </c>
      <c r="J95" t="str">
        <f>CONCATENATE(LEFT(CONCATENATE(" ADD "," ",N95,";"),LEN(CONCATENATE(" ADD "," ",N95,";"))-2),";")</f>
        <v xml:space="preserve"> ADD  DEPENDENT_TASK_TYPE_1_ID VARCHAR(43);</v>
      </c>
      <c r="K95" s="21" t="str">
        <f>CONCATENATE(LEFT(CONCATENATE("  ALTER COLUMN  "," ",N95,";"),LEN(CONCATENATE("  ALTER COLUMN  "," ",N95,";"))-2),";")</f>
        <v xml:space="preserve">  ALTER COLUMN   DEPENDENT_TASK_TYPE_1_ID VARCHAR(43);</v>
      </c>
      <c r="L95" s="12"/>
      <c r="M95" s="18" t="str">
        <f t="shared" si="36"/>
        <v>DEPENDENT_TASK_TYPE_1_ID,</v>
      </c>
      <c r="N95" s="5" t="str">
        <f t="shared" si="41"/>
        <v>DEPENDENT_TASK_TYPE_1_ID VARCHAR(43),</v>
      </c>
      <c r="O95" s="1" t="s">
        <v>283</v>
      </c>
      <c r="P95" t="s">
        <v>128</v>
      </c>
      <c r="W95" s="17" t="str">
        <f t="shared" si="37"/>
        <v>createdBy</v>
      </c>
      <c r="X95" s="3" t="str">
        <f t="shared" si="38"/>
        <v>"createdBy":"",</v>
      </c>
      <c r="Y95" s="22" t="str">
        <f t="shared" si="39"/>
        <v>public static String DEPENDENT_TASK_TYPE_1_ID="createdBy";</v>
      </c>
      <c r="Z95" s="7" t="str">
        <f t="shared" si="40"/>
        <v>private String createdBy="";</v>
      </c>
    </row>
    <row r="96" spans="2:26" ht="19.2" x14ac:dyDescent="0.45">
      <c r="B96" s="10" t="s">
        <v>398</v>
      </c>
      <c r="C96" s="1" t="s">
        <v>1</v>
      </c>
      <c r="D96" s="4">
        <v>43</v>
      </c>
      <c r="I96" t="e">
        <f>#REF!</f>
        <v>#REF!</v>
      </c>
      <c r="J96" t="str">
        <f>CONCATENATE(LEFT(CONCATENATE(" ADD "," ",N96,";"),LEN(CONCATENATE(" ADD "," ",N96,";"))-2),";")</f>
        <v xml:space="preserve"> ADD  DEPENDENT_TASK_TYPE_2_ID VARCHAR(43);</v>
      </c>
      <c r="K96" s="21" t="str">
        <f>CONCATENATE(LEFT(CONCATENATE("  ALTER COLUMN  "," ",N96,";"),LEN(CONCATENATE("  ALTER COLUMN  "," ",N96,";"))-2),";")</f>
        <v xml:space="preserve">  ALTER COLUMN   DEPENDENT_TASK_TYPE_2_ID VARCHAR(43);</v>
      </c>
      <c r="L96" s="12"/>
      <c r="M96" s="18" t="str">
        <f>CONCATENATE(B96,",")</f>
        <v>DEPENDENT_TASK_TYPE_2_ID,</v>
      </c>
      <c r="N96" s="5" t="str">
        <f>CONCATENATE(B96," ",C96,"(",D96,")",",")</f>
        <v>DEPENDENT_TASK_TYPE_2_ID VARCHAR(43),</v>
      </c>
      <c r="O96" s="1" t="s">
        <v>283</v>
      </c>
      <c r="P96" t="s">
        <v>128</v>
      </c>
      <c r="W96" s="17" t="str">
        <f>CONCATENATE(,LOWER(O96),UPPER(LEFT(P96,1)),LOWER(RIGHT(P96,LEN(P96)-IF(LEN(P96)&gt;0,1,LEN(P96)))),UPPER(LEFT(Q96,1)),LOWER(RIGHT(Q96,LEN(Q96)-IF(LEN(Q96)&gt;0,1,LEN(Q96)))),UPPER(LEFT(R96,1)),LOWER(RIGHT(R96,LEN(R96)-IF(LEN(R96)&gt;0,1,LEN(R96)))),UPPER(LEFT(S96,1)),LOWER(RIGHT(S96,LEN(S96)-IF(LEN(S96)&gt;0,1,LEN(S96)))),UPPER(LEFT(T96,1)),LOWER(RIGHT(T96,LEN(T96)-IF(LEN(T96)&gt;0,1,LEN(T96)))),UPPER(LEFT(U96,1)),LOWER(RIGHT(U96,LEN(U96)-IF(LEN(U96)&gt;0,1,LEN(U96)))),UPPER(LEFT(V96,1)),LOWER(RIGHT(V96,LEN(V96)-IF(LEN(V96)&gt;0,1,LEN(V96)))))</f>
        <v>createdBy</v>
      </c>
      <c r="X96" s="3" t="str">
        <f>CONCATENATE("""",W96,"""",":","""","""",",")</f>
        <v>"createdBy":"",</v>
      </c>
      <c r="Y96" s="22" t="str">
        <f>CONCATENATE("public static String ",,B96,,"=","""",W96,""";")</f>
        <v>public static String DEPENDENT_TASK_TYPE_2_ID="createdBy";</v>
      </c>
      <c r="Z96" s="7" t="str">
        <f>CONCATENATE("private String ",W96,"=","""""",";")</f>
        <v>private String createdBy="";</v>
      </c>
    </row>
    <row r="97" spans="2:26" ht="19.2" x14ac:dyDescent="0.45">
      <c r="B97" s="10" t="s">
        <v>263</v>
      </c>
      <c r="C97" s="1" t="s">
        <v>1</v>
      </c>
      <c r="D97" s="4">
        <v>43</v>
      </c>
      <c r="I97" t="e">
        <f>#REF!</f>
        <v>#REF!</v>
      </c>
      <c r="J97" t="str">
        <f>CONCATENATE(LEFT(CONCATENATE(" ADD "," ",N97,";"),LEN(CONCATENATE(" ADD "," ",N97,";"))-2),";")</f>
        <v xml:space="preserve"> ADD  CREATED_BY VARCHAR(43);</v>
      </c>
      <c r="K97" s="21" t="str">
        <f>CONCATENATE(LEFT(CONCATENATE("  ALTER COLUMN  "," ",N97,";"),LEN(CONCATENATE("  ALTER COLUMN  "," ",N97,";"))-2),";")</f>
        <v xml:space="preserve">  ALTER COLUMN   CREATED_BY VARCHAR(43);</v>
      </c>
      <c r="L97" s="12"/>
      <c r="M97" s="18" t="str">
        <f t="shared" si="36"/>
        <v>CREATED_BY,</v>
      </c>
      <c r="N97" s="5" t="str">
        <f t="shared" si="41"/>
        <v>CREATED_BY VARCHAR(43),</v>
      </c>
      <c r="O97" s="1" t="s">
        <v>283</v>
      </c>
      <c r="P97" t="s">
        <v>128</v>
      </c>
      <c r="W97" s="17" t="str">
        <f t="shared" si="37"/>
        <v>createdBy</v>
      </c>
      <c r="X97" s="3" t="str">
        <f t="shared" si="38"/>
        <v>"createdBy":"",</v>
      </c>
      <c r="Y97" s="22" t="str">
        <f t="shared" si="39"/>
        <v>public static String CREATED_BY="createdBy";</v>
      </c>
      <c r="Z97" s="7" t="str">
        <f t="shared" si="40"/>
        <v>private String createdBy="";</v>
      </c>
    </row>
    <row r="98" spans="2:26" ht="19.2" x14ac:dyDescent="0.45">
      <c r="B98" s="1" t="s">
        <v>264</v>
      </c>
      <c r="C98" s="1" t="s">
        <v>1</v>
      </c>
      <c r="D98" s="4">
        <v>30</v>
      </c>
      <c r="I98" t="e">
        <f>I23</f>
        <v>#REF!</v>
      </c>
      <c r="J98" t="str">
        <f>CONCATENATE(LEFT(CONCATENATE(" ADD "," ",N98,";"),LEN(CONCATENATE(" ADD "," ",N98,";"))-2),";")</f>
        <v xml:space="preserve"> ADD  CREATED_DATE VARCHAR(30);</v>
      </c>
      <c r="K98" s="21" t="str">
        <f>CONCATENATE(LEFT(CONCATENATE("  ALTER COLUMN  "," ",N98,";"),LEN(CONCATENATE("  ALTER COLUMN  "," ",N98,";"))-2),";")</f>
        <v xml:space="preserve">  ALTER COLUMN   CREATED_DATE VARCHAR(30);</v>
      </c>
      <c r="L98" s="12"/>
      <c r="M98" s="18" t="str">
        <f t="shared" si="36"/>
        <v>CREATED_DATE,</v>
      </c>
      <c r="N98" s="5" t="str">
        <f t="shared" si="41"/>
        <v>CREATED_DATE VARCHAR(30),</v>
      </c>
      <c r="O98" s="1" t="s">
        <v>283</v>
      </c>
      <c r="P98" t="s">
        <v>8</v>
      </c>
      <c r="W98" s="17" t="str">
        <f t="shared" si="37"/>
        <v>createdDate</v>
      </c>
      <c r="X98" s="3" t="str">
        <f t="shared" si="38"/>
        <v>"createdDate":"",</v>
      </c>
      <c r="Y98" s="22" t="str">
        <f t="shared" si="39"/>
        <v>public static String CREATED_DATE="createdDate";</v>
      </c>
      <c r="Z98" s="7" t="str">
        <f t="shared" si="40"/>
        <v>private String createdDate="";</v>
      </c>
    </row>
    <row r="99" spans="2:26" ht="19.2" x14ac:dyDescent="0.45">
      <c r="B99" s="1" t="s">
        <v>265</v>
      </c>
      <c r="C99" s="1" t="s">
        <v>1</v>
      </c>
      <c r="D99" s="4">
        <v>12</v>
      </c>
      <c r="L99" s="12"/>
      <c r="M99" s="18" t="str">
        <f t="shared" si="36"/>
        <v>CREATED_TIME,</v>
      </c>
      <c r="N99" s="5" t="str">
        <f t="shared" si="41"/>
        <v>CREATED_TIME VARCHAR(12),</v>
      </c>
      <c r="O99" s="1" t="s">
        <v>283</v>
      </c>
      <c r="P99" t="s">
        <v>133</v>
      </c>
      <c r="W99" s="17" t="str">
        <f t="shared" si="37"/>
        <v>createdTıme</v>
      </c>
      <c r="X99" s="3" t="str">
        <f t="shared" si="38"/>
        <v>"createdTıme":"",</v>
      </c>
      <c r="Y99" s="22" t="str">
        <f t="shared" si="39"/>
        <v>public static String CREATED_TIME="createdTıme";</v>
      </c>
      <c r="Z99" s="7" t="str">
        <f t="shared" si="40"/>
        <v>private String createdTıme="";</v>
      </c>
    </row>
    <row r="100" spans="2:26" ht="19.2" x14ac:dyDescent="0.45">
      <c r="B100" s="1" t="s">
        <v>14</v>
      </c>
      <c r="C100" s="1" t="s">
        <v>1</v>
      </c>
      <c r="D100" s="4">
        <v>3000</v>
      </c>
      <c r="I100" t="e">
        <f>I23</f>
        <v>#REF!</v>
      </c>
      <c r="J100" t="str">
        <f>CONCATENATE(LEFT(CONCATENATE(" ADD "," ",N100,";"),LEN(CONCATENATE(" ADD "," ",N100,";"))-2),";")</f>
        <v xml:space="preserve"> ADD  DESCRIPTION VARCHAR(3000);</v>
      </c>
      <c r="K100" s="21" t="str">
        <f>CONCATENATE(LEFT(CONCATENATE("  ALTER COLUMN  "," ",N100,";"),LEN(CONCATENATE("  ALTER COLUMN  "," ",N100,";"))-2),";")</f>
        <v xml:space="preserve">  ALTER COLUMN   DESCRIPTION VARCHAR(3000);</v>
      </c>
      <c r="L100" s="12"/>
      <c r="M100" s="18" t="str">
        <f t="shared" si="36"/>
        <v>DESCRIPTION,</v>
      </c>
      <c r="N100" s="5" t="str">
        <f t="shared" si="41"/>
        <v>DESCRIPTION VARCHAR(3000),</v>
      </c>
      <c r="O100" s="1" t="s">
        <v>14</v>
      </c>
      <c r="W100" s="17" t="str">
        <f t="shared" si="37"/>
        <v>descrıptıon</v>
      </c>
      <c r="X100" s="3" t="str">
        <f t="shared" si="38"/>
        <v>"descrıptıon":"",</v>
      </c>
      <c r="Y100" s="22" t="str">
        <f t="shared" si="39"/>
        <v>public static String DESCRIPTION="descrıptıon";</v>
      </c>
      <c r="Z100" s="7" t="str">
        <f t="shared" si="40"/>
        <v>private String descrıptıon="";</v>
      </c>
    </row>
    <row r="101" spans="2:26" ht="19.2" x14ac:dyDescent="0.45">
      <c r="C101" s="1"/>
      <c r="D101" s="8"/>
      <c r="M101" s="18"/>
      <c r="N101" s="33" t="s">
        <v>130</v>
      </c>
      <c r="O101" s="1"/>
      <c r="W101" s="17"/>
    </row>
    <row r="102" spans="2:26" ht="19.2" x14ac:dyDescent="0.45">
      <c r="C102" s="1"/>
      <c r="D102" s="8"/>
      <c r="M102" s="18"/>
      <c r="N102" s="31" t="s">
        <v>126</v>
      </c>
      <c r="O102" s="1"/>
      <c r="W102" s="17"/>
    </row>
    <row r="103" spans="2:26" ht="19.2" x14ac:dyDescent="0.45">
      <c r="C103" s="14"/>
      <c r="D103" s="9"/>
      <c r="M103" s="20"/>
      <c r="W103" s="17"/>
    </row>
    <row r="105" spans="2:26" x14ac:dyDescent="0.3">
      <c r="B105" s="2" t="s">
        <v>287</v>
      </c>
      <c r="I105" t="str">
        <f>CONCATENATE("ALTER TABLE"," ",B105)</f>
        <v>ALTER TABLE TM_PROJECT</v>
      </c>
      <c r="N105" s="5" t="str">
        <f>CONCATENATE("CREATE TABLE ",B105," ","(")</f>
        <v>CREATE TABLE TM_PROJECT (</v>
      </c>
    </row>
    <row r="106" spans="2:26" ht="19.2" x14ac:dyDescent="0.45">
      <c r="B106" s="1" t="s">
        <v>2</v>
      </c>
      <c r="C106" s="1" t="s">
        <v>1</v>
      </c>
      <c r="D106" s="4">
        <v>30</v>
      </c>
      <c r="E106" s="24" t="s">
        <v>113</v>
      </c>
      <c r="I106" t="str">
        <f>I105</f>
        <v>ALTER TABLE TM_PROJECT</v>
      </c>
      <c r="J106" t="str">
        <f>CONCATENATE(LEFT(CONCATENATE(" ADD "," ",N106,";"),LEN(CONCATENATE(" ADD "," ",N106,";"))-2),";")</f>
        <v xml:space="preserve"> ADD  ID VARCHAR(30) NOT NULL ;</v>
      </c>
      <c r="K106" s="21" t="str">
        <f>CONCATENATE(LEFT(CONCATENATE("  ALTER COLUMN  "," ",N106,";"),LEN(CONCATENATE("  ALTER COLUMN  "," ",N106,";"))-2),";")</f>
        <v xml:space="preserve">  ALTER COLUMN   ID VARCHAR(30) NOT NULL ;</v>
      </c>
      <c r="L106" s="12"/>
      <c r="M106" s="18" t="str">
        <f t="shared" ref="M106:M115" si="42">CONCATENATE(B106,",")</f>
        <v>ID,</v>
      </c>
      <c r="N106" s="5" t="str">
        <f>CONCATENATE(B106," ",C106,"(",D106,") ",E106," ,")</f>
        <v>ID VARCHAR(30) NOT NULL ,</v>
      </c>
      <c r="O106" s="1" t="s">
        <v>2</v>
      </c>
      <c r="P106" s="6"/>
      <c r="Q106" s="6"/>
      <c r="R106" s="6"/>
      <c r="S106" s="6"/>
      <c r="T106" s="6"/>
      <c r="U106" s="6"/>
      <c r="V106" s="6"/>
      <c r="W106" s="17" t="str">
        <f t="shared" ref="W106:W115" si="43">CONCATENATE(,LOWER(O106),UPPER(LEFT(P106,1)),LOWER(RIGHT(P106,LEN(P106)-IF(LEN(P106)&gt;0,1,LEN(P106)))),UPPER(LEFT(Q106,1)),LOWER(RIGHT(Q106,LEN(Q106)-IF(LEN(Q106)&gt;0,1,LEN(Q106)))),UPPER(LEFT(R106,1)),LOWER(RIGHT(R106,LEN(R106)-IF(LEN(R106)&gt;0,1,LEN(R106)))),UPPER(LEFT(S106,1)),LOWER(RIGHT(S106,LEN(S106)-IF(LEN(S106)&gt;0,1,LEN(S106)))),UPPER(LEFT(T106,1)),LOWER(RIGHT(T106,LEN(T106)-IF(LEN(T106)&gt;0,1,LEN(T106)))),UPPER(LEFT(U106,1)),LOWER(RIGHT(U106,LEN(U106)-IF(LEN(U106)&gt;0,1,LEN(U106)))),UPPER(LEFT(V106,1)),LOWER(RIGHT(V106,LEN(V106)-IF(LEN(V106)&gt;0,1,LEN(V106)))))</f>
        <v>ıd</v>
      </c>
      <c r="X106" s="3" t="str">
        <f t="shared" ref="X106:X115" si="44">CONCATENATE("""",W106,"""",":","""","""",",")</f>
        <v>"ıd":"",</v>
      </c>
      <c r="Y106" s="22" t="str">
        <f t="shared" ref="Y106:Y115" si="45">CONCATENATE("public static String ",,B106,,"=","""",W106,""";")</f>
        <v>public static String ID="ıd";</v>
      </c>
      <c r="Z106" s="7" t="str">
        <f t="shared" ref="Z106:Z115" si="46">CONCATENATE("private String ",W106,"=","""""",";")</f>
        <v>private String ıd="";</v>
      </c>
    </row>
    <row r="107" spans="2:26" ht="19.2" x14ac:dyDescent="0.45">
      <c r="B107" s="1" t="s">
        <v>3</v>
      </c>
      <c r="C107" s="1" t="s">
        <v>1</v>
      </c>
      <c r="D107" s="4">
        <v>10</v>
      </c>
      <c r="I107" t="str">
        <f>I106</f>
        <v>ALTER TABLE TM_PROJECT</v>
      </c>
      <c r="J107" t="str">
        <f>CONCATENATE(LEFT(CONCATENATE(" ADD "," ",N107,";"),LEN(CONCATENATE(" ADD "," ",N107,";"))-2),";")</f>
        <v xml:space="preserve"> ADD  STATUS VARCHAR(10);</v>
      </c>
      <c r="K107" s="21" t="str">
        <f>CONCATENATE(LEFT(CONCATENATE("  ALTER COLUMN  "," ",N107,";"),LEN(CONCATENATE("  ALTER COLUMN  "," ",N107,";"))-2),";")</f>
        <v xml:space="preserve">  ALTER COLUMN   STATUS VARCHAR(10);</v>
      </c>
      <c r="L107" s="12"/>
      <c r="M107" s="18" t="str">
        <f t="shared" si="42"/>
        <v>STATUS,</v>
      </c>
      <c r="N107" s="5" t="str">
        <f t="shared" ref="N107:N115" si="47">CONCATENATE(B107," ",C107,"(",D107,")",",")</f>
        <v>STATUS VARCHAR(10),</v>
      </c>
      <c r="O107" s="1" t="s">
        <v>3</v>
      </c>
      <c r="W107" s="17" t="str">
        <f t="shared" si="43"/>
        <v>status</v>
      </c>
      <c r="X107" s="3" t="str">
        <f t="shared" si="44"/>
        <v>"status":"",</v>
      </c>
      <c r="Y107" s="22" t="str">
        <f t="shared" si="45"/>
        <v>public static String STATUS="status";</v>
      </c>
      <c r="Z107" s="7" t="str">
        <f t="shared" si="46"/>
        <v>private String status="";</v>
      </c>
    </row>
    <row r="108" spans="2:26" ht="19.2" x14ac:dyDescent="0.45">
      <c r="B108" s="1" t="s">
        <v>4</v>
      </c>
      <c r="C108" s="1" t="s">
        <v>1</v>
      </c>
      <c r="D108" s="4">
        <v>30</v>
      </c>
      <c r="I108" t="str">
        <f>I107</f>
        <v>ALTER TABLE TM_PROJECT</v>
      </c>
      <c r="J108" t="str">
        <f>CONCATENATE(LEFT(CONCATENATE(" ADD "," ",N108,";"),LEN(CONCATENATE(" ADD "," ",N108,";"))-2),";")</f>
        <v xml:space="preserve"> ADD  INSERT_DATE VARCHAR(30);</v>
      </c>
      <c r="K108" s="21" t="str">
        <f>CONCATENATE(LEFT(CONCATENATE("  ALTER COLUMN  "," ",N108,";"),LEN(CONCATENATE("  ALTER COLUMN  "," ",N108,";"))-2),";")</f>
        <v xml:space="preserve">  ALTER COLUMN   INSERT_DATE VARCHAR(30);</v>
      </c>
      <c r="L108" s="12"/>
      <c r="M108" s="18" t="str">
        <f t="shared" si="42"/>
        <v>INSERT_DATE,</v>
      </c>
      <c r="N108" s="5" t="str">
        <f t="shared" si="47"/>
        <v>INSERT_DATE VARCHAR(30),</v>
      </c>
      <c r="O108" s="1" t="s">
        <v>7</v>
      </c>
      <c r="P108" t="s">
        <v>8</v>
      </c>
      <c r="W108" s="17" t="str">
        <f t="shared" si="43"/>
        <v>ınsertDate</v>
      </c>
      <c r="X108" s="3" t="str">
        <f t="shared" si="44"/>
        <v>"ınsertDate":"",</v>
      </c>
      <c r="Y108" s="22" t="str">
        <f t="shared" si="45"/>
        <v>public static String INSERT_DATE="ınsertDate";</v>
      </c>
      <c r="Z108" s="7" t="str">
        <f t="shared" si="46"/>
        <v>private String ınsertDate="";</v>
      </c>
    </row>
    <row r="109" spans="2:26" ht="19.2" x14ac:dyDescent="0.45">
      <c r="B109" s="1" t="s">
        <v>5</v>
      </c>
      <c r="C109" s="1" t="s">
        <v>1</v>
      </c>
      <c r="D109" s="4">
        <v>30</v>
      </c>
      <c r="I109" t="str">
        <f>I108</f>
        <v>ALTER TABLE TM_PROJECT</v>
      </c>
      <c r="J109" t="str">
        <f>CONCATENATE(LEFT(CONCATENATE(" ADD "," ",N109,";"),LEN(CONCATENATE(" ADD "," ",N109,";"))-2),";")</f>
        <v xml:space="preserve"> ADD  MODIFICATION_DATE VARCHAR(30);</v>
      </c>
      <c r="K109" s="21" t="str">
        <f>CONCATENATE(LEFT(CONCATENATE("  ALTER COLUMN  "," ",N109,";"),LEN(CONCATENATE("  ALTER COLUMN  "," ",N109,";"))-2),";")</f>
        <v xml:space="preserve">  ALTER COLUMN   MODIFICATION_DATE VARCHAR(30);</v>
      </c>
      <c r="L109" s="12"/>
      <c r="M109" s="18" t="str">
        <f t="shared" si="42"/>
        <v>MODIFICATION_DATE,</v>
      </c>
      <c r="N109" s="5" t="str">
        <f t="shared" si="47"/>
        <v>MODIFICATION_DATE VARCHAR(30),</v>
      </c>
      <c r="O109" s="1" t="s">
        <v>9</v>
      </c>
      <c r="P109" t="s">
        <v>8</v>
      </c>
      <c r="W109" s="17" t="str">
        <f t="shared" si="43"/>
        <v>modıfıcatıonDate</v>
      </c>
      <c r="X109" s="3" t="str">
        <f t="shared" si="44"/>
        <v>"modıfıcatıonDate":"",</v>
      </c>
      <c r="Y109" s="22" t="str">
        <f t="shared" si="45"/>
        <v>public static String MODIFICATION_DATE="modıfıcatıonDate";</v>
      </c>
      <c r="Z109" s="7" t="str">
        <f t="shared" si="46"/>
        <v>private String modıfıcatıonDate="";</v>
      </c>
    </row>
    <row r="110" spans="2:26" ht="19.2" x14ac:dyDescent="0.45">
      <c r="B110" s="1" t="s">
        <v>288</v>
      </c>
      <c r="C110" s="1" t="s">
        <v>1</v>
      </c>
      <c r="D110" s="4">
        <v>300</v>
      </c>
      <c r="I110" t="e">
        <f>#REF!</f>
        <v>#REF!</v>
      </c>
      <c r="J110" t="str">
        <f>CONCATENATE(LEFT(CONCATENATE(" ADD "," ",N110,";"),LEN(CONCATENATE(" ADD "," ",N110,";"))-2),";")</f>
        <v xml:space="preserve"> ADD  PROJECT_NAME VARCHAR(300);</v>
      </c>
      <c r="K110" s="21" t="str">
        <f>CONCATENATE(LEFT(CONCATENATE("  ALTER COLUMN  "," ",N110,";"),LEN(CONCATENATE("  ALTER COLUMN  "," ",N110,";"))-2),";")</f>
        <v xml:space="preserve">  ALTER COLUMN   PROJECT_NAME VARCHAR(300);</v>
      </c>
      <c r="L110" s="12"/>
      <c r="M110" s="18" t="str">
        <f t="shared" si="42"/>
        <v>PROJECT_NAME,</v>
      </c>
      <c r="N110" s="5" t="str">
        <f t="shared" si="47"/>
        <v>PROJECT_NAME VARCHAR(300),</v>
      </c>
      <c r="O110" s="1" t="s">
        <v>289</v>
      </c>
      <c r="P110" t="s">
        <v>0</v>
      </c>
      <c r="W110" s="17" t="str">
        <f t="shared" si="43"/>
        <v>projectName</v>
      </c>
      <c r="X110" s="3" t="str">
        <f t="shared" si="44"/>
        <v>"projectName":"",</v>
      </c>
      <c r="Y110" s="22" t="str">
        <f t="shared" si="45"/>
        <v>public static String PROJECT_NAME="projectName";</v>
      </c>
      <c r="Z110" s="7" t="str">
        <f t="shared" si="46"/>
        <v>private String projectName="";</v>
      </c>
    </row>
    <row r="111" spans="2:26" ht="19.2" x14ac:dyDescent="0.45">
      <c r="B111" s="1" t="s">
        <v>266</v>
      </c>
      <c r="C111" s="1" t="s">
        <v>1</v>
      </c>
      <c r="D111" s="4">
        <v>20</v>
      </c>
      <c r="L111" s="12"/>
      <c r="M111" s="18" t="str">
        <f t="shared" si="42"/>
        <v>START_DATE,</v>
      </c>
      <c r="N111" s="5" t="str">
        <f t="shared" si="47"/>
        <v>START_DATE VARCHAR(20),</v>
      </c>
      <c r="O111" s="1" t="s">
        <v>290</v>
      </c>
      <c r="P111" t="s">
        <v>8</v>
      </c>
      <c r="W111" s="17" t="str">
        <f t="shared" si="43"/>
        <v>startDate</v>
      </c>
      <c r="X111" s="3" t="str">
        <f t="shared" si="44"/>
        <v>"startDate":"",</v>
      </c>
      <c r="Y111" s="22" t="str">
        <f t="shared" si="45"/>
        <v>public static String START_DATE="startDate";</v>
      </c>
      <c r="Z111" s="7" t="str">
        <f t="shared" si="46"/>
        <v>private String startDate="";</v>
      </c>
    </row>
    <row r="112" spans="2:26" ht="19.2" x14ac:dyDescent="0.45">
      <c r="B112" s="10" t="s">
        <v>268</v>
      </c>
      <c r="C112" s="1" t="s">
        <v>1</v>
      </c>
      <c r="D112" s="4">
        <v>43</v>
      </c>
      <c r="I112" t="e">
        <f>#REF!</f>
        <v>#REF!</v>
      </c>
      <c r="J112" t="str">
        <f>CONCATENATE(LEFT(CONCATENATE(" ADD "," ",N112,";"),LEN(CONCATENATE(" ADD "," ",N112,";"))-2),";")</f>
        <v xml:space="preserve"> ADD  END_DATE VARCHAR(43);</v>
      </c>
      <c r="K112" s="21" t="str">
        <f>CONCATENATE(LEFT(CONCATENATE("  ALTER COLUMN  "," ",N112,";"),LEN(CONCATENATE("  ALTER COLUMN  "," ",N112,";"))-2),";")</f>
        <v xml:space="preserve">  ALTER COLUMN   END_DATE VARCHAR(43);</v>
      </c>
      <c r="L112" s="12"/>
      <c r="M112" s="18" t="str">
        <f t="shared" si="42"/>
        <v>END_DATE,</v>
      </c>
      <c r="N112" s="5" t="str">
        <f t="shared" si="47"/>
        <v>END_DATE VARCHAR(43),</v>
      </c>
      <c r="O112" s="1" t="s">
        <v>291</v>
      </c>
      <c r="P112" t="s">
        <v>8</v>
      </c>
      <c r="W112" s="17" t="str">
        <f t="shared" si="43"/>
        <v>endDate</v>
      </c>
      <c r="X112" s="3" t="str">
        <f t="shared" si="44"/>
        <v>"endDate":"",</v>
      </c>
      <c r="Y112" s="22" t="str">
        <f t="shared" si="45"/>
        <v>public static String END_DATE="endDate";</v>
      </c>
      <c r="Z112" s="7" t="str">
        <f t="shared" si="46"/>
        <v>private String endDate="";</v>
      </c>
    </row>
    <row r="113" spans="2:26" ht="19.2" x14ac:dyDescent="0.45">
      <c r="B113" s="10" t="s">
        <v>292</v>
      </c>
      <c r="C113" s="1" t="s">
        <v>1</v>
      </c>
      <c r="D113" s="4">
        <v>40</v>
      </c>
      <c r="I113" t="e">
        <f>#REF!</f>
        <v>#REF!</v>
      </c>
      <c r="J113" t="str">
        <f>CONCATENATE(LEFT(CONCATENATE(" ADD "," ",N113,";"),LEN(CONCATENATE(" ADD "," ",N113,";"))-2),";")</f>
        <v xml:space="preserve"> ADD  FK_NETWORK_ID VARCHAR(40);</v>
      </c>
      <c r="K113" s="21" t="str">
        <f>CONCATENATE(LEFT(CONCATENATE("  ALTER COLUMN  "," ",N113,";"),LEN(CONCATENATE("  ALTER COLUMN  "," ",N113,";"))-2),";")</f>
        <v xml:space="preserve">  ALTER COLUMN   FK_NETWORK_ID VARCHAR(40);</v>
      </c>
      <c r="L113" s="12"/>
      <c r="M113" s="18" t="str">
        <f t="shared" si="42"/>
        <v>FK_NETWORK_ID,</v>
      </c>
      <c r="N113" s="5" t="str">
        <f t="shared" si="47"/>
        <v>FK_NETWORK_ID VARCHAR(40),</v>
      </c>
      <c r="O113" s="1" t="s">
        <v>10</v>
      </c>
      <c r="P113" t="s">
        <v>282</v>
      </c>
      <c r="Q113" t="s">
        <v>2</v>
      </c>
      <c r="W113" s="17" t="str">
        <f t="shared" si="43"/>
        <v>fkNetworkId</v>
      </c>
      <c r="X113" s="3" t="str">
        <f t="shared" si="44"/>
        <v>"fkNetworkId":"",</v>
      </c>
      <c r="Y113" s="22" t="str">
        <f t="shared" si="45"/>
        <v>public static String FK_NETWORK_ID="fkNetworkId";</v>
      </c>
      <c r="Z113" s="7" t="str">
        <f t="shared" si="46"/>
        <v>private String fkNetworkId="";</v>
      </c>
    </row>
    <row r="114" spans="2:26" ht="19.2" x14ac:dyDescent="0.45">
      <c r="B114" s="1" t="s">
        <v>182</v>
      </c>
      <c r="C114" s="1" t="s">
        <v>1</v>
      </c>
      <c r="D114" s="4">
        <v>300</v>
      </c>
      <c r="I114" t="e">
        <f>I20</f>
        <v>#REF!</v>
      </c>
      <c r="J114" t="str">
        <f>CONCATENATE(LEFT(CONCATENATE(" ADD "," ",N114,";"),LEN(CONCATENATE(" ADD "," ",N114,";"))-2),";")</f>
        <v xml:space="preserve"> ADD  PURPOSE VARCHAR(300);</v>
      </c>
      <c r="K114" s="21" t="str">
        <f>CONCATENATE(LEFT(CONCATENATE("  ALTER COLUMN  "," ",N114,";"),LEN(CONCATENATE("  ALTER COLUMN  "," ",N114,";"))-2),";")</f>
        <v xml:space="preserve">  ALTER COLUMN   PURPOSE VARCHAR(300);</v>
      </c>
      <c r="L114" s="12"/>
      <c r="M114" s="18" t="str">
        <f t="shared" si="42"/>
        <v>PURPOSE,</v>
      </c>
      <c r="N114" s="5" t="str">
        <f t="shared" si="47"/>
        <v>PURPOSE VARCHAR(300),</v>
      </c>
      <c r="O114" s="1" t="s">
        <v>182</v>
      </c>
      <c r="W114" s="17" t="str">
        <f t="shared" si="43"/>
        <v>purpose</v>
      </c>
      <c r="X114" s="3" t="str">
        <f t="shared" si="44"/>
        <v>"purpose":"",</v>
      </c>
      <c r="Y114" s="22" t="str">
        <f t="shared" si="45"/>
        <v>public static String PURPOSE="purpose";</v>
      </c>
      <c r="Z114" s="7" t="str">
        <f t="shared" si="46"/>
        <v>private String purpose="";</v>
      </c>
    </row>
    <row r="115" spans="2:26" ht="19.2" x14ac:dyDescent="0.45">
      <c r="B115" s="1" t="s">
        <v>14</v>
      </c>
      <c r="C115" s="1" t="s">
        <v>1</v>
      </c>
      <c r="D115" s="4">
        <v>3000</v>
      </c>
      <c r="I115">
        <f>I24</f>
        <v>0</v>
      </c>
      <c r="J115" t="str">
        <f>CONCATENATE(LEFT(CONCATENATE(" ADD "," ",N115,";"),LEN(CONCATENATE(" ADD "," ",N115,";"))-2),";")</f>
        <v xml:space="preserve"> ADD  DESCRIPTION VARCHAR(3000);</v>
      </c>
      <c r="K115" s="21" t="str">
        <f>CONCATENATE(LEFT(CONCATENATE("  ALTER COLUMN  "," ",N115,";"),LEN(CONCATENATE("  ALTER COLUMN  "," ",N115,";"))-2),";")</f>
        <v xml:space="preserve">  ALTER COLUMN   DESCRIPTION VARCHAR(3000);</v>
      </c>
      <c r="L115" s="12"/>
      <c r="M115" s="18" t="str">
        <f t="shared" si="42"/>
        <v>DESCRIPTION,</v>
      </c>
      <c r="N115" s="5" t="str">
        <f t="shared" si="47"/>
        <v>DESCRIPTION VARCHAR(3000),</v>
      </c>
      <c r="O115" s="1" t="s">
        <v>14</v>
      </c>
      <c r="W115" s="17" t="str">
        <f t="shared" si="43"/>
        <v>descrıptıon</v>
      </c>
      <c r="X115" s="3" t="str">
        <f t="shared" si="44"/>
        <v>"descrıptıon":"",</v>
      </c>
      <c r="Y115" s="22" t="str">
        <f t="shared" si="45"/>
        <v>public static String DESCRIPTION="descrıptıon";</v>
      </c>
      <c r="Z115" s="7" t="str">
        <f t="shared" si="46"/>
        <v>private String descrıptıon="";</v>
      </c>
    </row>
    <row r="116" spans="2:26" ht="19.2" x14ac:dyDescent="0.45">
      <c r="C116" s="1"/>
      <c r="D116" s="8"/>
      <c r="M116" s="18"/>
      <c r="N116" s="33" t="s">
        <v>130</v>
      </c>
      <c r="O116" s="1"/>
      <c r="W116" s="17"/>
    </row>
    <row r="117" spans="2:26" ht="19.2" x14ac:dyDescent="0.45">
      <c r="C117" s="1"/>
      <c r="D117" s="8"/>
      <c r="M117" s="18"/>
      <c r="N117" s="31" t="s">
        <v>126</v>
      </c>
      <c r="O117" s="1"/>
      <c r="W117" s="17"/>
    </row>
    <row r="118" spans="2:26" ht="19.2" x14ac:dyDescent="0.45">
      <c r="C118" s="14"/>
      <c r="D118" s="9"/>
      <c r="M118" s="20"/>
      <c r="W118" s="17"/>
    </row>
    <row r="119" spans="2:26" x14ac:dyDescent="0.3">
      <c r="B119" s="2" t="s">
        <v>347</v>
      </c>
      <c r="I119" t="str">
        <f>CONCATENATE("ALTER TABLE"," ",B119)</f>
        <v>ALTER TABLE TM_PROJECT_PERMISSION</v>
      </c>
      <c r="N119" s="5" t="str">
        <f>CONCATENATE("CREATE TABLE ",B119," ","(")</f>
        <v>CREATE TABLE TM_PROJECT_PERMISSION (</v>
      </c>
    </row>
    <row r="120" spans="2:26" ht="19.2" x14ac:dyDescent="0.45">
      <c r="B120" s="1" t="s">
        <v>2</v>
      </c>
      <c r="C120" s="1" t="s">
        <v>1</v>
      </c>
      <c r="D120" s="4">
        <v>30</v>
      </c>
      <c r="E120" s="24" t="s">
        <v>113</v>
      </c>
      <c r="I120" t="str">
        <f>I119</f>
        <v>ALTER TABLE TM_PROJECT_PERMISSION</v>
      </c>
      <c r="J120" t="str">
        <f>CONCATENATE(LEFT(CONCATENATE(" ADD "," ",N120,";"),LEN(CONCATENATE(" ADD "," ",N120,";"))-2),";")</f>
        <v xml:space="preserve"> ADD  ID VARCHAR(30) NOT NULL ;</v>
      </c>
      <c r="K120" s="21" t="str">
        <f>CONCATENATE(LEFT(CONCATENATE("  ALTER COLUMN  "," ",N120,";"),LEN(CONCATENATE("  ALTER COLUMN  "," ",N120,";"))-2),";")</f>
        <v xml:space="preserve">  ALTER COLUMN   ID VARCHAR(30) NOT NULL ;</v>
      </c>
      <c r="L120" s="12"/>
      <c r="M120" s="18" t="str">
        <f t="shared" ref="M120:M126" si="48">CONCATENATE(B120,",")</f>
        <v>ID,</v>
      </c>
      <c r="N120" s="5" t="str">
        <f>CONCATENATE(B120," ",C120,"(",D120,") ",E120," ,")</f>
        <v>ID VARCHAR(30) NOT NULL ,</v>
      </c>
      <c r="O120" s="1" t="s">
        <v>2</v>
      </c>
      <c r="P120" s="6"/>
      <c r="Q120" s="6"/>
      <c r="R120" s="6"/>
      <c r="S120" s="6"/>
      <c r="T120" s="6"/>
      <c r="U120" s="6"/>
      <c r="V120" s="6"/>
      <c r="W120" s="17" t="str">
        <f t="shared" ref="W120:W126" si="49">CONCATENATE(,LOWER(O120),UPPER(LEFT(P120,1)),LOWER(RIGHT(P120,LEN(P120)-IF(LEN(P120)&gt;0,1,LEN(P120)))),UPPER(LEFT(Q120,1)),LOWER(RIGHT(Q120,LEN(Q120)-IF(LEN(Q120)&gt;0,1,LEN(Q120)))),UPPER(LEFT(R120,1)),LOWER(RIGHT(R120,LEN(R120)-IF(LEN(R120)&gt;0,1,LEN(R120)))),UPPER(LEFT(S120,1)),LOWER(RIGHT(S120,LEN(S120)-IF(LEN(S120)&gt;0,1,LEN(S120)))),UPPER(LEFT(T120,1)),LOWER(RIGHT(T120,LEN(T120)-IF(LEN(T120)&gt;0,1,LEN(T120)))),UPPER(LEFT(U120,1)),LOWER(RIGHT(U120,LEN(U120)-IF(LEN(U120)&gt;0,1,LEN(U120)))),UPPER(LEFT(V120,1)),LOWER(RIGHT(V120,LEN(V120)-IF(LEN(V120)&gt;0,1,LEN(V120)))))</f>
        <v>ıd</v>
      </c>
      <c r="X120" s="3" t="str">
        <f t="shared" ref="X120:X126" si="50">CONCATENATE("""",W120,"""",":","""","""",",")</f>
        <v>"ıd":"",</v>
      </c>
      <c r="Y120" s="22" t="str">
        <f t="shared" ref="Y120:Y126" si="51">CONCATENATE("public static String ",,B120,,"=","""",W120,""";")</f>
        <v>public static String ID="ıd";</v>
      </c>
      <c r="Z120" s="7" t="str">
        <f t="shared" ref="Z120:Z126" si="52">CONCATENATE("private String ",W120,"=","""""",";")</f>
        <v>private String ıd="";</v>
      </c>
    </row>
    <row r="121" spans="2:26" ht="19.2" x14ac:dyDescent="0.45">
      <c r="B121" s="1" t="s">
        <v>3</v>
      </c>
      <c r="C121" s="1" t="s">
        <v>1</v>
      </c>
      <c r="D121" s="4">
        <v>10</v>
      </c>
      <c r="I121" t="str">
        <f>I120</f>
        <v>ALTER TABLE TM_PROJECT_PERMISSION</v>
      </c>
      <c r="J121" t="str">
        <f>CONCATENATE(LEFT(CONCATENATE(" ADD "," ",N121,";"),LEN(CONCATENATE(" ADD "," ",N121,";"))-2),";")</f>
        <v xml:space="preserve"> ADD  STATUS VARCHAR(10);</v>
      </c>
      <c r="K121" s="21" t="str">
        <f>CONCATENATE(LEFT(CONCATENATE("  ALTER COLUMN  "," ",N121,";"),LEN(CONCATENATE("  ALTER COLUMN  "," ",N121,";"))-2),";")</f>
        <v xml:space="preserve">  ALTER COLUMN   STATUS VARCHAR(10);</v>
      </c>
      <c r="L121" s="12"/>
      <c r="M121" s="18" t="str">
        <f t="shared" si="48"/>
        <v>STATUS,</v>
      </c>
      <c r="N121" s="5" t="str">
        <f t="shared" ref="N121:N126" si="53">CONCATENATE(B121," ",C121,"(",D121,")",",")</f>
        <v>STATUS VARCHAR(10),</v>
      </c>
      <c r="O121" s="1" t="s">
        <v>3</v>
      </c>
      <c r="W121" s="17" t="str">
        <f t="shared" si="49"/>
        <v>status</v>
      </c>
      <c r="X121" s="3" t="str">
        <f t="shared" si="50"/>
        <v>"status":"",</v>
      </c>
      <c r="Y121" s="22" t="str">
        <f t="shared" si="51"/>
        <v>public static String STATUS="status";</v>
      </c>
      <c r="Z121" s="7" t="str">
        <f t="shared" si="52"/>
        <v>private String status="";</v>
      </c>
    </row>
    <row r="122" spans="2:26" ht="19.2" x14ac:dyDescent="0.45">
      <c r="B122" s="1" t="s">
        <v>4</v>
      </c>
      <c r="C122" s="1" t="s">
        <v>1</v>
      </c>
      <c r="D122" s="4">
        <v>30</v>
      </c>
      <c r="I122" t="str">
        <f>I121</f>
        <v>ALTER TABLE TM_PROJECT_PERMISSION</v>
      </c>
      <c r="J122" t="str">
        <f>CONCATENATE(LEFT(CONCATENATE(" ADD "," ",N122,";"),LEN(CONCATENATE(" ADD "," ",N122,";"))-2),";")</f>
        <v xml:space="preserve"> ADD  INSERT_DATE VARCHAR(30);</v>
      </c>
      <c r="K122" s="21" t="str">
        <f>CONCATENATE(LEFT(CONCATENATE("  ALTER COLUMN  "," ",N122,";"),LEN(CONCATENATE("  ALTER COLUMN  "," ",N122,";"))-2),";")</f>
        <v xml:space="preserve">  ALTER COLUMN   INSERT_DATE VARCHAR(30);</v>
      </c>
      <c r="L122" s="12"/>
      <c r="M122" s="18" t="str">
        <f t="shared" si="48"/>
        <v>INSERT_DATE,</v>
      </c>
      <c r="N122" s="5" t="str">
        <f t="shared" si="53"/>
        <v>INSERT_DATE VARCHAR(30),</v>
      </c>
      <c r="O122" s="1" t="s">
        <v>7</v>
      </c>
      <c r="P122" t="s">
        <v>8</v>
      </c>
      <c r="W122" s="17" t="str">
        <f t="shared" si="49"/>
        <v>ınsertDate</v>
      </c>
      <c r="X122" s="3" t="str">
        <f t="shared" si="50"/>
        <v>"ınsertDate":"",</v>
      </c>
      <c r="Y122" s="22" t="str">
        <f t="shared" si="51"/>
        <v>public static String INSERT_DATE="ınsertDate";</v>
      </c>
      <c r="Z122" s="7" t="str">
        <f t="shared" si="52"/>
        <v>private String ınsertDate="";</v>
      </c>
    </row>
    <row r="123" spans="2:26" ht="19.2" x14ac:dyDescent="0.45">
      <c r="B123" s="1" t="s">
        <v>5</v>
      </c>
      <c r="C123" s="1" t="s">
        <v>1</v>
      </c>
      <c r="D123" s="4">
        <v>30</v>
      </c>
      <c r="I123" t="str">
        <f>I122</f>
        <v>ALTER TABLE TM_PROJECT_PERMISSION</v>
      </c>
      <c r="J123" t="str">
        <f>CONCATENATE(LEFT(CONCATENATE(" ADD "," ",N123,";"),LEN(CONCATENATE(" ADD "," ",N123,";"))-2),";")</f>
        <v xml:space="preserve"> ADD  MODIFICATION_DATE VARCHAR(30);</v>
      </c>
      <c r="K123" s="21" t="str">
        <f>CONCATENATE(LEFT(CONCATENATE("  ALTER COLUMN  "," ",N123,";"),LEN(CONCATENATE("  ALTER COLUMN  "," ",N123,";"))-2),";")</f>
        <v xml:space="preserve">  ALTER COLUMN   MODIFICATION_DATE VARCHAR(30);</v>
      </c>
      <c r="L123" s="12"/>
      <c r="M123" s="18" t="str">
        <f t="shared" si="48"/>
        <v>MODIFICATION_DATE,</v>
      </c>
      <c r="N123" s="5" t="str">
        <f t="shared" si="53"/>
        <v>MODIFICATION_DATE VARCHAR(30),</v>
      </c>
      <c r="O123" s="1" t="s">
        <v>9</v>
      </c>
      <c r="P123" t="s">
        <v>8</v>
      </c>
      <c r="W123" s="17" t="str">
        <f t="shared" si="49"/>
        <v>modıfıcatıonDate</v>
      </c>
      <c r="X123" s="3" t="str">
        <f t="shared" si="50"/>
        <v>"modıfıcatıonDate":"",</v>
      </c>
      <c r="Y123" s="22" t="str">
        <f t="shared" si="51"/>
        <v>public static String MODIFICATION_DATE="modıfıcatıonDate";</v>
      </c>
      <c r="Z123" s="7" t="str">
        <f t="shared" si="52"/>
        <v>private String modıfıcatıonDate="";</v>
      </c>
    </row>
    <row r="124" spans="2:26" ht="19.2" x14ac:dyDescent="0.45">
      <c r="B124" s="1" t="s">
        <v>275</v>
      </c>
      <c r="C124" s="1" t="s">
        <v>1</v>
      </c>
      <c r="D124" s="4">
        <v>300</v>
      </c>
      <c r="I124">
        <f>I24</f>
        <v>0</v>
      </c>
      <c r="J124" t="str">
        <f>CONCATENATE(LEFT(CONCATENATE(" ADD "," ",N124,";"),LEN(CONCATENATE(" ADD "," ",N124,";"))-2),";")</f>
        <v xml:space="preserve"> ADD  FK_PROJECT_ID VARCHAR(300);</v>
      </c>
      <c r="K124" s="21" t="str">
        <f>CONCATENATE(LEFT(CONCATENATE("  ALTER COLUMN  "," ",N124,";"),LEN(CONCATENATE("  ALTER COLUMN  "," ",N124,";"))-2),";")</f>
        <v xml:space="preserve">  ALTER COLUMN   FK_PROJECT_ID VARCHAR(300);</v>
      </c>
      <c r="L124" s="12"/>
      <c r="M124" s="18" t="str">
        <f t="shared" si="48"/>
        <v>FK_PROJECT_ID,</v>
      </c>
      <c r="N124" s="5" t="str">
        <f t="shared" si="53"/>
        <v>FK_PROJECT_ID VARCHAR(300),</v>
      </c>
      <c r="O124" s="1" t="s">
        <v>10</v>
      </c>
      <c r="P124" t="s">
        <v>289</v>
      </c>
      <c r="Q124" t="s">
        <v>2</v>
      </c>
      <c r="W124" s="17" t="str">
        <f t="shared" si="49"/>
        <v>fkProjectId</v>
      </c>
      <c r="X124" s="3" t="str">
        <f t="shared" si="50"/>
        <v>"fkProjectId":"",</v>
      </c>
      <c r="Y124" s="22" t="str">
        <f t="shared" si="51"/>
        <v>public static String FK_PROJECT_ID="fkProjectId";</v>
      </c>
      <c r="Z124" s="7" t="str">
        <f t="shared" si="52"/>
        <v>private String fkProjectId="";</v>
      </c>
    </row>
    <row r="125" spans="2:26" ht="19.2" x14ac:dyDescent="0.45">
      <c r="B125" s="1" t="s">
        <v>11</v>
      </c>
      <c r="C125" s="1" t="s">
        <v>1</v>
      </c>
      <c r="D125" s="4">
        <v>45</v>
      </c>
      <c r="L125" s="12"/>
      <c r="M125" s="18" t="str">
        <f>CONCATENATE(B125,",")</f>
        <v>FK_USER_ID,</v>
      </c>
      <c r="N125" s="5" t="str">
        <f>CONCATENATE(B125," ",C125,"(",D125,")",",")</f>
        <v>FK_USER_ID VARCHAR(45),</v>
      </c>
      <c r="O125" s="1" t="s">
        <v>10</v>
      </c>
      <c r="P125" t="s">
        <v>12</v>
      </c>
      <c r="W125" s="17" t="str">
        <f t="shared" si="49"/>
        <v>fkUser</v>
      </c>
      <c r="X125" s="3" t="str">
        <f>CONCATENATE("""",W125,"""",":","""","""",",")</f>
        <v>"fkUser":"",</v>
      </c>
      <c r="Y125" s="22" t="str">
        <f>CONCATENATE("public static String ",,B125,,"=","""",W125,""";")</f>
        <v>public static String FK_USER_ID="fkUser";</v>
      </c>
      <c r="Z125" s="7" t="str">
        <f>CONCATENATE("private String ",W125,"=","""""",";")</f>
        <v>private String fkUser="";</v>
      </c>
    </row>
    <row r="126" spans="2:26" ht="19.2" x14ac:dyDescent="0.45">
      <c r="B126" s="1" t="s">
        <v>14</v>
      </c>
      <c r="C126" s="1" t="s">
        <v>1</v>
      </c>
      <c r="D126" s="4">
        <v>3000</v>
      </c>
      <c r="I126">
        <f>I99</f>
        <v>0</v>
      </c>
      <c r="J126" t="str">
        <f>CONCATENATE(LEFT(CONCATENATE(" ADD "," ",N126,";"),LEN(CONCATENATE(" ADD "," ",N126,";"))-2),";")</f>
        <v xml:space="preserve"> ADD  DESCRIPTION VARCHAR(3000);</v>
      </c>
      <c r="K126" s="21" t="str">
        <f>CONCATENATE(LEFT(CONCATENATE("  ALTER COLUMN  "," ",N126,";"),LEN(CONCATENATE("  ALTER COLUMN  "," ",N126,";"))-2),";")</f>
        <v xml:space="preserve">  ALTER COLUMN   DESCRIPTION VARCHAR(3000);</v>
      </c>
      <c r="L126" s="12"/>
      <c r="M126" s="18" t="str">
        <f t="shared" si="48"/>
        <v>DESCRIPTION,</v>
      </c>
      <c r="N126" s="5" t="str">
        <f t="shared" si="53"/>
        <v>DESCRIPTION VARCHAR(3000),</v>
      </c>
      <c r="O126" s="1" t="s">
        <v>14</v>
      </c>
      <c r="W126" s="17" t="str">
        <f t="shared" si="49"/>
        <v>descrıptıon</v>
      </c>
      <c r="X126" s="3" t="str">
        <f t="shared" si="50"/>
        <v>"descrıptıon":"",</v>
      </c>
      <c r="Y126" s="22" t="str">
        <f t="shared" si="51"/>
        <v>public static String DESCRIPTION="descrıptıon";</v>
      </c>
      <c r="Z126" s="7" t="str">
        <f t="shared" si="52"/>
        <v>private String descrıptıon="";</v>
      </c>
    </row>
    <row r="127" spans="2:26" ht="19.2" x14ac:dyDescent="0.45">
      <c r="C127" s="1"/>
      <c r="D127" s="8"/>
      <c r="M127" s="18"/>
      <c r="N127" s="33" t="s">
        <v>130</v>
      </c>
      <c r="O127" s="1"/>
      <c r="W127" s="17"/>
    </row>
    <row r="128" spans="2:26" ht="19.2" x14ac:dyDescent="0.45">
      <c r="C128" s="1"/>
      <c r="D128" s="8"/>
      <c r="M128" s="18"/>
      <c r="N128" s="31" t="s">
        <v>126</v>
      </c>
      <c r="O128" s="1"/>
      <c r="W128" s="17"/>
    </row>
    <row r="129" spans="2:26" x14ac:dyDescent="0.3">
      <c r="B129" s="2" t="s">
        <v>349</v>
      </c>
      <c r="I129" t="str">
        <f>CONCATENATE("ALTER TABLE"," ",B129)</f>
        <v>ALTER TABLE TM_PROJECT_PERMISSION_LIST</v>
      </c>
      <c r="J129" t="s">
        <v>294</v>
      </c>
      <c r="K129" s="26" t="str">
        <f>CONCATENATE(J129," VIEW ",B129," AS SELECT")</f>
        <v>create OR REPLACE VIEW TM_PROJECT_PERMISSION_LIST AS SELECT</v>
      </c>
      <c r="N129" s="5" t="str">
        <f>CONCATENATE("CREATE TABLE ",B129," ","(")</f>
        <v>CREATE TABLE TM_PROJECT_PERMISSION_LIST (</v>
      </c>
    </row>
    <row r="130" spans="2:26" ht="19.2" x14ac:dyDescent="0.45">
      <c r="B130" s="1" t="s">
        <v>2</v>
      </c>
      <c r="C130" s="1" t="s">
        <v>1</v>
      </c>
      <c r="D130" s="4">
        <v>30</v>
      </c>
      <c r="E130" s="24" t="s">
        <v>113</v>
      </c>
      <c r="I130" t="str">
        <f>I129</f>
        <v>ALTER TABLE TM_PROJECT_PERMISSION_LIST</v>
      </c>
      <c r="K130" s="25" t="str">
        <f>CONCATENATE(B130,",")</f>
        <v>ID,</v>
      </c>
      <c r="L130" s="12"/>
      <c r="M130" s="18" t="str">
        <f t="shared" ref="M130:M138" si="54">CONCATENATE(B130,",")</f>
        <v>ID,</v>
      </c>
      <c r="N130" s="5" t="str">
        <f>CONCATENATE(B130," ",C130,"(",D130,") ",E130," ,")</f>
        <v>ID VARCHAR(30) NOT NULL ,</v>
      </c>
      <c r="O130" s="1" t="s">
        <v>2</v>
      </c>
      <c r="P130" s="6"/>
      <c r="Q130" s="6"/>
      <c r="R130" s="6"/>
      <c r="S130" s="6"/>
      <c r="T130" s="6"/>
      <c r="U130" s="6"/>
      <c r="V130" s="6"/>
      <c r="W130" s="17" t="str">
        <f t="shared" ref="W130:W138" si="55">CONCATENATE(,LOWER(O130),UPPER(LEFT(P130,1)),LOWER(RIGHT(P130,LEN(P130)-IF(LEN(P130)&gt;0,1,LEN(P130)))),UPPER(LEFT(Q130,1)),LOWER(RIGHT(Q130,LEN(Q130)-IF(LEN(Q130)&gt;0,1,LEN(Q130)))),UPPER(LEFT(R130,1)),LOWER(RIGHT(R130,LEN(R130)-IF(LEN(R130)&gt;0,1,LEN(R130)))),UPPER(LEFT(S130,1)),LOWER(RIGHT(S130,LEN(S130)-IF(LEN(S130)&gt;0,1,LEN(S130)))),UPPER(LEFT(T130,1)),LOWER(RIGHT(T130,LEN(T130)-IF(LEN(T130)&gt;0,1,LEN(T130)))),UPPER(LEFT(U130,1)),LOWER(RIGHT(U130,LEN(U130)-IF(LEN(U130)&gt;0,1,LEN(U130)))),UPPER(LEFT(V130,1)),LOWER(RIGHT(V130,LEN(V130)-IF(LEN(V130)&gt;0,1,LEN(V130)))))</f>
        <v>ıd</v>
      </c>
      <c r="X130" s="3" t="str">
        <f t="shared" ref="X130:X138" si="56">CONCATENATE("""",W130,"""",":","""","""",",")</f>
        <v>"ıd":"",</v>
      </c>
      <c r="Y130" s="22" t="str">
        <f t="shared" ref="Y130:Y138" si="57">CONCATENATE("public static String ",,B130,,"=","""",W130,""";")</f>
        <v>public static String ID="ıd";</v>
      </c>
      <c r="Z130" s="7" t="str">
        <f t="shared" ref="Z130:Z138" si="58">CONCATENATE("private String ",W130,"=","""""",";")</f>
        <v>private String ıd="";</v>
      </c>
    </row>
    <row r="131" spans="2:26" ht="19.2" x14ac:dyDescent="0.45">
      <c r="B131" s="1" t="s">
        <v>3</v>
      </c>
      <c r="C131" s="1" t="s">
        <v>1</v>
      </c>
      <c r="D131" s="4">
        <v>10</v>
      </c>
      <c r="I131" t="str">
        <f>I130</f>
        <v>ALTER TABLE TM_PROJECT_PERMISSION_LIST</v>
      </c>
      <c r="K131" s="25" t="str">
        <f>CONCATENATE(B131,",")</f>
        <v>STATUS,</v>
      </c>
      <c r="L131" s="12"/>
      <c r="M131" s="18" t="str">
        <f t="shared" si="54"/>
        <v>STATUS,</v>
      </c>
      <c r="N131" s="5" t="str">
        <f t="shared" ref="N131:N138" si="59">CONCATENATE(B131," ",C131,"(",D131,")",",")</f>
        <v>STATUS VARCHAR(10),</v>
      </c>
      <c r="O131" s="1" t="s">
        <v>3</v>
      </c>
      <c r="W131" s="17" t="str">
        <f t="shared" si="55"/>
        <v>status</v>
      </c>
      <c r="X131" s="3" t="str">
        <f t="shared" si="56"/>
        <v>"status":"",</v>
      </c>
      <c r="Y131" s="22" t="str">
        <f t="shared" si="57"/>
        <v>public static String STATUS="status";</v>
      </c>
      <c r="Z131" s="7" t="str">
        <f t="shared" si="58"/>
        <v>private String status="";</v>
      </c>
    </row>
    <row r="132" spans="2:26" ht="19.2" x14ac:dyDescent="0.45">
      <c r="B132" s="1" t="s">
        <v>4</v>
      </c>
      <c r="C132" s="1" t="s">
        <v>1</v>
      </c>
      <c r="D132" s="4">
        <v>30</v>
      </c>
      <c r="I132" t="str">
        <f>I131</f>
        <v>ALTER TABLE TM_PROJECT_PERMISSION_LIST</v>
      </c>
      <c r="K132" s="25" t="str">
        <f>CONCATENATE(B132,",")</f>
        <v>INSERT_DATE,</v>
      </c>
      <c r="L132" s="12"/>
      <c r="M132" s="18" t="str">
        <f t="shared" si="54"/>
        <v>INSERT_DATE,</v>
      </c>
      <c r="N132" s="5" t="str">
        <f t="shared" si="59"/>
        <v>INSERT_DATE VARCHAR(30),</v>
      </c>
      <c r="O132" s="1" t="s">
        <v>7</v>
      </c>
      <c r="P132" t="s">
        <v>8</v>
      </c>
      <c r="W132" s="17" t="str">
        <f t="shared" si="55"/>
        <v>ınsertDate</v>
      </c>
      <c r="X132" s="3" t="str">
        <f t="shared" si="56"/>
        <v>"ınsertDate":"",</v>
      </c>
      <c r="Y132" s="22" t="str">
        <f t="shared" si="57"/>
        <v>public static String INSERT_DATE="ınsertDate";</v>
      </c>
      <c r="Z132" s="7" t="str">
        <f t="shared" si="58"/>
        <v>private String ınsertDate="";</v>
      </c>
    </row>
    <row r="133" spans="2:26" ht="19.2" x14ac:dyDescent="0.45">
      <c r="B133" s="1" t="s">
        <v>5</v>
      </c>
      <c r="C133" s="1" t="s">
        <v>1</v>
      </c>
      <c r="D133" s="4">
        <v>30</v>
      </c>
      <c r="I133" t="str">
        <f>I132</f>
        <v>ALTER TABLE TM_PROJECT_PERMISSION_LIST</v>
      </c>
      <c r="K133" s="25" t="str">
        <f>CONCATENATE(B133,",")</f>
        <v>MODIFICATION_DATE,</v>
      </c>
      <c r="L133" s="12"/>
      <c r="M133" s="18" t="str">
        <f t="shared" si="54"/>
        <v>MODIFICATION_DATE,</v>
      </c>
      <c r="N133" s="5" t="str">
        <f t="shared" si="59"/>
        <v>MODIFICATION_DATE VARCHAR(30),</v>
      </c>
      <c r="O133" s="1" t="s">
        <v>9</v>
      </c>
      <c r="P133" t="s">
        <v>8</v>
      </c>
      <c r="W133" s="17" t="str">
        <f t="shared" si="55"/>
        <v>modıfıcatıonDate</v>
      </c>
      <c r="X133" s="3" t="str">
        <f t="shared" si="56"/>
        <v>"modıfıcatıonDate":"",</v>
      </c>
      <c r="Y133" s="22" t="str">
        <f t="shared" si="57"/>
        <v>public static String MODIFICATION_DATE="modıfıcatıonDate";</v>
      </c>
      <c r="Z133" s="7" t="str">
        <f t="shared" si="58"/>
        <v>private String modıfıcatıonDate="";</v>
      </c>
    </row>
    <row r="134" spans="2:26" ht="19.2" x14ac:dyDescent="0.45">
      <c r="B134" s="1" t="s">
        <v>275</v>
      </c>
      <c r="C134" s="1" t="s">
        <v>1</v>
      </c>
      <c r="D134" s="4">
        <v>300</v>
      </c>
      <c r="I134" t="str">
        <f>I92</f>
        <v>ALTER TABLE TM_TASK_TYPE</v>
      </c>
      <c r="K134" s="25" t="str">
        <f>CONCATENATE(B134,",")</f>
        <v>FK_PROJECT_ID,</v>
      </c>
      <c r="L134" s="12"/>
      <c r="M134" s="18" t="str">
        <f>CONCATENATE(B134,",")</f>
        <v>FK_PROJECT_ID,</v>
      </c>
      <c r="N134" s="5" t="str">
        <f>CONCATENATE(B134," ",C134,"(",D134,")",",")</f>
        <v>FK_PROJECT_ID VARCHAR(300),</v>
      </c>
      <c r="O134" s="1" t="s">
        <v>10</v>
      </c>
      <c r="P134" t="s">
        <v>289</v>
      </c>
      <c r="Q134" t="s">
        <v>2</v>
      </c>
      <c r="W134" s="17" t="str">
        <f t="shared" si="55"/>
        <v>fkProjectId</v>
      </c>
      <c r="X134" s="3" t="str">
        <f>CONCATENATE("""",W134,"""",":","""","""",",")</f>
        <v>"fkProjectId":"",</v>
      </c>
      <c r="Y134" s="22" t="str">
        <f>CONCATENATE("public static String ",,B134,,"=","""",W134,""";")</f>
        <v>public static String FK_PROJECT_ID="fkProjectId";</v>
      </c>
      <c r="Z134" s="7" t="str">
        <f>CONCATENATE("private String ",W134,"=","""""",";")</f>
        <v>private String fkProjectId="";</v>
      </c>
    </row>
    <row r="135" spans="2:26" ht="19.2" x14ac:dyDescent="0.45">
      <c r="B135" s="1" t="s">
        <v>288</v>
      </c>
      <c r="C135" s="1" t="s">
        <v>1</v>
      </c>
      <c r="D135" s="4">
        <v>300</v>
      </c>
      <c r="I135" t="e">
        <f>I93</f>
        <v>#REF!</v>
      </c>
      <c r="J135" s="23"/>
      <c r="K135" s="25" t="s">
        <v>383</v>
      </c>
      <c r="L135" s="12"/>
      <c r="M135" s="18" t="str">
        <f t="shared" si="54"/>
        <v>PROJECT_NAME,</v>
      </c>
      <c r="N135" s="5" t="str">
        <f t="shared" si="59"/>
        <v>PROJECT_NAME VARCHAR(300),</v>
      </c>
      <c r="O135" s="1" t="s">
        <v>289</v>
      </c>
      <c r="P135" t="s">
        <v>0</v>
      </c>
      <c r="W135" s="17" t="str">
        <f t="shared" si="55"/>
        <v>projectName</v>
      </c>
      <c r="X135" s="3" t="str">
        <f t="shared" si="56"/>
        <v>"projectName":"",</v>
      </c>
      <c r="Y135" s="22" t="str">
        <f t="shared" si="57"/>
        <v>public static String PROJECT_NAME="projectName";</v>
      </c>
      <c r="Z135" s="7" t="str">
        <f t="shared" si="58"/>
        <v>private String projectName="";</v>
      </c>
    </row>
    <row r="136" spans="2:26" ht="19.2" x14ac:dyDescent="0.45">
      <c r="B136" s="1" t="s">
        <v>11</v>
      </c>
      <c r="C136" s="1" t="s">
        <v>1</v>
      </c>
      <c r="D136" s="4">
        <v>45</v>
      </c>
      <c r="K136" s="25" t="str">
        <f>CONCATENATE(B136,",")</f>
        <v>FK_USER_ID,</v>
      </c>
      <c r="L136" s="12"/>
      <c r="M136" s="18" t="str">
        <f>CONCATENATE(B136,",")</f>
        <v>FK_USER_ID,</v>
      </c>
      <c r="N136" s="5" t="str">
        <f>CONCATENATE(B136," ",C136,"(",D136,")",",")</f>
        <v>FK_USER_ID VARCHAR(45),</v>
      </c>
      <c r="O136" s="1" t="s">
        <v>10</v>
      </c>
      <c r="P136" t="s">
        <v>12</v>
      </c>
      <c r="R136" t="s">
        <v>350</v>
      </c>
      <c r="W136" s="17" t="str">
        <f t="shared" si="55"/>
        <v>fkUserId</v>
      </c>
      <c r="X136" s="3" t="str">
        <f>CONCATENATE("""",W136,"""",":","""","""",",")</f>
        <v>"fkUserId":"",</v>
      </c>
      <c r="Y136" s="22" t="str">
        <f>CONCATENATE("public static String ",,B136,,"=","""",W136,""";")</f>
        <v>public static String FK_USER_ID="fkUserId";</v>
      </c>
      <c r="Z136" s="7" t="str">
        <f>CONCATENATE("private String ",W136,"=","""""",";")</f>
        <v>private String fkUserId="";</v>
      </c>
    </row>
    <row r="137" spans="2:26" ht="19.2" x14ac:dyDescent="0.45">
      <c r="B137" s="1" t="s">
        <v>348</v>
      </c>
      <c r="C137" s="1" t="s">
        <v>1</v>
      </c>
      <c r="D137" s="4">
        <v>45</v>
      </c>
      <c r="K137" s="25" t="s">
        <v>443</v>
      </c>
      <c r="L137" s="12"/>
      <c r="M137" s="18" t="str">
        <f t="shared" si="54"/>
        <v>USER_NAME,</v>
      </c>
      <c r="N137" s="5" t="str">
        <f t="shared" si="59"/>
        <v>USER_NAME VARCHAR(45),</v>
      </c>
      <c r="O137" s="1" t="s">
        <v>12</v>
      </c>
      <c r="P137" t="s">
        <v>0</v>
      </c>
      <c r="W137" s="17" t="str">
        <f t="shared" si="55"/>
        <v>userName</v>
      </c>
      <c r="X137" s="3" t="str">
        <f t="shared" si="56"/>
        <v>"userName":"",</v>
      </c>
      <c r="Y137" s="22" t="str">
        <f t="shared" si="57"/>
        <v>public static String USER_NAME="userName";</v>
      </c>
      <c r="Z137" s="7" t="str">
        <f t="shared" si="58"/>
        <v>private String userName="";</v>
      </c>
    </row>
    <row r="138" spans="2:26" ht="19.2" x14ac:dyDescent="0.45">
      <c r="B138" s="1" t="s">
        <v>14</v>
      </c>
      <c r="C138" s="1" t="s">
        <v>1</v>
      </c>
      <c r="D138" s="4">
        <v>3000</v>
      </c>
      <c r="I138" t="str">
        <f>I109</f>
        <v>ALTER TABLE TM_PROJECT</v>
      </c>
      <c r="K138" s="25" t="str">
        <f>CONCATENATE(B138,"")</f>
        <v>DESCRIPTION</v>
      </c>
      <c r="L138" s="12"/>
      <c r="M138" s="18" t="str">
        <f t="shared" si="54"/>
        <v>DESCRIPTION,</v>
      </c>
      <c r="N138" s="5" t="str">
        <f t="shared" si="59"/>
        <v>DESCRIPTION VARCHAR(3000),</v>
      </c>
      <c r="O138" s="1" t="s">
        <v>14</v>
      </c>
      <c r="W138" s="17" t="str">
        <f t="shared" si="55"/>
        <v>descrıptıon</v>
      </c>
      <c r="X138" s="3" t="str">
        <f t="shared" si="56"/>
        <v>"descrıptıon":"",</v>
      </c>
      <c r="Y138" s="22" t="str">
        <f t="shared" si="57"/>
        <v>public static String DESCRIPTION="descrıptıon";</v>
      </c>
      <c r="Z138" s="7" t="str">
        <f t="shared" si="58"/>
        <v>private String descrıptıon="";</v>
      </c>
    </row>
    <row r="139" spans="2:26" ht="19.2" x14ac:dyDescent="0.45">
      <c r="C139" s="14"/>
      <c r="D139" s="9"/>
      <c r="K139" s="29" t="str">
        <f>CONCATENATE(" FROM ",LEFT(B129,LEN(B129)-5)," T")</f>
        <v xml:space="preserve"> FROM TM_PROJECT_PERMISSION T</v>
      </c>
      <c r="M139" s="20"/>
      <c r="W139" s="17"/>
    </row>
    <row r="140" spans="2:26" ht="19.2" x14ac:dyDescent="0.45">
      <c r="C140" s="14"/>
      <c r="D140" s="9"/>
      <c r="K140" s="29"/>
      <c r="M140" s="20"/>
      <c r="W140" s="17"/>
    </row>
    <row r="141" spans="2:26" x14ac:dyDescent="0.3">
      <c r="B141" s="2" t="s">
        <v>293</v>
      </c>
      <c r="I141" t="str">
        <f>CONCATENATE("ALTER TABLE"," ",B141)</f>
        <v>ALTER TABLE TM_PROJECT_LIST</v>
      </c>
      <c r="J141" t="s">
        <v>294</v>
      </c>
      <c r="K141" s="26" t="str">
        <f>CONCATENATE(J141," VIEW ",B141," AS SELECT")</f>
        <v>create OR REPLACE VIEW TM_PROJECT_LIST AS SELECT</v>
      </c>
      <c r="N141" s="5" t="str">
        <f>CONCATENATE("CREATE TABLE ",B141," ","(")</f>
        <v>CREATE TABLE TM_PROJECT_LIST (</v>
      </c>
    </row>
    <row r="142" spans="2:26" ht="19.2" x14ac:dyDescent="0.45">
      <c r="B142" s="1" t="s">
        <v>2</v>
      </c>
      <c r="C142" s="1" t="s">
        <v>1</v>
      </c>
      <c r="D142" s="4">
        <v>30</v>
      </c>
      <c r="E142" s="24" t="s">
        <v>113</v>
      </c>
      <c r="I142" t="str">
        <f>I141</f>
        <v>ALTER TABLE TM_PROJECT_LIST</v>
      </c>
      <c r="K142" s="25" t="str">
        <f t="shared" ref="K142:K149" si="60">CONCATENATE(B142,",")</f>
        <v>ID,</v>
      </c>
      <c r="L142" s="12"/>
      <c r="M142" s="18" t="str">
        <f t="shared" ref="M142:M152" si="61">CONCATENATE(B142,",")</f>
        <v>ID,</v>
      </c>
      <c r="N142" s="5" t="str">
        <f>CONCATENATE(B142," ",C142,"(",D142,") ",E142," ,")</f>
        <v>ID VARCHAR(30) NOT NULL ,</v>
      </c>
      <c r="O142" s="1" t="s">
        <v>2</v>
      </c>
      <c r="P142" s="6"/>
      <c r="Q142" s="6"/>
      <c r="R142" s="6"/>
      <c r="S142" s="6"/>
      <c r="T142" s="6"/>
      <c r="U142" s="6"/>
      <c r="V142" s="6"/>
      <c r="W142" s="17" t="str">
        <f>CONCATENATE(,LOWER(O142),UPPER(LEFT(P142,1)),LOWER(RIGHT(P142,LEN(P142)-IF(LEN(P142)&gt;0,1,LEN(P142)))),UPPER(LEFT(Q142,1)),LOWER(RIGHT(Q142,LEN(Q142)-IF(LEN(Q142)&gt;0,1,LEN(Q142)))),UPPER(LEFT(R142,1)),LOWER(RIGHT(R142,LEN(R142)-IF(LEN(R142)&gt;0,1,LEN(R142)))),UPPER(LEFT(S142,1)),LOWER(RIGHT(S142,LEN(S142)-IF(LEN(S142)&gt;0,1,LEN(S142)))),UPPER(LEFT(T142,1)),LOWER(RIGHT(T142,LEN(T142)-IF(LEN(T142)&gt;0,1,LEN(T142)))),UPPER(LEFT(U142,1)),LOWER(RIGHT(U142,LEN(U142)-IF(LEN(U142)&gt;0,1,LEN(U142)))),UPPER(LEFT(V142,1)),LOWER(RIGHT(V142,LEN(V142)-IF(LEN(V142)&gt;0,1,LEN(V142)))))</f>
        <v>ıd</v>
      </c>
      <c r="X142" s="3" t="str">
        <f t="shared" ref="X142:X152" si="62">CONCATENATE("""",W142,"""",":","""","""",",")</f>
        <v>"ıd":"",</v>
      </c>
      <c r="Y142" s="22" t="str">
        <f t="shared" ref="Y142:Y152" si="63">CONCATENATE("public static String ",,B142,,"=","""",W142,""";")</f>
        <v>public static String ID="ıd";</v>
      </c>
      <c r="Z142" s="7" t="str">
        <f t="shared" ref="Z142:Z152" si="64">CONCATENATE("private String ",W142,"=","""""",";")</f>
        <v>private String ıd="";</v>
      </c>
    </row>
    <row r="143" spans="2:26" ht="19.2" x14ac:dyDescent="0.45">
      <c r="B143" s="1" t="s">
        <v>3</v>
      </c>
      <c r="C143" s="1" t="s">
        <v>1</v>
      </c>
      <c r="D143" s="4">
        <v>10</v>
      </c>
      <c r="I143" t="str">
        <f>I142</f>
        <v>ALTER TABLE TM_PROJECT_LIST</v>
      </c>
      <c r="K143" s="25" t="str">
        <f t="shared" si="60"/>
        <v>STATUS,</v>
      </c>
      <c r="L143" s="12"/>
      <c r="M143" s="18" t="str">
        <f t="shared" si="61"/>
        <v>STATUS,</v>
      </c>
      <c r="N143" s="5" t="str">
        <f t="shared" ref="N143:N152" si="65">CONCATENATE(B143," ",C143,"(",D143,")",",")</f>
        <v>STATUS VARCHAR(10),</v>
      </c>
      <c r="O143" s="1" t="s">
        <v>3</v>
      </c>
      <c r="W143" s="17" t="str">
        <f>CONCATENATE(,LOWER(O143),UPPER(LEFT(P143,1)),LOWER(RIGHT(P143,LEN(P143)-IF(LEN(P143)&gt;0,1,LEN(P143)))),UPPER(LEFT(Q143,1)),LOWER(RIGHT(Q143,LEN(Q143)-IF(LEN(Q143)&gt;0,1,LEN(Q143)))),UPPER(LEFT(R143,1)),LOWER(RIGHT(R143,LEN(R143)-IF(LEN(R143)&gt;0,1,LEN(R143)))),UPPER(LEFT(S143,1)),LOWER(RIGHT(S143,LEN(S143)-IF(LEN(S143)&gt;0,1,LEN(S143)))),UPPER(LEFT(T143,1)),LOWER(RIGHT(T143,LEN(T143)-IF(LEN(T143)&gt;0,1,LEN(T143)))),UPPER(LEFT(U143,1)),LOWER(RIGHT(U143,LEN(U143)-IF(LEN(U143)&gt;0,1,LEN(U143)))),UPPER(LEFT(V143,1)),LOWER(RIGHT(V143,LEN(V143)-IF(LEN(V143)&gt;0,1,LEN(V143)))))</f>
        <v>status</v>
      </c>
      <c r="X143" s="3" t="str">
        <f t="shared" si="62"/>
        <v>"status":"",</v>
      </c>
      <c r="Y143" s="22" t="str">
        <f t="shared" si="63"/>
        <v>public static String STATUS="status";</v>
      </c>
      <c r="Z143" s="7" t="str">
        <f t="shared" si="64"/>
        <v>private String status="";</v>
      </c>
    </row>
    <row r="144" spans="2:26" ht="19.2" x14ac:dyDescent="0.45">
      <c r="B144" s="1" t="s">
        <v>4</v>
      </c>
      <c r="C144" s="1" t="s">
        <v>1</v>
      </c>
      <c r="D144" s="4">
        <v>30</v>
      </c>
      <c r="I144" t="str">
        <f>I143</f>
        <v>ALTER TABLE TM_PROJECT_LIST</v>
      </c>
      <c r="K144" s="25" t="str">
        <f t="shared" si="60"/>
        <v>INSERT_DATE,</v>
      </c>
      <c r="L144" s="12"/>
      <c r="M144" s="18" t="str">
        <f t="shared" si="61"/>
        <v>INSERT_DATE,</v>
      </c>
      <c r="N144" s="5" t="str">
        <f t="shared" si="65"/>
        <v>INSERT_DATE VARCHAR(30),</v>
      </c>
      <c r="O144" s="1" t="s">
        <v>7</v>
      </c>
      <c r="P144" t="s">
        <v>8</v>
      </c>
      <c r="W144" s="17" t="str">
        <f>CONCATENATE(,LOWER(O144),UPPER(LEFT(P144,1)),LOWER(RIGHT(P144,LEN(P144)-IF(LEN(P144)&gt;0,1,LEN(P144)))),UPPER(LEFT(Q144,1)),LOWER(RIGHT(Q144,LEN(Q144)-IF(LEN(Q144)&gt;0,1,LEN(Q144)))),UPPER(LEFT(R144,1)),LOWER(RIGHT(R144,LEN(R144)-IF(LEN(R144)&gt;0,1,LEN(R144)))),UPPER(LEFT(S144,1)),LOWER(RIGHT(S144,LEN(S144)-IF(LEN(S144)&gt;0,1,LEN(S144)))),UPPER(LEFT(T144,1)),LOWER(RIGHT(T144,LEN(T144)-IF(LEN(T144)&gt;0,1,LEN(T144)))),UPPER(LEFT(U144,1)),LOWER(RIGHT(U144,LEN(U144)-IF(LEN(U144)&gt;0,1,LEN(U144)))),UPPER(LEFT(V144,1)),LOWER(RIGHT(V144,LEN(V144)-IF(LEN(V144)&gt;0,1,LEN(V144)))))</f>
        <v>ınsertDate</v>
      </c>
      <c r="X144" s="3" t="str">
        <f t="shared" si="62"/>
        <v>"ınsertDate":"",</v>
      </c>
      <c r="Y144" s="22" t="str">
        <f t="shared" si="63"/>
        <v>public static String INSERT_DATE="ınsertDate";</v>
      </c>
      <c r="Z144" s="7" t="str">
        <f t="shared" si="64"/>
        <v>private String ınsertDate="";</v>
      </c>
    </row>
    <row r="145" spans="2:26" ht="19.2" x14ac:dyDescent="0.45">
      <c r="B145" s="1" t="s">
        <v>5</v>
      </c>
      <c r="C145" s="1" t="s">
        <v>1</v>
      </c>
      <c r="D145" s="4">
        <v>30</v>
      </c>
      <c r="I145" t="str">
        <f>I144</f>
        <v>ALTER TABLE TM_PROJECT_LIST</v>
      </c>
      <c r="K145" s="25" t="str">
        <f t="shared" si="60"/>
        <v>MODIFICATION_DATE,</v>
      </c>
      <c r="L145" s="12"/>
      <c r="M145" s="18" t="str">
        <f t="shared" si="61"/>
        <v>MODIFICATION_DATE,</v>
      </c>
      <c r="N145" s="5" t="str">
        <f t="shared" si="65"/>
        <v>MODIFICATION_DATE VARCHAR(30),</v>
      </c>
      <c r="O145" s="1" t="s">
        <v>9</v>
      </c>
      <c r="P145" t="s">
        <v>8</v>
      </c>
      <c r="W145" s="17" t="str">
        <f>CONCATENATE(,LOWER(O145),UPPER(LEFT(P145,1)),LOWER(RIGHT(P145,LEN(P145)-IF(LEN(P145)&gt;0,1,LEN(P145)))),UPPER(LEFT(Q145,1)),LOWER(RIGHT(Q145,LEN(Q145)-IF(LEN(Q145)&gt;0,1,LEN(Q145)))),UPPER(LEFT(R145,1)),LOWER(RIGHT(R145,LEN(R145)-IF(LEN(R145)&gt;0,1,LEN(R145)))),UPPER(LEFT(S145,1)),LOWER(RIGHT(S145,LEN(S145)-IF(LEN(S145)&gt;0,1,LEN(S145)))),UPPER(LEFT(T145,1)),LOWER(RIGHT(T145,LEN(T145)-IF(LEN(T145)&gt;0,1,LEN(T145)))),UPPER(LEFT(U145,1)),LOWER(RIGHT(U145,LEN(U145)-IF(LEN(U145)&gt;0,1,LEN(U145)))),UPPER(LEFT(V145,1)),LOWER(RIGHT(V145,LEN(V145)-IF(LEN(V145)&gt;0,1,LEN(V145)))))</f>
        <v>modıfıcatıonDate</v>
      </c>
      <c r="X145" s="3" t="str">
        <f t="shared" si="62"/>
        <v>"modıfıcatıonDate":"",</v>
      </c>
      <c r="Y145" s="22" t="str">
        <f t="shared" si="63"/>
        <v>public static String MODIFICATION_DATE="modıfıcatıonDate";</v>
      </c>
      <c r="Z145" s="7" t="str">
        <f t="shared" si="64"/>
        <v>private String modıfıcatıonDate="";</v>
      </c>
    </row>
    <row r="146" spans="2:26" ht="19.2" x14ac:dyDescent="0.45">
      <c r="B146" s="1" t="s">
        <v>288</v>
      </c>
      <c r="C146" s="1" t="s">
        <v>1</v>
      </c>
      <c r="D146" s="4">
        <v>300</v>
      </c>
      <c r="I146">
        <f>I99</f>
        <v>0</v>
      </c>
      <c r="K146" s="25" t="str">
        <f t="shared" si="60"/>
        <v>PROJECT_NAME,</v>
      </c>
      <c r="L146" s="12"/>
      <c r="M146" s="18" t="str">
        <f t="shared" si="61"/>
        <v>PROJECT_NAME,</v>
      </c>
      <c r="N146" s="5" t="str">
        <f t="shared" si="65"/>
        <v>PROJECT_NAME VARCHAR(300),</v>
      </c>
      <c r="O146" s="1" t="s">
        <v>289</v>
      </c>
      <c r="P146" t="s">
        <v>0</v>
      </c>
      <c r="W146" s="17" t="str">
        <f>CONCATENATE(,LOWER(O146),UPPER(LEFT(P146,1)),LOWER(RIGHT(P146,LEN(P146)-IF(LEN(P146)&gt;0,1,LEN(P146)))),UPPER(LEFT(Q146,1)),LOWER(RIGHT(Q146,LEN(Q146)-IF(LEN(Q146)&gt;0,1,LEN(Q146)))),UPPER(LEFT(R146,1)),LOWER(RIGHT(R146,LEN(R146)-IF(LEN(R146)&gt;0,1,LEN(R146)))),UPPER(LEFT(S146,1)),LOWER(RIGHT(S146,LEN(S146)-IF(LEN(S146)&gt;0,1,LEN(S146)))),UPPER(LEFT(T146,1)),LOWER(RIGHT(T146,LEN(T146)-IF(LEN(T146)&gt;0,1,LEN(T146)))),UPPER(LEFT(U146,1)),LOWER(RIGHT(U146,LEN(U146)-IF(LEN(U146)&gt;0,1,LEN(U146)))),UPPER(LEFT(V146,1)),LOWER(RIGHT(V146,LEN(V146)-IF(LEN(V146)&gt;0,1,LEN(V146)))))</f>
        <v>projectName</v>
      </c>
      <c r="X146" s="3" t="str">
        <f t="shared" si="62"/>
        <v>"projectName":"",</v>
      </c>
      <c r="Y146" s="22" t="str">
        <f t="shared" si="63"/>
        <v>public static String PROJECT_NAME="projectName";</v>
      </c>
      <c r="Z146" s="7" t="str">
        <f t="shared" si="64"/>
        <v>private String projectName="";</v>
      </c>
    </row>
    <row r="147" spans="2:26" ht="19.2" x14ac:dyDescent="0.45">
      <c r="B147" s="1" t="s">
        <v>266</v>
      </c>
      <c r="C147" s="1" t="s">
        <v>1</v>
      </c>
      <c r="D147" s="4">
        <v>20</v>
      </c>
      <c r="J147" s="23"/>
      <c r="K147" s="25" t="str">
        <f t="shared" si="60"/>
        <v>START_DATE,</v>
      </c>
      <c r="L147" s="12"/>
      <c r="M147" s="18" t="str">
        <f t="shared" si="61"/>
        <v>START_DATE,</v>
      </c>
      <c r="N147" s="5" t="str">
        <f t="shared" si="65"/>
        <v>START_DATE VARCHAR(20),</v>
      </c>
      <c r="O147" s="1" t="s">
        <v>290</v>
      </c>
      <c r="P147" t="s">
        <v>8</v>
      </c>
      <c r="W147" s="17" t="str">
        <f t="shared" ref="W147:W152" si="66">CONCATENATE(,LOWER(O147),UPPER(LEFT(P147,1)),LOWER(RIGHT(P147,LEN(P147)-IF(LEN(P147)&gt;0,1,LEN(P147)))),UPPER(LEFT(Q147,1)),LOWER(RIGHT(Q147,LEN(Q147)-IF(LEN(Q147)&gt;0,1,LEN(Q147)))),UPPER(LEFT(R147,1)),LOWER(RIGHT(R147,LEN(R147)-IF(LEN(R147)&gt;0,1,LEN(R147)))),UPPER(LEFT(S147,1)),LOWER(RIGHT(S147,LEN(S147)-IF(LEN(S147)&gt;0,1,LEN(S147)))),UPPER(LEFT(T147,1)),LOWER(RIGHT(T147,LEN(T147)-IF(LEN(T147)&gt;0,1,LEN(T147)))),UPPER(LEFT(U147,1)),LOWER(RIGHT(U147,LEN(U147)-IF(LEN(U147)&gt;0,1,LEN(U147)))),UPPER(LEFT(V147,1)),LOWER(RIGHT(V147,LEN(V147)-IF(LEN(V147)&gt;0,1,LEN(V147)))))</f>
        <v>startDate</v>
      </c>
      <c r="X147" s="3" t="str">
        <f t="shared" si="62"/>
        <v>"startDate":"",</v>
      </c>
      <c r="Y147" s="22" t="str">
        <f t="shared" si="63"/>
        <v>public static String START_DATE="startDate";</v>
      </c>
      <c r="Z147" s="7" t="str">
        <f t="shared" si="64"/>
        <v>private String startDate="";</v>
      </c>
    </row>
    <row r="148" spans="2:26" ht="19.2" x14ac:dyDescent="0.45">
      <c r="B148" s="10" t="s">
        <v>268</v>
      </c>
      <c r="C148" s="1" t="s">
        <v>1</v>
      </c>
      <c r="D148" s="4">
        <v>43</v>
      </c>
      <c r="I148" t="e">
        <f>I93</f>
        <v>#REF!</v>
      </c>
      <c r="K148" s="25" t="str">
        <f t="shared" si="60"/>
        <v>END_DATE,</v>
      </c>
      <c r="L148" s="12"/>
      <c r="M148" s="18" t="str">
        <f t="shared" si="61"/>
        <v>END_DATE,</v>
      </c>
      <c r="N148" s="5" t="str">
        <f t="shared" si="65"/>
        <v>END_DATE VARCHAR(43),</v>
      </c>
      <c r="O148" s="1" t="s">
        <v>291</v>
      </c>
      <c r="P148" t="s">
        <v>8</v>
      </c>
      <c r="W148" s="17" t="str">
        <f t="shared" si="66"/>
        <v>endDate</v>
      </c>
      <c r="X148" s="3" t="str">
        <f t="shared" si="62"/>
        <v>"endDate":"",</v>
      </c>
      <c r="Y148" s="22" t="str">
        <f t="shared" si="63"/>
        <v>public static String END_DATE="endDate";</v>
      </c>
      <c r="Z148" s="7" t="str">
        <f t="shared" si="64"/>
        <v>private String endDate="";</v>
      </c>
    </row>
    <row r="149" spans="2:26" ht="19.2" x14ac:dyDescent="0.45">
      <c r="B149" s="10" t="s">
        <v>292</v>
      </c>
      <c r="C149" s="1" t="s">
        <v>1</v>
      </c>
      <c r="D149" s="4">
        <v>40</v>
      </c>
      <c r="I149" t="e">
        <f>I93</f>
        <v>#REF!</v>
      </c>
      <c r="K149" s="25" t="str">
        <f t="shared" si="60"/>
        <v>FK_NETWORK_ID,</v>
      </c>
      <c r="L149" s="12"/>
      <c r="M149" s="18" t="str">
        <f>CONCATENATE(B149,",")</f>
        <v>FK_NETWORK_ID,</v>
      </c>
      <c r="N149" s="5" t="str">
        <f>CONCATENATE(B149," ",C149,"(",D149,")",",")</f>
        <v>FK_NETWORK_ID VARCHAR(40),</v>
      </c>
      <c r="O149" s="1" t="s">
        <v>10</v>
      </c>
      <c r="P149" t="s">
        <v>282</v>
      </c>
      <c r="Q149" t="s">
        <v>2</v>
      </c>
      <c r="W149" s="17" t="str">
        <f>CONCATENATE(,LOWER(O149),UPPER(LEFT(P149,1)),LOWER(RIGHT(P149,LEN(P149)-IF(LEN(P149)&gt;0,1,LEN(P149)))),UPPER(LEFT(Q149,1)),LOWER(RIGHT(Q149,LEN(Q149)-IF(LEN(Q149)&gt;0,1,LEN(Q149)))),UPPER(LEFT(R149,1)),LOWER(RIGHT(R149,LEN(R149)-IF(LEN(R149)&gt;0,1,LEN(R149)))),UPPER(LEFT(S149,1)),LOWER(RIGHT(S149,LEN(S149)-IF(LEN(S149)&gt;0,1,LEN(S149)))),UPPER(LEFT(T149,1)),LOWER(RIGHT(T149,LEN(T149)-IF(LEN(T149)&gt;0,1,LEN(T149)))),UPPER(LEFT(U149,1)),LOWER(RIGHT(U149,LEN(U149)-IF(LEN(U149)&gt;0,1,LEN(U149)))),UPPER(LEFT(V149,1)),LOWER(RIGHT(V149,LEN(V149)-IF(LEN(V149)&gt;0,1,LEN(V149)))))</f>
        <v>fkNetworkId</v>
      </c>
      <c r="X149" s="3" t="str">
        <f>CONCATENATE("""",W149,"""",":","""","""",",")</f>
        <v>"fkNetworkId":"",</v>
      </c>
      <c r="Y149" s="22" t="str">
        <f>CONCATENATE("public static String ",,B149,,"=","""",W149,""";")</f>
        <v>public static String FK_NETWORK_ID="fkNetworkId";</v>
      </c>
      <c r="Z149" s="7" t="str">
        <f>CONCATENATE("private String ",W149,"=","""""",";")</f>
        <v>private String fkNetworkId="";</v>
      </c>
    </row>
    <row r="150" spans="2:26" ht="19.2" x14ac:dyDescent="0.45">
      <c r="B150" s="10" t="s">
        <v>280</v>
      </c>
      <c r="C150" s="1" t="s">
        <v>1</v>
      </c>
      <c r="D150" s="4">
        <v>40</v>
      </c>
      <c r="I150">
        <f>I94</f>
        <v>0</v>
      </c>
      <c r="K150" s="35" t="s">
        <v>382</v>
      </c>
      <c r="L150" s="12"/>
      <c r="M150" s="18" t="str">
        <f t="shared" si="61"/>
        <v>NETWORK_NAME,</v>
      </c>
      <c r="N150" s="5" t="str">
        <f t="shared" si="65"/>
        <v>NETWORK_NAME VARCHAR(40),</v>
      </c>
      <c r="O150" s="1" t="s">
        <v>282</v>
      </c>
      <c r="P150" t="s">
        <v>0</v>
      </c>
      <c r="W150" s="17" t="str">
        <f t="shared" si="66"/>
        <v>networkName</v>
      </c>
      <c r="X150" s="3" t="str">
        <f t="shared" si="62"/>
        <v>"networkName":"",</v>
      </c>
      <c r="Y150" s="22" t="str">
        <f t="shared" si="63"/>
        <v>public static String NETWORK_NAME="networkName";</v>
      </c>
      <c r="Z150" s="7" t="str">
        <f t="shared" si="64"/>
        <v>private String networkName="";</v>
      </c>
    </row>
    <row r="151" spans="2:26" ht="19.2" x14ac:dyDescent="0.45">
      <c r="B151" s="1" t="s">
        <v>182</v>
      </c>
      <c r="C151" s="1" t="s">
        <v>1</v>
      </c>
      <c r="D151" s="4">
        <v>300</v>
      </c>
      <c r="I151" t="str">
        <f>I123</f>
        <v>ALTER TABLE TM_PROJECT_PERMISSION</v>
      </c>
      <c r="K151" s="25" t="str">
        <f>CONCATENATE(B151,",")</f>
        <v>PURPOSE,</v>
      </c>
      <c r="L151" s="12"/>
      <c r="M151" s="18" t="str">
        <f t="shared" si="61"/>
        <v>PURPOSE,</v>
      </c>
      <c r="N151" s="5" t="str">
        <f t="shared" si="65"/>
        <v>PURPOSE VARCHAR(300),</v>
      </c>
      <c r="O151" s="1" t="s">
        <v>182</v>
      </c>
      <c r="W151" s="17" t="str">
        <f t="shared" si="66"/>
        <v>purpose</v>
      </c>
      <c r="X151" s="3" t="str">
        <f t="shared" si="62"/>
        <v>"purpose":"",</v>
      </c>
      <c r="Y151" s="22" t="str">
        <f t="shared" si="63"/>
        <v>public static String PURPOSE="purpose";</v>
      </c>
      <c r="Z151" s="7" t="str">
        <f t="shared" si="64"/>
        <v>private String purpose="";</v>
      </c>
    </row>
    <row r="152" spans="2:26" ht="19.2" x14ac:dyDescent="0.45">
      <c r="B152" s="1" t="s">
        <v>14</v>
      </c>
      <c r="C152" s="1" t="s">
        <v>1</v>
      </c>
      <c r="D152" s="4">
        <v>3000</v>
      </c>
      <c r="I152" t="e">
        <f>#REF!</f>
        <v>#REF!</v>
      </c>
      <c r="K152" s="25" t="str">
        <f>CONCATENATE(B152,"")</f>
        <v>DESCRIPTION</v>
      </c>
      <c r="L152" s="12"/>
      <c r="M152" s="18" t="str">
        <f t="shared" si="61"/>
        <v>DESCRIPTION,</v>
      </c>
      <c r="N152" s="5" t="str">
        <f t="shared" si="65"/>
        <v>DESCRIPTION VARCHAR(3000),</v>
      </c>
      <c r="O152" s="1" t="s">
        <v>14</v>
      </c>
      <c r="W152" s="17" t="str">
        <f t="shared" si="66"/>
        <v>descrıptıon</v>
      </c>
      <c r="X152" s="3" t="str">
        <f t="shared" si="62"/>
        <v>"descrıptıon":"",</v>
      </c>
      <c r="Y152" s="22" t="str">
        <f t="shared" si="63"/>
        <v>public static String DESCRIPTION="descrıptıon";</v>
      </c>
      <c r="Z152" s="7" t="str">
        <f t="shared" si="64"/>
        <v>private String descrıptıon="";</v>
      </c>
    </row>
    <row r="153" spans="2:26" x14ac:dyDescent="0.3">
      <c r="K153" s="29" t="str">
        <f>CONCATENATE(" FROM ",LEFT(B141,LEN(B141)-5)," T")</f>
        <v xml:space="preserve"> FROM TM_PROJECT T</v>
      </c>
    </row>
    <row r="154" spans="2:26" x14ac:dyDescent="0.3">
      <c r="K154" s="29"/>
    </row>
    <row r="155" spans="2:26" x14ac:dyDescent="0.3">
      <c r="K155" s="29"/>
    </row>
    <row r="156" spans="2:26" x14ac:dyDescent="0.3">
      <c r="K156" s="29"/>
    </row>
    <row r="157" spans="2:26" x14ac:dyDescent="0.3">
      <c r="K157" s="29"/>
    </row>
    <row r="158" spans="2:26" x14ac:dyDescent="0.3">
      <c r="B158" s="2" t="s">
        <v>295</v>
      </c>
      <c r="I158" t="str">
        <f>CONCATENATE("ALTER TABLE"," ",B158)</f>
        <v>ALTER TABLE TM_PROGRESS</v>
      </c>
      <c r="N158" s="5" t="str">
        <f>CONCATENATE("CREATE TABLE ",B158," ","(")</f>
        <v>CREATE TABLE TM_PROGRESS (</v>
      </c>
    </row>
    <row r="159" spans="2:26" ht="19.2" x14ac:dyDescent="0.45">
      <c r="B159" s="1" t="s">
        <v>2</v>
      </c>
      <c r="C159" s="1" t="s">
        <v>1</v>
      </c>
      <c r="D159" s="4">
        <v>30</v>
      </c>
      <c r="E159" s="24" t="s">
        <v>113</v>
      </c>
      <c r="I159" t="str">
        <f>I158</f>
        <v>ALTER TABLE TM_PROGRESS</v>
      </c>
      <c r="J159" t="str">
        <f>CONCATENATE(LEFT(CONCATENATE(" ADD "," ",N159,";"),LEN(CONCATENATE(" ADD "," ",N159,";"))-2),";")</f>
        <v xml:space="preserve"> ADD  ID VARCHAR(30) NOT NULL ;</v>
      </c>
      <c r="K159" s="21" t="str">
        <f>CONCATENATE(LEFT(CONCATENATE("  ALTER COLUMN  "," ",N159,";"),LEN(CONCATENATE("  ALTER COLUMN  "," ",N159,";"))-2),";")</f>
        <v xml:space="preserve">  ALTER COLUMN   ID VARCHAR(30) NOT NULL ;</v>
      </c>
      <c r="L159" s="12"/>
      <c r="M159" s="18" t="str">
        <f>CONCATENATE(B159,",")</f>
        <v>ID,</v>
      </c>
      <c r="N159" s="5" t="str">
        <f>CONCATENATE(B159," ",C159,"(",D159,") ",E159," ,")</f>
        <v>ID VARCHAR(30) NOT NULL ,</v>
      </c>
      <c r="O159" s="1" t="s">
        <v>2</v>
      </c>
      <c r="P159" s="6"/>
      <c r="Q159" s="6"/>
      <c r="R159" s="6"/>
      <c r="S159" s="6"/>
      <c r="T159" s="6"/>
      <c r="U159" s="6"/>
      <c r="V159" s="6"/>
      <c r="W159" s="17" t="str">
        <f t="shared" ref="W159:W165" si="67">CONCATENATE(,LOWER(O159),UPPER(LEFT(P159,1)),LOWER(RIGHT(P159,LEN(P159)-IF(LEN(P159)&gt;0,1,LEN(P159)))),UPPER(LEFT(Q159,1)),LOWER(RIGHT(Q159,LEN(Q159)-IF(LEN(Q159)&gt;0,1,LEN(Q159)))),UPPER(LEFT(R159,1)),LOWER(RIGHT(R159,LEN(R159)-IF(LEN(R159)&gt;0,1,LEN(R159)))),UPPER(LEFT(S159,1)),LOWER(RIGHT(S159,LEN(S159)-IF(LEN(S159)&gt;0,1,LEN(S159)))),UPPER(LEFT(T159,1)),LOWER(RIGHT(T159,LEN(T159)-IF(LEN(T159)&gt;0,1,LEN(T159)))),UPPER(LEFT(U159,1)),LOWER(RIGHT(U159,LEN(U159)-IF(LEN(U159)&gt;0,1,LEN(U159)))),UPPER(LEFT(V159,1)),LOWER(RIGHT(V159,LEN(V159)-IF(LEN(V159)&gt;0,1,LEN(V159)))))</f>
        <v>ıd</v>
      </c>
      <c r="X159" s="3" t="str">
        <f t="shared" ref="X159:X165" si="68">CONCATENATE("""",W159,"""",":","""","""",",")</f>
        <v>"ıd":"",</v>
      </c>
      <c r="Y159" s="22" t="str">
        <f t="shared" ref="Y159:Y165" si="69">CONCATENATE("public static String ",,B159,,"=","""",W159,""";")</f>
        <v>public static String ID="ıd";</v>
      </c>
      <c r="Z159" s="7" t="str">
        <f t="shared" ref="Z159:Z165" si="70">CONCATENATE("private String ",W159,"=","""""",";")</f>
        <v>private String ıd="";</v>
      </c>
    </row>
    <row r="160" spans="2:26" ht="19.2" x14ac:dyDescent="0.45">
      <c r="B160" s="1" t="s">
        <v>3</v>
      </c>
      <c r="C160" s="1" t="s">
        <v>1</v>
      </c>
      <c r="D160" s="4">
        <v>10</v>
      </c>
      <c r="I160" t="str">
        <f>I159</f>
        <v>ALTER TABLE TM_PROGRESS</v>
      </c>
      <c r="J160" t="str">
        <f>CONCATENATE(LEFT(CONCATENATE(" ADD "," ",N160,";"),LEN(CONCATENATE(" ADD "," ",N160,";"))-2),";")</f>
        <v xml:space="preserve"> ADD  STATUS VARCHAR(10);</v>
      </c>
      <c r="K160" s="21" t="str">
        <f>CONCATENATE(LEFT(CONCATENATE("  ALTER COLUMN  "," ",N160,";"),LEN(CONCATENATE("  ALTER COLUMN  "," ",N160,";"))-2),";")</f>
        <v xml:space="preserve">  ALTER COLUMN   STATUS VARCHAR(10);</v>
      </c>
      <c r="L160" s="12"/>
      <c r="M160" s="18" t="str">
        <f>CONCATENATE(B160,",")</f>
        <v>STATUS,</v>
      </c>
      <c r="N160" s="5" t="str">
        <f t="shared" ref="N160:N165" si="71">CONCATENATE(B160," ",C160,"(",D160,")",",")</f>
        <v>STATUS VARCHAR(10),</v>
      </c>
      <c r="O160" s="1" t="s">
        <v>3</v>
      </c>
      <c r="W160" s="17" t="str">
        <f t="shared" si="67"/>
        <v>status</v>
      </c>
      <c r="X160" s="3" t="str">
        <f t="shared" si="68"/>
        <v>"status":"",</v>
      </c>
      <c r="Y160" s="22" t="str">
        <f t="shared" si="69"/>
        <v>public static String STATUS="status";</v>
      </c>
      <c r="Z160" s="7" t="str">
        <f t="shared" si="70"/>
        <v>private String status="";</v>
      </c>
    </row>
    <row r="161" spans="2:26" ht="19.2" x14ac:dyDescent="0.45">
      <c r="B161" s="1" t="s">
        <v>4</v>
      </c>
      <c r="C161" s="1" t="s">
        <v>1</v>
      </c>
      <c r="D161" s="4">
        <v>30</v>
      </c>
      <c r="I161" t="str">
        <f>I160</f>
        <v>ALTER TABLE TM_PROGRESS</v>
      </c>
      <c r="J161" t="str">
        <f>CONCATENATE(LEFT(CONCATENATE(" ADD "," ",N161,";"),LEN(CONCATENATE(" ADD "," ",N161,";"))-2),";")</f>
        <v xml:space="preserve"> ADD  INSERT_DATE VARCHAR(30);</v>
      </c>
      <c r="K161" s="21" t="str">
        <f>CONCATENATE(LEFT(CONCATENATE("  ALTER COLUMN  "," ",N161,";"),LEN(CONCATENATE("  ALTER COLUMN  "," ",N161,";"))-2),";")</f>
        <v xml:space="preserve">  ALTER COLUMN   INSERT_DATE VARCHAR(30);</v>
      </c>
      <c r="L161" s="12"/>
      <c r="M161" s="18" t="str">
        <f>CONCATENATE(B161,",")</f>
        <v>INSERT_DATE,</v>
      </c>
      <c r="N161" s="5" t="str">
        <f t="shared" si="71"/>
        <v>INSERT_DATE VARCHAR(30),</v>
      </c>
      <c r="O161" s="1" t="s">
        <v>7</v>
      </c>
      <c r="P161" t="s">
        <v>8</v>
      </c>
      <c r="W161" s="17" t="str">
        <f t="shared" si="67"/>
        <v>ınsertDate</v>
      </c>
      <c r="X161" s="3" t="str">
        <f t="shared" si="68"/>
        <v>"ınsertDate":"",</v>
      </c>
      <c r="Y161" s="22" t="str">
        <f t="shared" si="69"/>
        <v>public static String INSERT_DATE="ınsertDate";</v>
      </c>
      <c r="Z161" s="7" t="str">
        <f t="shared" si="70"/>
        <v>private String ınsertDate="";</v>
      </c>
    </row>
    <row r="162" spans="2:26" ht="19.2" x14ac:dyDescent="0.45">
      <c r="B162" s="1" t="s">
        <v>5</v>
      </c>
      <c r="C162" s="1" t="s">
        <v>1</v>
      </c>
      <c r="D162" s="4">
        <v>30</v>
      </c>
      <c r="I162" t="str">
        <f>I161</f>
        <v>ALTER TABLE TM_PROGRESS</v>
      </c>
      <c r="J162" t="str">
        <f>CONCATENATE(LEFT(CONCATENATE(" ADD "," ",N162,";"),LEN(CONCATENATE(" ADD "," ",N162,";"))-2),";")</f>
        <v xml:space="preserve"> ADD  MODIFICATION_DATE VARCHAR(30);</v>
      </c>
      <c r="K162" s="21" t="str">
        <f>CONCATENATE(LEFT(CONCATENATE("  ALTER COLUMN  "," ",N162,";"),LEN(CONCATENATE("  ALTER COLUMN  "," ",N162,";"))-2),";")</f>
        <v xml:space="preserve">  ALTER COLUMN   MODIFICATION_DATE VARCHAR(30);</v>
      </c>
      <c r="L162" s="12"/>
      <c r="M162" s="18" t="str">
        <f>CONCATENATE(B162,",")</f>
        <v>MODIFICATION_DATE,</v>
      </c>
      <c r="N162" s="5" t="str">
        <f t="shared" si="71"/>
        <v>MODIFICATION_DATE VARCHAR(30),</v>
      </c>
      <c r="O162" s="1" t="s">
        <v>9</v>
      </c>
      <c r="P162" t="s">
        <v>8</v>
      </c>
      <c r="W162" s="17" t="str">
        <f t="shared" si="67"/>
        <v>modıfıcatıonDate</v>
      </c>
      <c r="X162" s="3" t="str">
        <f t="shared" si="68"/>
        <v>"modıfıcatıonDate":"",</v>
      </c>
      <c r="Y162" s="22" t="str">
        <f t="shared" si="69"/>
        <v>public static String MODIFICATION_DATE="modıfıcatıonDate";</v>
      </c>
      <c r="Z162" s="7" t="str">
        <f t="shared" si="70"/>
        <v>private String modıfıcatıonDate="";</v>
      </c>
    </row>
    <row r="163" spans="2:26" ht="19.2" x14ac:dyDescent="0.45">
      <c r="B163" s="1" t="s">
        <v>296</v>
      </c>
      <c r="C163" s="1" t="s">
        <v>1</v>
      </c>
      <c r="D163" s="4">
        <v>222</v>
      </c>
      <c r="I163">
        <f>I103</f>
        <v>0</v>
      </c>
      <c r="J163" t="str">
        <f>CONCATENATE(LEFT(CONCATENATE(" ADD "," ",N163,";"),LEN(CONCATENATE(" ADD "," ",N163,";"))-2),";")</f>
        <v xml:space="preserve"> ADD  PROGRESS_CODE VARCHAR(222);</v>
      </c>
      <c r="K163" s="21" t="str">
        <f>CONCATENATE(LEFT(CONCATENATE("  ALTER COLUMN  "," ",N163,";"),LEN(CONCATENATE("  ALTER COLUMN  "," ",N163,";"))-2),";")</f>
        <v xml:space="preserve">  ALTER COLUMN   PROGRESS_CODE VARCHAR(222);</v>
      </c>
      <c r="L163" s="12"/>
      <c r="M163" s="18" t="str">
        <f>CONCATENATE(B163,",")</f>
        <v>PROGRESS_CODE,</v>
      </c>
      <c r="N163" s="5" t="str">
        <f t="shared" si="71"/>
        <v>PROGRESS_CODE VARCHAR(222),</v>
      </c>
      <c r="O163" s="1" t="s">
        <v>298</v>
      </c>
      <c r="P163" t="s">
        <v>18</v>
      </c>
      <c r="W163" s="17" t="str">
        <f t="shared" si="67"/>
        <v>progressCode</v>
      </c>
      <c r="X163" s="3" t="str">
        <f t="shared" si="68"/>
        <v>"progressCode":"",</v>
      </c>
      <c r="Y163" s="22" t="str">
        <f t="shared" si="69"/>
        <v>public static String PROGRESS_CODE="progressCode";</v>
      </c>
      <c r="Z163" s="7" t="str">
        <f t="shared" si="70"/>
        <v>private String progressCode="";</v>
      </c>
    </row>
    <row r="164" spans="2:26" ht="19.2" x14ac:dyDescent="0.45">
      <c r="B164" s="1" t="s">
        <v>297</v>
      </c>
      <c r="C164" s="1" t="s">
        <v>1</v>
      </c>
      <c r="D164" s="4">
        <v>444</v>
      </c>
      <c r="L164" s="12"/>
      <c r="M164" s="18"/>
      <c r="N164" s="5" t="str">
        <f t="shared" si="71"/>
        <v>PROGRESS_NAME VARCHAR(444),</v>
      </c>
      <c r="O164" s="1" t="s">
        <v>298</v>
      </c>
      <c r="P164" t="s">
        <v>0</v>
      </c>
      <c r="W164" s="17" t="str">
        <f t="shared" si="67"/>
        <v>progressName</v>
      </c>
      <c r="X164" s="3" t="str">
        <f t="shared" si="68"/>
        <v>"progressName":"",</v>
      </c>
      <c r="Y164" s="22" t="str">
        <f t="shared" si="69"/>
        <v>public static String PROGRESS_NAME="progressName";</v>
      </c>
      <c r="Z164" s="7" t="str">
        <f t="shared" si="70"/>
        <v>private String progressName="";</v>
      </c>
    </row>
    <row r="165" spans="2:26" ht="19.2" x14ac:dyDescent="0.45">
      <c r="B165" s="1" t="s">
        <v>14</v>
      </c>
      <c r="C165" s="1" t="s">
        <v>1</v>
      </c>
      <c r="D165" s="4">
        <v>3000</v>
      </c>
      <c r="I165">
        <f>I128</f>
        <v>0</v>
      </c>
      <c r="J165" t="str">
        <f>CONCATENATE(LEFT(CONCATENATE(" ADD "," ",N165,";"),LEN(CONCATENATE(" ADD "," ",N165,";"))-2),";")</f>
        <v xml:space="preserve"> ADD  DESCRIPTION VARCHAR(3000);</v>
      </c>
      <c r="K165" s="21" t="str">
        <f>CONCATENATE(LEFT(CONCATENATE("  ALTER COLUMN  "," ",N165,";"),LEN(CONCATENATE("  ALTER COLUMN  "," ",N165,";"))-2),";")</f>
        <v xml:space="preserve">  ALTER COLUMN   DESCRIPTION VARCHAR(3000);</v>
      </c>
      <c r="L165" s="12"/>
      <c r="M165" s="18" t="str">
        <f>CONCATENATE(B165,",")</f>
        <v>DESCRIPTION,</v>
      </c>
      <c r="N165" s="5" t="str">
        <f t="shared" si="71"/>
        <v>DESCRIPTION VARCHAR(3000),</v>
      </c>
      <c r="O165" s="1" t="s">
        <v>14</v>
      </c>
      <c r="W165" s="17" t="str">
        <f t="shared" si="67"/>
        <v>descrıptıon</v>
      </c>
      <c r="X165" s="3" t="str">
        <f t="shared" si="68"/>
        <v>"descrıptıon":"",</v>
      </c>
      <c r="Y165" s="22" t="str">
        <f t="shared" si="69"/>
        <v>public static String DESCRIPTION="descrıptıon";</v>
      </c>
      <c r="Z165" s="7" t="str">
        <f t="shared" si="70"/>
        <v>private String descrıptıon="";</v>
      </c>
    </row>
    <row r="166" spans="2:26" ht="19.2" x14ac:dyDescent="0.45">
      <c r="C166" s="1"/>
      <c r="D166" s="8"/>
      <c r="M166" s="18"/>
      <c r="N166" s="33" t="s">
        <v>130</v>
      </c>
      <c r="O166" s="1"/>
      <c r="W166" s="17"/>
    </row>
    <row r="167" spans="2:26" ht="19.2" x14ac:dyDescent="0.45">
      <c r="C167" s="1"/>
      <c r="D167" s="8"/>
      <c r="M167" s="18"/>
      <c r="N167" s="31" t="s">
        <v>126</v>
      </c>
      <c r="O167" s="1"/>
      <c r="W167" s="17"/>
    </row>
    <row r="168" spans="2:26" ht="19.2" x14ac:dyDescent="0.45">
      <c r="C168" s="14"/>
      <c r="D168" s="9"/>
      <c r="M168" s="20"/>
      <c r="W168" s="17"/>
    </row>
    <row r="171" spans="2:26" x14ac:dyDescent="0.3">
      <c r="B171" s="2" t="s">
        <v>299</v>
      </c>
      <c r="I171" t="str">
        <f>CONCATENATE("ALTER TABLE"," ",B171)</f>
        <v>ALTER TABLE TM_TASK_STATUS</v>
      </c>
      <c r="N171" s="5" t="str">
        <f>CONCATENATE("CREATE TABLE ",B171," ","(")</f>
        <v>CREATE TABLE TM_TASK_STATUS (</v>
      </c>
    </row>
    <row r="172" spans="2:26" ht="19.2" x14ac:dyDescent="0.45">
      <c r="B172" s="1" t="s">
        <v>2</v>
      </c>
      <c r="C172" s="1" t="s">
        <v>1</v>
      </c>
      <c r="D172" s="4">
        <v>30</v>
      </c>
      <c r="E172" s="24" t="s">
        <v>113</v>
      </c>
      <c r="I172" t="str">
        <f t="shared" ref="I172:I178" si="72">I171</f>
        <v>ALTER TABLE TM_TASK_STATUS</v>
      </c>
      <c r="J172" t="str">
        <f t="shared" ref="J172:J178" si="73">CONCATENATE(LEFT(CONCATENATE(" ADD "," ",N172,";"),LEN(CONCATENATE(" ADD "," ",N172,";"))-2),";")</f>
        <v xml:space="preserve"> ADD  ID VARCHAR(30) NOT NULL ;</v>
      </c>
      <c r="K172" s="21" t="str">
        <f>CONCATENATE(LEFT(CONCATENATE("  ALTER COLUMN  "," ",N172,";"),LEN(CONCATENATE("  ALTER COLUMN  "," ",N172,";"))-2),";")</f>
        <v xml:space="preserve">  ALTER COLUMN   ID VARCHAR(30) NOT NULL ;</v>
      </c>
      <c r="L172" s="12"/>
      <c r="M172" s="18" t="str">
        <f>CONCATENATE(B172,",")</f>
        <v>ID,</v>
      </c>
      <c r="N172" s="5" t="str">
        <f>CONCATENATE(B172," ",C172,"(",D172,") ",E172," ,")</f>
        <v>ID VARCHAR(30) NOT NULL ,</v>
      </c>
      <c r="O172" s="1" t="s">
        <v>2</v>
      </c>
      <c r="P172" s="6"/>
      <c r="Q172" s="6"/>
      <c r="R172" s="6"/>
      <c r="S172" s="6"/>
      <c r="T172" s="6"/>
      <c r="U172" s="6"/>
      <c r="V172" s="6"/>
      <c r="W172" s="17" t="str">
        <f t="shared" ref="W172:W178" si="74">CONCATENATE(,LOWER(O172),UPPER(LEFT(P172,1)),LOWER(RIGHT(P172,LEN(P172)-IF(LEN(P172)&gt;0,1,LEN(P172)))),UPPER(LEFT(Q172,1)),LOWER(RIGHT(Q172,LEN(Q172)-IF(LEN(Q172)&gt;0,1,LEN(Q172)))),UPPER(LEFT(R172,1)),LOWER(RIGHT(R172,LEN(R172)-IF(LEN(R172)&gt;0,1,LEN(R172)))),UPPER(LEFT(S172,1)),LOWER(RIGHT(S172,LEN(S172)-IF(LEN(S172)&gt;0,1,LEN(S172)))),UPPER(LEFT(T172,1)),LOWER(RIGHT(T172,LEN(T172)-IF(LEN(T172)&gt;0,1,LEN(T172)))),UPPER(LEFT(U172,1)),LOWER(RIGHT(U172,LEN(U172)-IF(LEN(U172)&gt;0,1,LEN(U172)))),UPPER(LEFT(V172,1)),LOWER(RIGHT(V172,LEN(V172)-IF(LEN(V172)&gt;0,1,LEN(V172)))))</f>
        <v>ıd</v>
      </c>
      <c r="X172" s="3" t="str">
        <f t="shared" ref="X172:X178" si="75">CONCATENATE("""",W172,"""",":","""","""",",")</f>
        <v>"ıd":"",</v>
      </c>
      <c r="Y172" s="22" t="str">
        <f t="shared" ref="Y172:Y178" si="76">CONCATENATE("public static String ",,B172,,"=","""",W172,""";")</f>
        <v>public static String ID="ıd";</v>
      </c>
      <c r="Z172" s="7" t="str">
        <f t="shared" ref="Z172:Z178" si="77">CONCATENATE("private String ",W172,"=","""""",";")</f>
        <v>private String ıd="";</v>
      </c>
    </row>
    <row r="173" spans="2:26" ht="19.2" x14ac:dyDescent="0.45">
      <c r="B173" s="1" t="s">
        <v>3</v>
      </c>
      <c r="C173" s="1" t="s">
        <v>1</v>
      </c>
      <c r="D173" s="4">
        <v>10</v>
      </c>
      <c r="I173" t="str">
        <f t="shared" si="72"/>
        <v>ALTER TABLE TM_TASK_STATUS</v>
      </c>
      <c r="J173" t="str">
        <f t="shared" si="73"/>
        <v xml:space="preserve"> ADD  STATUS VARCHAR(10);</v>
      </c>
      <c r="K173" s="21" t="str">
        <f>CONCATENATE(LEFT(CONCATENATE("  ALTER COLUMN  "," ",N173,";"),LEN(CONCATENATE("  ALTER COLUMN  "," ",N173,";"))-2),";")</f>
        <v xml:space="preserve">  ALTER COLUMN   STATUS VARCHAR(10);</v>
      </c>
      <c r="L173" s="12"/>
      <c r="M173" s="18" t="str">
        <f>CONCATENATE(B173,",")</f>
        <v>STATUS,</v>
      </c>
      <c r="N173" s="5" t="str">
        <f t="shared" ref="N173:N178" si="78">CONCATENATE(B173," ",C173,"(",D173,")",",")</f>
        <v>STATUS VARCHAR(10),</v>
      </c>
      <c r="O173" s="1" t="s">
        <v>3</v>
      </c>
      <c r="W173" s="17" t="str">
        <f t="shared" si="74"/>
        <v>status</v>
      </c>
      <c r="X173" s="3" t="str">
        <f t="shared" si="75"/>
        <v>"status":"",</v>
      </c>
      <c r="Y173" s="22" t="str">
        <f t="shared" si="76"/>
        <v>public static String STATUS="status";</v>
      </c>
      <c r="Z173" s="7" t="str">
        <f t="shared" si="77"/>
        <v>private String status="";</v>
      </c>
    </row>
    <row r="174" spans="2:26" ht="19.2" x14ac:dyDescent="0.45">
      <c r="B174" s="1" t="s">
        <v>4</v>
      </c>
      <c r="C174" s="1" t="s">
        <v>1</v>
      </c>
      <c r="D174" s="4">
        <v>30</v>
      </c>
      <c r="I174" t="str">
        <f t="shared" si="72"/>
        <v>ALTER TABLE TM_TASK_STATUS</v>
      </c>
      <c r="J174" t="str">
        <f t="shared" si="73"/>
        <v xml:space="preserve"> ADD  INSERT_DATE VARCHAR(30);</v>
      </c>
      <c r="K174" s="21" t="str">
        <f>CONCATENATE(LEFT(CONCATENATE("  ALTER COLUMN  "," ",N174,";"),LEN(CONCATENATE("  ALTER COLUMN  "," ",N174,";"))-2),";")</f>
        <v xml:space="preserve">  ALTER COLUMN   INSERT_DATE VARCHAR(30);</v>
      </c>
      <c r="L174" s="12"/>
      <c r="M174" s="18" t="str">
        <f>CONCATENATE(B174,",")</f>
        <v>INSERT_DATE,</v>
      </c>
      <c r="N174" s="5" t="str">
        <f t="shared" si="78"/>
        <v>INSERT_DATE VARCHAR(30),</v>
      </c>
      <c r="O174" s="1" t="s">
        <v>7</v>
      </c>
      <c r="P174" t="s">
        <v>8</v>
      </c>
      <c r="W174" s="17" t="str">
        <f t="shared" si="74"/>
        <v>ınsertDate</v>
      </c>
      <c r="X174" s="3" t="str">
        <f t="shared" si="75"/>
        <v>"ınsertDate":"",</v>
      </c>
      <c r="Y174" s="22" t="str">
        <f t="shared" si="76"/>
        <v>public static String INSERT_DATE="ınsertDate";</v>
      </c>
      <c r="Z174" s="7" t="str">
        <f t="shared" si="77"/>
        <v>private String ınsertDate="";</v>
      </c>
    </row>
    <row r="175" spans="2:26" ht="19.2" x14ac:dyDescent="0.45">
      <c r="B175" s="1" t="s">
        <v>5</v>
      </c>
      <c r="C175" s="1" t="s">
        <v>1</v>
      </c>
      <c r="D175" s="4">
        <v>30</v>
      </c>
      <c r="I175" t="str">
        <f t="shared" si="72"/>
        <v>ALTER TABLE TM_TASK_STATUS</v>
      </c>
      <c r="J175" t="str">
        <f t="shared" si="73"/>
        <v xml:space="preserve"> ADD  MODIFICATION_DATE VARCHAR(30);</v>
      </c>
      <c r="K175" s="21" t="str">
        <f>CONCATENATE(LEFT(CONCATENATE("  ALTER COLUMN  "," ",N175,";"),LEN(CONCATENATE("  ALTER COLUMN  "," ",N175,";"))-2),";")</f>
        <v xml:space="preserve">  ALTER COLUMN   MODIFICATION_DATE VARCHAR(30);</v>
      </c>
      <c r="L175" s="12"/>
      <c r="M175" s="18" t="str">
        <f>CONCATENATE(B175,",")</f>
        <v>MODIFICATION_DATE,</v>
      </c>
      <c r="N175" s="5" t="str">
        <f t="shared" si="78"/>
        <v>MODIFICATION_DATE VARCHAR(30),</v>
      </c>
      <c r="O175" s="1" t="s">
        <v>9</v>
      </c>
      <c r="P175" t="s">
        <v>8</v>
      </c>
      <c r="W175" s="17" t="str">
        <f t="shared" si="74"/>
        <v>modıfıcatıonDate</v>
      </c>
      <c r="X175" s="3" t="str">
        <f t="shared" si="75"/>
        <v>"modıfıcatıonDate":"",</v>
      </c>
      <c r="Y175" s="22" t="str">
        <f t="shared" si="76"/>
        <v>public static String MODIFICATION_DATE="modıfıcatıonDate";</v>
      </c>
      <c r="Z175" s="7" t="str">
        <f t="shared" si="77"/>
        <v>private String modıfıcatıonDate="";</v>
      </c>
    </row>
    <row r="176" spans="2:26" ht="19.2" x14ac:dyDescent="0.45">
      <c r="B176" s="1" t="s">
        <v>300</v>
      </c>
      <c r="C176" s="1" t="s">
        <v>1</v>
      </c>
      <c r="D176" s="4">
        <v>222</v>
      </c>
      <c r="I176" t="str">
        <f t="shared" si="72"/>
        <v>ALTER TABLE TM_TASK_STATUS</v>
      </c>
      <c r="J176" t="str">
        <f t="shared" si="73"/>
        <v xml:space="preserve"> ADD  STATUS_CODE VARCHAR(222);</v>
      </c>
      <c r="K176" s="21" t="str">
        <f>CONCATENATE(LEFT(CONCATENATE("  ALTER COLUMN  "," ",N176,";"),LEN(CONCATENATE("  ALTER COLUMN  "," ",N176,";"))-2),";")</f>
        <v xml:space="preserve">  ALTER COLUMN   STATUS_CODE VARCHAR(222);</v>
      </c>
      <c r="L176" s="12"/>
      <c r="M176" s="18" t="str">
        <f>CONCATENATE(B176,",")</f>
        <v>STATUS_CODE,</v>
      </c>
      <c r="N176" s="5" t="str">
        <f t="shared" si="78"/>
        <v>STATUS_CODE VARCHAR(222),</v>
      </c>
      <c r="O176" s="1" t="s">
        <v>3</v>
      </c>
      <c r="P176" t="s">
        <v>18</v>
      </c>
      <c r="W176" s="17" t="str">
        <f t="shared" si="74"/>
        <v>statusCode</v>
      </c>
      <c r="X176" s="3" t="str">
        <f t="shared" si="75"/>
        <v>"statusCode":"",</v>
      </c>
      <c r="Y176" s="22" t="str">
        <f t="shared" si="76"/>
        <v>public static String STATUS_CODE="statusCode";</v>
      </c>
      <c r="Z176" s="7" t="str">
        <f t="shared" si="77"/>
        <v>private String statusCode="";</v>
      </c>
    </row>
    <row r="177" spans="2:26" ht="19.2" x14ac:dyDescent="0.45">
      <c r="B177" s="1" t="s">
        <v>301</v>
      </c>
      <c r="C177" s="1" t="s">
        <v>1</v>
      </c>
      <c r="D177" s="4">
        <v>444</v>
      </c>
      <c r="I177" t="str">
        <f t="shared" si="72"/>
        <v>ALTER TABLE TM_TASK_STATUS</v>
      </c>
      <c r="J177" t="str">
        <f t="shared" si="73"/>
        <v xml:space="preserve"> ADD  STATUS_NAME VARCHAR(444);</v>
      </c>
      <c r="L177" s="12"/>
      <c r="M177" s="18"/>
      <c r="N177" s="5" t="str">
        <f t="shared" si="78"/>
        <v>STATUS_NAME VARCHAR(444),</v>
      </c>
      <c r="O177" s="1" t="s">
        <v>3</v>
      </c>
      <c r="P177" t="s">
        <v>0</v>
      </c>
      <c r="W177" s="17" t="str">
        <f t="shared" si="74"/>
        <v>statusName</v>
      </c>
      <c r="X177" s="3" t="str">
        <f t="shared" si="75"/>
        <v>"statusName":"",</v>
      </c>
      <c r="Y177" s="22" t="str">
        <f t="shared" si="76"/>
        <v>public static String STATUS_NAME="statusName";</v>
      </c>
      <c r="Z177" s="7" t="str">
        <f t="shared" si="77"/>
        <v>private String statusName="";</v>
      </c>
    </row>
    <row r="178" spans="2:26" ht="19.2" x14ac:dyDescent="0.45">
      <c r="B178" s="1" t="s">
        <v>14</v>
      </c>
      <c r="C178" s="1" t="s">
        <v>1</v>
      </c>
      <c r="D178" s="4">
        <v>3000</v>
      </c>
      <c r="I178" t="str">
        <f t="shared" si="72"/>
        <v>ALTER TABLE TM_TASK_STATUS</v>
      </c>
      <c r="J178" t="str">
        <f t="shared" si="73"/>
        <v xml:space="preserve"> ADD  DESCRIPTION VARCHAR(3000);</v>
      </c>
      <c r="K178" s="21" t="str">
        <f>CONCATENATE(LEFT(CONCATENATE("  ALTER COLUMN  "," ",N178,";"),LEN(CONCATENATE("  ALTER COLUMN  "," ",N178,";"))-2),";")</f>
        <v xml:space="preserve">  ALTER COLUMN   DESCRIPTION VARCHAR(3000);</v>
      </c>
      <c r="L178" s="12"/>
      <c r="M178" s="18" t="str">
        <f>CONCATENATE(B178,",")</f>
        <v>DESCRIPTION,</v>
      </c>
      <c r="N178" s="5" t="str">
        <f t="shared" si="78"/>
        <v>DESCRIPTION VARCHAR(3000),</v>
      </c>
      <c r="O178" s="1" t="s">
        <v>14</v>
      </c>
      <c r="W178" s="17" t="str">
        <f t="shared" si="74"/>
        <v>descrıptıon</v>
      </c>
      <c r="X178" s="3" t="str">
        <f t="shared" si="75"/>
        <v>"descrıptıon":"",</v>
      </c>
      <c r="Y178" s="22" t="str">
        <f t="shared" si="76"/>
        <v>public static String DESCRIPTION="descrıptıon";</v>
      </c>
      <c r="Z178" s="7" t="str">
        <f t="shared" si="77"/>
        <v>private String descrıptıon="";</v>
      </c>
    </row>
    <row r="179" spans="2:26" ht="19.2" x14ac:dyDescent="0.45">
      <c r="C179" s="1"/>
      <c r="D179" s="8"/>
      <c r="M179" s="18"/>
      <c r="N179" s="33" t="s">
        <v>130</v>
      </c>
      <c r="O179" s="1"/>
      <c r="W179" s="17"/>
    </row>
    <row r="180" spans="2:26" ht="19.2" x14ac:dyDescent="0.45">
      <c r="C180" s="1"/>
      <c r="D180" s="8"/>
      <c r="M180" s="18"/>
      <c r="N180" s="31" t="s">
        <v>126</v>
      </c>
      <c r="O180" s="1"/>
      <c r="W180" s="17"/>
    </row>
    <row r="181" spans="2:26" ht="19.2" x14ac:dyDescent="0.45">
      <c r="C181" s="14"/>
      <c r="D181" s="9"/>
      <c r="M181" s="20"/>
      <c r="W181" s="17"/>
    </row>
    <row r="183" spans="2:26" x14ac:dyDescent="0.3">
      <c r="B183" s="2" t="s">
        <v>303</v>
      </c>
      <c r="I183" t="str">
        <f>CONCATENATE("ALTER TABLE"," ",B183)</f>
        <v>ALTER TABLE TM_TASK_PRIORITY</v>
      </c>
      <c r="N183" s="5" t="str">
        <f>CONCATENATE("CREATE TABLE ",B183," ","(")</f>
        <v>CREATE TABLE TM_TASK_PRIORITY (</v>
      </c>
    </row>
    <row r="184" spans="2:26" ht="19.2" x14ac:dyDescent="0.45">
      <c r="B184" s="1" t="s">
        <v>2</v>
      </c>
      <c r="C184" s="1" t="s">
        <v>1</v>
      </c>
      <c r="D184" s="4">
        <v>30</v>
      </c>
      <c r="E184" s="24" t="s">
        <v>113</v>
      </c>
      <c r="I184" t="str">
        <f>I183</f>
        <v>ALTER TABLE TM_TASK_PRIORITY</v>
      </c>
      <c r="J184" t="str">
        <f>CONCATENATE(LEFT(CONCATENATE(" ADD "," ",N184,";"),LEN(CONCATENATE(" ADD "," ",N184,";"))-2),";")</f>
        <v xml:space="preserve"> ADD  ID VARCHAR(30) NOT NULL ;</v>
      </c>
      <c r="K184" s="21" t="str">
        <f>CONCATENATE(LEFT(CONCATENATE("  ALTER COLUMN  "," ",N184,";"),LEN(CONCATENATE("  ALTER COLUMN  "," ",N184,";"))-2),";")</f>
        <v xml:space="preserve">  ALTER COLUMN   ID VARCHAR(30) NOT NULL ;</v>
      </c>
      <c r="L184" s="12"/>
      <c r="M184" s="18" t="str">
        <f>CONCATENATE(B184,",")</f>
        <v>ID,</v>
      </c>
      <c r="N184" s="5" t="str">
        <f>CONCATENATE(B184," ",C184,"(",D184,") ",E184," ,")</f>
        <v>ID VARCHAR(30) NOT NULL ,</v>
      </c>
      <c r="O184" s="1" t="s">
        <v>2</v>
      </c>
      <c r="P184" s="6"/>
      <c r="Q184" s="6"/>
      <c r="R184" s="6"/>
      <c r="S184" s="6"/>
      <c r="T184" s="6"/>
      <c r="U184" s="6"/>
      <c r="V184" s="6"/>
      <c r="W184" s="17" t="str">
        <f t="shared" ref="W184:W190" si="79">CONCATENATE(,LOWER(O184),UPPER(LEFT(P184,1)),LOWER(RIGHT(P184,LEN(P184)-IF(LEN(P184)&gt;0,1,LEN(P184)))),UPPER(LEFT(Q184,1)),LOWER(RIGHT(Q184,LEN(Q184)-IF(LEN(Q184)&gt;0,1,LEN(Q184)))),UPPER(LEFT(R184,1)),LOWER(RIGHT(R184,LEN(R184)-IF(LEN(R184)&gt;0,1,LEN(R184)))),UPPER(LEFT(S184,1)),LOWER(RIGHT(S184,LEN(S184)-IF(LEN(S184)&gt;0,1,LEN(S184)))),UPPER(LEFT(T184,1)),LOWER(RIGHT(T184,LEN(T184)-IF(LEN(T184)&gt;0,1,LEN(T184)))),UPPER(LEFT(U184,1)),LOWER(RIGHT(U184,LEN(U184)-IF(LEN(U184)&gt;0,1,LEN(U184)))),UPPER(LEFT(V184,1)),LOWER(RIGHT(V184,LEN(V184)-IF(LEN(V184)&gt;0,1,LEN(V184)))))</f>
        <v>ıd</v>
      </c>
      <c r="X184" s="3" t="str">
        <f t="shared" ref="X184:X190" si="80">CONCATENATE("""",W184,"""",":","""","""",",")</f>
        <v>"ıd":"",</v>
      </c>
      <c r="Y184" s="22" t="str">
        <f t="shared" ref="Y184:Y190" si="81">CONCATENATE("public static String ",,B184,,"=","""",W184,""";")</f>
        <v>public static String ID="ıd";</v>
      </c>
      <c r="Z184" s="7" t="str">
        <f t="shared" ref="Z184:Z190" si="82">CONCATENATE("private String ",W184,"=","""""",";")</f>
        <v>private String ıd="";</v>
      </c>
    </row>
    <row r="185" spans="2:26" ht="19.2" x14ac:dyDescent="0.45">
      <c r="B185" s="1" t="s">
        <v>3</v>
      </c>
      <c r="C185" s="1" t="s">
        <v>1</v>
      </c>
      <c r="D185" s="4">
        <v>10</v>
      </c>
      <c r="I185" t="str">
        <f>I184</f>
        <v>ALTER TABLE TM_TASK_PRIORITY</v>
      </c>
      <c r="J185" t="str">
        <f>CONCATENATE(LEFT(CONCATENATE(" ADD "," ",N185,";"),LEN(CONCATENATE(" ADD "," ",N185,";"))-2),";")</f>
        <v xml:space="preserve"> ADD  STATUS VARCHAR(10);</v>
      </c>
      <c r="K185" s="21" t="str">
        <f>CONCATENATE(LEFT(CONCATENATE("  ALTER COLUMN  "," ",N185,";"),LEN(CONCATENATE("  ALTER COLUMN  "," ",N185,";"))-2),";")</f>
        <v xml:space="preserve">  ALTER COLUMN   STATUS VARCHAR(10);</v>
      </c>
      <c r="L185" s="12"/>
      <c r="M185" s="18" t="str">
        <f>CONCATENATE(B185,",")</f>
        <v>STATUS,</v>
      </c>
      <c r="N185" s="5" t="str">
        <f t="shared" ref="N185:N190" si="83">CONCATENATE(B185," ",C185,"(",D185,")",",")</f>
        <v>STATUS VARCHAR(10),</v>
      </c>
      <c r="O185" s="1" t="s">
        <v>3</v>
      </c>
      <c r="W185" s="17" t="str">
        <f t="shared" si="79"/>
        <v>status</v>
      </c>
      <c r="X185" s="3" t="str">
        <f t="shared" si="80"/>
        <v>"status":"",</v>
      </c>
      <c r="Y185" s="22" t="str">
        <f t="shared" si="81"/>
        <v>public static String STATUS="status";</v>
      </c>
      <c r="Z185" s="7" t="str">
        <f t="shared" si="82"/>
        <v>private String status="";</v>
      </c>
    </row>
    <row r="186" spans="2:26" ht="19.2" x14ac:dyDescent="0.45">
      <c r="B186" s="1" t="s">
        <v>4</v>
      </c>
      <c r="C186" s="1" t="s">
        <v>1</v>
      </c>
      <c r="D186" s="4">
        <v>30</v>
      </c>
      <c r="I186" t="str">
        <f>I185</f>
        <v>ALTER TABLE TM_TASK_PRIORITY</v>
      </c>
      <c r="J186" t="str">
        <f>CONCATENATE(LEFT(CONCATENATE(" ADD "," ",N186,";"),LEN(CONCATENATE(" ADD "," ",N186,";"))-2),";")</f>
        <v xml:space="preserve"> ADD  INSERT_DATE VARCHAR(30);</v>
      </c>
      <c r="K186" s="21" t="str">
        <f>CONCATENATE(LEFT(CONCATENATE("  ALTER COLUMN  "," ",N186,";"),LEN(CONCATENATE("  ALTER COLUMN  "," ",N186,";"))-2),";")</f>
        <v xml:space="preserve">  ALTER COLUMN   INSERT_DATE VARCHAR(30);</v>
      </c>
      <c r="L186" s="12"/>
      <c r="M186" s="18" t="str">
        <f>CONCATENATE(B186,",")</f>
        <v>INSERT_DATE,</v>
      </c>
      <c r="N186" s="5" t="str">
        <f t="shared" si="83"/>
        <v>INSERT_DATE VARCHAR(30),</v>
      </c>
      <c r="O186" s="1" t="s">
        <v>7</v>
      </c>
      <c r="P186" t="s">
        <v>8</v>
      </c>
      <c r="W186" s="17" t="str">
        <f t="shared" si="79"/>
        <v>ınsertDate</v>
      </c>
      <c r="X186" s="3" t="str">
        <f t="shared" si="80"/>
        <v>"ınsertDate":"",</v>
      </c>
      <c r="Y186" s="22" t="str">
        <f t="shared" si="81"/>
        <v>public static String INSERT_DATE="ınsertDate";</v>
      </c>
      <c r="Z186" s="7" t="str">
        <f t="shared" si="82"/>
        <v>private String ınsertDate="";</v>
      </c>
    </row>
    <row r="187" spans="2:26" ht="19.2" x14ac:dyDescent="0.45">
      <c r="B187" s="1" t="s">
        <v>5</v>
      </c>
      <c r="C187" s="1" t="s">
        <v>1</v>
      </c>
      <c r="D187" s="4">
        <v>30</v>
      </c>
      <c r="I187" t="str">
        <f>I186</f>
        <v>ALTER TABLE TM_TASK_PRIORITY</v>
      </c>
      <c r="J187" t="str">
        <f>CONCATENATE(LEFT(CONCATENATE(" ADD "," ",N187,";"),LEN(CONCATENATE(" ADD "," ",N187,";"))-2),";")</f>
        <v xml:space="preserve"> ADD  MODIFICATION_DATE VARCHAR(30);</v>
      </c>
      <c r="K187" s="21" t="str">
        <f>CONCATENATE(LEFT(CONCATENATE("  ALTER COLUMN  "," ",N187,";"),LEN(CONCATENATE("  ALTER COLUMN  "," ",N187,";"))-2),";")</f>
        <v xml:space="preserve">  ALTER COLUMN   MODIFICATION_DATE VARCHAR(30);</v>
      </c>
      <c r="L187" s="12"/>
      <c r="M187" s="18" t="str">
        <f>CONCATENATE(B187,",")</f>
        <v>MODIFICATION_DATE,</v>
      </c>
      <c r="N187" s="5" t="str">
        <f t="shared" si="83"/>
        <v>MODIFICATION_DATE VARCHAR(30),</v>
      </c>
      <c r="O187" s="1" t="s">
        <v>9</v>
      </c>
      <c r="P187" t="s">
        <v>8</v>
      </c>
      <c r="W187" s="17" t="str">
        <f t="shared" si="79"/>
        <v>modıfıcatıonDate</v>
      </c>
      <c r="X187" s="3" t="str">
        <f t="shared" si="80"/>
        <v>"modıfıcatıonDate":"",</v>
      </c>
      <c r="Y187" s="22" t="str">
        <f t="shared" si="81"/>
        <v>public static String MODIFICATION_DATE="modıfıcatıonDate";</v>
      </c>
      <c r="Z187" s="7" t="str">
        <f t="shared" si="82"/>
        <v>private String modıfıcatıonDate="";</v>
      </c>
    </row>
    <row r="188" spans="2:26" ht="19.2" x14ac:dyDescent="0.45">
      <c r="B188" s="1" t="s">
        <v>304</v>
      </c>
      <c r="C188" s="1" t="s">
        <v>1</v>
      </c>
      <c r="D188" s="4">
        <v>222</v>
      </c>
      <c r="I188">
        <f>I150</f>
        <v>0</v>
      </c>
      <c r="J188" t="str">
        <f>CONCATENATE(LEFT(CONCATENATE(" ADD "," ",N188,";"),LEN(CONCATENATE(" ADD "," ",N188,";"))-2),";")</f>
        <v xml:space="preserve"> ADD  PRIORITY_CODE VARCHAR(222);</v>
      </c>
      <c r="K188" s="21" t="str">
        <f>CONCATENATE(LEFT(CONCATENATE("  ALTER COLUMN  "," ",N188,";"),LEN(CONCATENATE("  ALTER COLUMN  "," ",N188,";"))-2),";")</f>
        <v xml:space="preserve">  ALTER COLUMN   PRIORITY_CODE VARCHAR(222);</v>
      </c>
      <c r="L188" s="12"/>
      <c r="M188" s="18" t="str">
        <f>CONCATENATE(B188,",")</f>
        <v>PRIORITY_CODE,</v>
      </c>
      <c r="N188" s="5" t="str">
        <f t="shared" si="83"/>
        <v>PRIORITY_CODE VARCHAR(222),</v>
      </c>
      <c r="O188" s="1" t="s">
        <v>306</v>
      </c>
      <c r="P188" t="s">
        <v>18</v>
      </c>
      <c r="W188" s="17" t="str">
        <f t="shared" si="79"/>
        <v>prıorıtyCode</v>
      </c>
      <c r="X188" s="3" t="str">
        <f t="shared" si="80"/>
        <v>"prıorıtyCode":"",</v>
      </c>
      <c r="Y188" s="22" t="str">
        <f t="shared" si="81"/>
        <v>public static String PRIORITY_CODE="prıorıtyCode";</v>
      </c>
      <c r="Z188" s="7" t="str">
        <f t="shared" si="82"/>
        <v>private String prıorıtyCode="";</v>
      </c>
    </row>
    <row r="189" spans="2:26" ht="19.2" x14ac:dyDescent="0.45">
      <c r="B189" s="1" t="s">
        <v>305</v>
      </c>
      <c r="C189" s="1" t="s">
        <v>1</v>
      </c>
      <c r="D189" s="4">
        <v>444</v>
      </c>
      <c r="L189" s="12"/>
      <c r="M189" s="18"/>
      <c r="N189" s="5" t="str">
        <f t="shared" si="83"/>
        <v>PRIORITY_NAME VARCHAR(444),</v>
      </c>
      <c r="O189" s="1" t="s">
        <v>306</v>
      </c>
      <c r="P189" t="s">
        <v>0</v>
      </c>
      <c r="W189" s="17" t="str">
        <f t="shared" si="79"/>
        <v>prıorıtyName</v>
      </c>
      <c r="X189" s="3" t="str">
        <f t="shared" si="80"/>
        <v>"prıorıtyName":"",</v>
      </c>
      <c r="Y189" s="22" t="str">
        <f t="shared" si="81"/>
        <v>public static String PRIORITY_NAME="prıorıtyName";</v>
      </c>
      <c r="Z189" s="7" t="str">
        <f t="shared" si="82"/>
        <v>private String prıorıtyName="";</v>
      </c>
    </row>
    <row r="190" spans="2:26" ht="19.2" x14ac:dyDescent="0.45">
      <c r="B190" s="1" t="s">
        <v>14</v>
      </c>
      <c r="C190" s="1" t="s">
        <v>1</v>
      </c>
      <c r="D190" s="4">
        <v>3000</v>
      </c>
      <c r="I190">
        <f>I164</f>
        <v>0</v>
      </c>
      <c r="J190" t="str">
        <f>CONCATENATE(LEFT(CONCATENATE(" ADD "," ",N190,";"),LEN(CONCATENATE(" ADD "," ",N190,";"))-2),";")</f>
        <v xml:space="preserve"> ADD  DESCRIPTION VARCHAR(3000);</v>
      </c>
      <c r="K190" s="21" t="str">
        <f>CONCATENATE(LEFT(CONCATENATE("  ALTER COLUMN  "," ",N190,";"),LEN(CONCATENATE("  ALTER COLUMN  "," ",N190,";"))-2),";")</f>
        <v xml:space="preserve">  ALTER COLUMN   DESCRIPTION VARCHAR(3000);</v>
      </c>
      <c r="L190" s="12"/>
      <c r="M190" s="18" t="str">
        <f>CONCATENATE(B190,",")</f>
        <v>DESCRIPTION,</v>
      </c>
      <c r="N190" s="5" t="str">
        <f t="shared" si="83"/>
        <v>DESCRIPTION VARCHAR(3000),</v>
      </c>
      <c r="O190" s="1" t="s">
        <v>14</v>
      </c>
      <c r="W190" s="17" t="str">
        <f t="shared" si="79"/>
        <v>descrıptıon</v>
      </c>
      <c r="X190" s="3" t="str">
        <f t="shared" si="80"/>
        <v>"descrıptıon":"",</v>
      </c>
      <c r="Y190" s="22" t="str">
        <f t="shared" si="81"/>
        <v>public static String DESCRIPTION="descrıptıon";</v>
      </c>
      <c r="Z190" s="7" t="str">
        <f t="shared" si="82"/>
        <v>private String descrıptıon="";</v>
      </c>
    </row>
    <row r="191" spans="2:26" ht="19.2" x14ac:dyDescent="0.45">
      <c r="C191" s="1"/>
      <c r="D191" s="8"/>
      <c r="M191" s="18"/>
      <c r="N191" s="33" t="s">
        <v>130</v>
      </c>
      <c r="O191" s="1"/>
      <c r="W191" s="17"/>
    </row>
    <row r="192" spans="2:26" ht="19.2" x14ac:dyDescent="0.45">
      <c r="C192" s="1"/>
      <c r="D192" s="8"/>
      <c r="M192" s="18"/>
      <c r="N192" s="31" t="s">
        <v>126</v>
      </c>
      <c r="O192" s="1"/>
      <c r="W192" s="17"/>
    </row>
    <row r="193" spans="2:26" ht="19.2" x14ac:dyDescent="0.45">
      <c r="C193" s="14"/>
      <c r="D193" s="9"/>
      <c r="M193" s="20"/>
      <c r="W193" s="17"/>
    </row>
    <row r="194" spans="2:26" x14ac:dyDescent="0.3">
      <c r="B194" s="2" t="s">
        <v>308</v>
      </c>
      <c r="I194" t="str">
        <f>CONCATENATE("ALTER TABLE"," ",B194)</f>
        <v>ALTER TABLE TM_TASK_CATEGORY</v>
      </c>
      <c r="N194" s="5" t="str">
        <f>CONCATENATE("CREATE TABLE ",B194," ","(")</f>
        <v>CREATE TABLE TM_TASK_CATEGORY (</v>
      </c>
    </row>
    <row r="195" spans="2:26" ht="19.2" x14ac:dyDescent="0.45">
      <c r="B195" s="1" t="s">
        <v>2</v>
      </c>
      <c r="C195" s="1" t="s">
        <v>1</v>
      </c>
      <c r="D195" s="4">
        <v>30</v>
      </c>
      <c r="E195" s="24" t="s">
        <v>113</v>
      </c>
      <c r="I195" t="str">
        <f>I194</f>
        <v>ALTER TABLE TM_TASK_CATEGORY</v>
      </c>
      <c r="J195" t="str">
        <f>CONCATENATE(LEFT(CONCATENATE(" ADD "," ",N195,";"),LEN(CONCATENATE(" ADD "," ",N195,";"))-2),";")</f>
        <v xml:space="preserve"> ADD  ID VARCHAR(30) NOT NULL ;</v>
      </c>
      <c r="K195" s="21" t="str">
        <f>CONCATENATE(LEFT(CONCATENATE("  ALTER COLUMN  "," ",N195,";"),LEN(CONCATENATE("  ALTER COLUMN  "," ",N195,";"))-2),";")</f>
        <v xml:space="preserve">  ALTER COLUMN   ID VARCHAR(30) NOT NULL ;</v>
      </c>
      <c r="L195" s="12"/>
      <c r="M195" s="18" t="str">
        <f>CONCATENATE(B195,",")</f>
        <v>ID,</v>
      </c>
      <c r="N195" s="5" t="str">
        <f>CONCATENATE(B195," ",C195,"(",D195,") ",E195," ,")</f>
        <v>ID VARCHAR(30) NOT NULL ,</v>
      </c>
      <c r="O195" s="1" t="s">
        <v>2</v>
      </c>
      <c r="P195" s="6"/>
      <c r="Q195" s="6"/>
      <c r="R195" s="6"/>
      <c r="S195" s="6"/>
      <c r="T195" s="6"/>
      <c r="U195" s="6"/>
      <c r="V195" s="6"/>
      <c r="W195" s="17" t="str">
        <f t="shared" ref="W195:W201" si="84">CONCATENATE(,LOWER(O195),UPPER(LEFT(P195,1)),LOWER(RIGHT(P195,LEN(P195)-IF(LEN(P195)&gt;0,1,LEN(P195)))),UPPER(LEFT(Q195,1)),LOWER(RIGHT(Q195,LEN(Q195)-IF(LEN(Q195)&gt;0,1,LEN(Q195)))),UPPER(LEFT(R195,1)),LOWER(RIGHT(R195,LEN(R195)-IF(LEN(R195)&gt;0,1,LEN(R195)))),UPPER(LEFT(S195,1)),LOWER(RIGHT(S195,LEN(S195)-IF(LEN(S195)&gt;0,1,LEN(S195)))),UPPER(LEFT(T195,1)),LOWER(RIGHT(T195,LEN(T195)-IF(LEN(T195)&gt;0,1,LEN(T195)))),UPPER(LEFT(U195,1)),LOWER(RIGHT(U195,LEN(U195)-IF(LEN(U195)&gt;0,1,LEN(U195)))),UPPER(LEFT(V195,1)),LOWER(RIGHT(V195,LEN(V195)-IF(LEN(V195)&gt;0,1,LEN(V195)))))</f>
        <v>ıd</v>
      </c>
      <c r="X195" s="3" t="str">
        <f t="shared" ref="X195:X201" si="85">CONCATENATE("""",W195,"""",":","""","""",",")</f>
        <v>"ıd":"",</v>
      </c>
      <c r="Y195" s="22" t="str">
        <f t="shared" ref="Y195:Y201" si="86">CONCATENATE("public static String ",,B195,,"=","""",W195,""";")</f>
        <v>public static String ID="ıd";</v>
      </c>
      <c r="Z195" s="7" t="str">
        <f t="shared" ref="Z195:Z201" si="87">CONCATENATE("private String ",W195,"=","""""",";")</f>
        <v>private String ıd="";</v>
      </c>
    </row>
    <row r="196" spans="2:26" ht="19.2" x14ac:dyDescent="0.45">
      <c r="B196" s="1" t="s">
        <v>3</v>
      </c>
      <c r="C196" s="1" t="s">
        <v>1</v>
      </c>
      <c r="D196" s="4">
        <v>10</v>
      </c>
      <c r="I196" t="str">
        <f>I195</f>
        <v>ALTER TABLE TM_TASK_CATEGORY</v>
      </c>
      <c r="J196" t="str">
        <f>CONCATENATE(LEFT(CONCATENATE(" ADD "," ",N196,";"),LEN(CONCATENATE(" ADD "," ",N196,";"))-2),";")</f>
        <v xml:space="preserve"> ADD  STATUS VARCHAR(10);</v>
      </c>
      <c r="K196" s="21" t="str">
        <f>CONCATENATE(LEFT(CONCATENATE("  ALTER COLUMN  "," ",N196,";"),LEN(CONCATENATE("  ALTER COLUMN  "," ",N196,";"))-2),";")</f>
        <v xml:space="preserve">  ALTER COLUMN   STATUS VARCHAR(10);</v>
      </c>
      <c r="L196" s="12"/>
      <c r="M196" s="18" t="str">
        <f>CONCATENATE(B196,",")</f>
        <v>STATUS,</v>
      </c>
      <c r="N196" s="5" t="str">
        <f t="shared" ref="N196:N201" si="88">CONCATENATE(B196," ",C196,"(",D196,")",",")</f>
        <v>STATUS VARCHAR(10),</v>
      </c>
      <c r="O196" s="1" t="s">
        <v>3</v>
      </c>
      <c r="W196" s="17" t="str">
        <f t="shared" si="84"/>
        <v>status</v>
      </c>
      <c r="X196" s="3" t="str">
        <f t="shared" si="85"/>
        <v>"status":"",</v>
      </c>
      <c r="Y196" s="22" t="str">
        <f t="shared" si="86"/>
        <v>public static String STATUS="status";</v>
      </c>
      <c r="Z196" s="7" t="str">
        <f t="shared" si="87"/>
        <v>private String status="";</v>
      </c>
    </row>
    <row r="197" spans="2:26" ht="19.2" x14ac:dyDescent="0.45">
      <c r="B197" s="1" t="s">
        <v>4</v>
      </c>
      <c r="C197" s="1" t="s">
        <v>1</v>
      </c>
      <c r="D197" s="4">
        <v>30</v>
      </c>
      <c r="I197" t="str">
        <f>I196</f>
        <v>ALTER TABLE TM_TASK_CATEGORY</v>
      </c>
      <c r="J197" t="str">
        <f>CONCATENATE(LEFT(CONCATENATE(" ADD "," ",N197,";"),LEN(CONCATENATE(" ADD "," ",N197,";"))-2),";")</f>
        <v xml:space="preserve"> ADD  INSERT_DATE VARCHAR(30);</v>
      </c>
      <c r="K197" s="21" t="str">
        <f>CONCATENATE(LEFT(CONCATENATE("  ALTER COLUMN  "," ",N197,";"),LEN(CONCATENATE("  ALTER COLUMN  "," ",N197,";"))-2),";")</f>
        <v xml:space="preserve">  ALTER COLUMN   INSERT_DATE VARCHAR(30);</v>
      </c>
      <c r="L197" s="12"/>
      <c r="M197" s="18" t="str">
        <f>CONCATENATE(B197,",")</f>
        <v>INSERT_DATE,</v>
      </c>
      <c r="N197" s="5" t="str">
        <f t="shared" si="88"/>
        <v>INSERT_DATE VARCHAR(30),</v>
      </c>
      <c r="O197" s="1" t="s">
        <v>7</v>
      </c>
      <c r="P197" t="s">
        <v>8</v>
      </c>
      <c r="W197" s="17" t="str">
        <f t="shared" si="84"/>
        <v>ınsertDate</v>
      </c>
      <c r="X197" s="3" t="str">
        <f t="shared" si="85"/>
        <v>"ınsertDate":"",</v>
      </c>
      <c r="Y197" s="22" t="str">
        <f t="shared" si="86"/>
        <v>public static String INSERT_DATE="ınsertDate";</v>
      </c>
      <c r="Z197" s="7" t="str">
        <f t="shared" si="87"/>
        <v>private String ınsertDate="";</v>
      </c>
    </row>
    <row r="198" spans="2:26" ht="19.2" x14ac:dyDescent="0.45">
      <c r="B198" s="1" t="s">
        <v>5</v>
      </c>
      <c r="C198" s="1" t="s">
        <v>1</v>
      </c>
      <c r="D198" s="4">
        <v>30</v>
      </c>
      <c r="I198" t="str">
        <f>I197</f>
        <v>ALTER TABLE TM_TASK_CATEGORY</v>
      </c>
      <c r="J198" t="str">
        <f>CONCATENATE(LEFT(CONCATENATE(" ADD "," ",N198,";"),LEN(CONCATENATE(" ADD "," ",N198,";"))-2),";")</f>
        <v xml:space="preserve"> ADD  MODIFICATION_DATE VARCHAR(30);</v>
      </c>
      <c r="K198" s="21" t="str">
        <f>CONCATENATE(LEFT(CONCATENATE("  ALTER COLUMN  "," ",N198,";"),LEN(CONCATENATE("  ALTER COLUMN  "," ",N198,";"))-2),";")</f>
        <v xml:space="preserve">  ALTER COLUMN   MODIFICATION_DATE VARCHAR(30);</v>
      </c>
      <c r="L198" s="12"/>
      <c r="M198" s="18" t="str">
        <f>CONCATENATE(B198,",")</f>
        <v>MODIFICATION_DATE,</v>
      </c>
      <c r="N198" s="5" t="str">
        <f t="shared" si="88"/>
        <v>MODIFICATION_DATE VARCHAR(30),</v>
      </c>
      <c r="O198" s="1" t="s">
        <v>9</v>
      </c>
      <c r="P198" t="s">
        <v>8</v>
      </c>
      <c r="W198" s="17" t="str">
        <f t="shared" si="84"/>
        <v>modıfıcatıonDate</v>
      </c>
      <c r="X198" s="3" t="str">
        <f t="shared" si="85"/>
        <v>"modıfıcatıonDate":"",</v>
      </c>
      <c r="Y198" s="22" t="str">
        <f t="shared" si="86"/>
        <v>public static String MODIFICATION_DATE="modıfıcatıonDate";</v>
      </c>
      <c r="Z198" s="7" t="str">
        <f t="shared" si="87"/>
        <v>private String modıfıcatıonDate="";</v>
      </c>
    </row>
    <row r="199" spans="2:26" ht="19.2" x14ac:dyDescent="0.45">
      <c r="B199" s="1" t="s">
        <v>309</v>
      </c>
      <c r="C199" s="1" t="s">
        <v>1</v>
      </c>
      <c r="D199" s="4">
        <v>222</v>
      </c>
      <c r="I199" t="str">
        <f>I161</f>
        <v>ALTER TABLE TM_PROGRESS</v>
      </c>
      <c r="J199" t="str">
        <f>CONCATENATE(LEFT(CONCATENATE(" ADD "," ",N199,";"),LEN(CONCATENATE(" ADD "," ",N199,";"))-2),";")</f>
        <v xml:space="preserve"> ADD  CATEGORY_CODE VARCHAR(222);</v>
      </c>
      <c r="K199" s="21" t="str">
        <f>CONCATENATE(LEFT(CONCATENATE("  ALTER COLUMN  "," ",N199,";"),LEN(CONCATENATE("  ALTER COLUMN  "," ",N199,";"))-2),";")</f>
        <v xml:space="preserve">  ALTER COLUMN   CATEGORY_CODE VARCHAR(222);</v>
      </c>
      <c r="L199" s="12"/>
      <c r="M199" s="18" t="str">
        <f>CONCATENATE(B199,",")</f>
        <v>CATEGORY_CODE,</v>
      </c>
      <c r="N199" s="5" t="str">
        <f t="shared" si="88"/>
        <v>CATEGORY_CODE VARCHAR(222),</v>
      </c>
      <c r="O199" s="1" t="s">
        <v>311</v>
      </c>
      <c r="P199" t="s">
        <v>18</v>
      </c>
      <c r="W199" s="17" t="str">
        <f t="shared" si="84"/>
        <v>categoryCode</v>
      </c>
      <c r="X199" s="3" t="str">
        <f t="shared" si="85"/>
        <v>"categoryCode":"",</v>
      </c>
      <c r="Y199" s="22" t="str">
        <f t="shared" si="86"/>
        <v>public static String CATEGORY_CODE="categoryCode";</v>
      </c>
      <c r="Z199" s="7" t="str">
        <f t="shared" si="87"/>
        <v>private String categoryCode="";</v>
      </c>
    </row>
    <row r="200" spans="2:26" ht="19.2" x14ac:dyDescent="0.45">
      <c r="B200" s="1" t="s">
        <v>310</v>
      </c>
      <c r="C200" s="1" t="s">
        <v>1</v>
      </c>
      <c r="D200" s="4">
        <v>444</v>
      </c>
      <c r="L200" s="12"/>
      <c r="M200" s="18"/>
      <c r="N200" s="5" t="str">
        <f t="shared" si="88"/>
        <v>CATEGORY_NAME VARCHAR(444),</v>
      </c>
      <c r="O200" s="1" t="s">
        <v>311</v>
      </c>
      <c r="P200" t="s">
        <v>0</v>
      </c>
      <c r="W200" s="17" t="str">
        <f t="shared" si="84"/>
        <v>categoryName</v>
      </c>
      <c r="X200" s="3" t="str">
        <f t="shared" si="85"/>
        <v>"categoryName":"",</v>
      </c>
      <c r="Y200" s="22" t="str">
        <f t="shared" si="86"/>
        <v>public static String CATEGORY_NAME="categoryName";</v>
      </c>
      <c r="Z200" s="7" t="str">
        <f t="shared" si="87"/>
        <v>private String categoryName="";</v>
      </c>
    </row>
    <row r="201" spans="2:26" ht="19.2" x14ac:dyDescent="0.45">
      <c r="B201" s="1" t="s">
        <v>14</v>
      </c>
      <c r="C201" s="1" t="s">
        <v>1</v>
      </c>
      <c r="D201" s="4">
        <v>3000</v>
      </c>
      <c r="I201" t="str">
        <f>I175</f>
        <v>ALTER TABLE TM_TASK_STATUS</v>
      </c>
      <c r="J201" t="str">
        <f>CONCATENATE(LEFT(CONCATENATE(" ADD "," ",N201,";"),LEN(CONCATENATE(" ADD "," ",N201,";"))-2),";")</f>
        <v xml:space="preserve"> ADD  DESCRIPTION VARCHAR(3000);</v>
      </c>
      <c r="K201" s="21" t="str">
        <f>CONCATENATE(LEFT(CONCATENATE("  ALTER COLUMN  "," ",N201,";"),LEN(CONCATENATE("  ALTER COLUMN  "," ",N201,";"))-2),";")</f>
        <v xml:space="preserve">  ALTER COLUMN   DESCRIPTION VARCHAR(3000);</v>
      </c>
      <c r="L201" s="12"/>
      <c r="M201" s="18" t="str">
        <f>CONCATENATE(B201,",")</f>
        <v>DESCRIPTION,</v>
      </c>
      <c r="N201" s="5" t="str">
        <f t="shared" si="88"/>
        <v>DESCRIPTION VARCHAR(3000),</v>
      </c>
      <c r="O201" s="1" t="s">
        <v>14</v>
      </c>
      <c r="W201" s="17" t="str">
        <f t="shared" si="84"/>
        <v>descrıptıon</v>
      </c>
      <c r="X201" s="3" t="str">
        <f t="shared" si="85"/>
        <v>"descrıptıon":"",</v>
      </c>
      <c r="Y201" s="22" t="str">
        <f t="shared" si="86"/>
        <v>public static String DESCRIPTION="descrıptıon";</v>
      </c>
      <c r="Z201" s="7" t="str">
        <f t="shared" si="87"/>
        <v>private String descrıptıon="";</v>
      </c>
    </row>
    <row r="202" spans="2:26" ht="19.2" x14ac:dyDescent="0.45">
      <c r="C202" s="1"/>
      <c r="D202" s="8"/>
      <c r="M202" s="18"/>
      <c r="N202" s="33" t="s">
        <v>130</v>
      </c>
      <c r="O202" s="1"/>
      <c r="W202" s="17"/>
    </row>
    <row r="203" spans="2:26" ht="19.2" x14ac:dyDescent="0.45">
      <c r="C203" s="1"/>
      <c r="D203" s="8"/>
      <c r="M203" s="18"/>
      <c r="N203" s="31" t="s">
        <v>126</v>
      </c>
      <c r="O203" s="1"/>
      <c r="W203" s="17"/>
    </row>
    <row r="204" spans="2:26" ht="19.2" x14ac:dyDescent="0.45">
      <c r="C204" s="14"/>
      <c r="D204" s="9"/>
      <c r="M204" s="20"/>
      <c r="W204" s="17"/>
    </row>
    <row r="206" spans="2:26" x14ac:dyDescent="0.3">
      <c r="B206" s="2" t="s">
        <v>318</v>
      </c>
      <c r="I206" t="str">
        <f>CONCATENATE("ALTER TABLE"," ",B206)</f>
        <v>ALTER TABLE TM_TASK_ASSIGNEE</v>
      </c>
      <c r="N206" s="5" t="str">
        <f>CONCATENATE("CREATE TABLE ",B206," ","(")</f>
        <v>CREATE TABLE TM_TASK_ASSIGNEE (</v>
      </c>
    </row>
    <row r="207" spans="2:26" ht="19.2" x14ac:dyDescent="0.45">
      <c r="B207" s="1" t="s">
        <v>2</v>
      </c>
      <c r="C207" s="1" t="s">
        <v>1</v>
      </c>
      <c r="D207" s="4">
        <v>30</v>
      </c>
      <c r="E207" s="24" t="s">
        <v>113</v>
      </c>
      <c r="I207" t="str">
        <f>I206</f>
        <v>ALTER TABLE TM_TASK_ASSIGNEE</v>
      </c>
      <c r="J207" t="str">
        <f>CONCATENATE(LEFT(CONCATENATE(" ADD "," ",N207,";"),LEN(CONCATENATE(" ADD "," ",N207,";"))-2),";")</f>
        <v xml:space="preserve"> ADD  ID VARCHAR(30) NOT NULL ;</v>
      </c>
      <c r="K207" s="21" t="str">
        <f>CONCATENATE(LEFT(CONCATENATE("  ALTER COLUMN  "," ",N207,";"),LEN(CONCATENATE("  ALTER COLUMN  "," ",N207,";"))-2),";")</f>
        <v xml:space="preserve">  ALTER COLUMN   ID VARCHAR(30) NOT NULL ;</v>
      </c>
      <c r="L207" s="12"/>
      <c r="M207" s="18" t="str">
        <f>CONCATENATE(B207,",")</f>
        <v>ID,</v>
      </c>
      <c r="N207" s="5" t="str">
        <f>CONCATENATE(B207," ",C207,"(",D207,") ",E207," ,")</f>
        <v>ID VARCHAR(30) NOT NULL ,</v>
      </c>
      <c r="O207" s="1" t="s">
        <v>2</v>
      </c>
      <c r="P207" s="6"/>
      <c r="Q207" s="6"/>
      <c r="R207" s="6"/>
      <c r="S207" s="6"/>
      <c r="T207" s="6"/>
      <c r="U207" s="6"/>
      <c r="V207" s="6"/>
      <c r="W207" s="17" t="str">
        <f t="shared" ref="W207:W213" si="89">CONCATENATE(,LOWER(O207),UPPER(LEFT(P207,1)),LOWER(RIGHT(P207,LEN(P207)-IF(LEN(P207)&gt;0,1,LEN(P207)))),UPPER(LEFT(Q207,1)),LOWER(RIGHT(Q207,LEN(Q207)-IF(LEN(Q207)&gt;0,1,LEN(Q207)))),UPPER(LEFT(R207,1)),LOWER(RIGHT(R207,LEN(R207)-IF(LEN(R207)&gt;0,1,LEN(R207)))),UPPER(LEFT(S207,1)),LOWER(RIGHT(S207,LEN(S207)-IF(LEN(S207)&gt;0,1,LEN(S207)))),UPPER(LEFT(T207,1)),LOWER(RIGHT(T207,LEN(T207)-IF(LEN(T207)&gt;0,1,LEN(T207)))),UPPER(LEFT(U207,1)),LOWER(RIGHT(U207,LEN(U207)-IF(LEN(U207)&gt;0,1,LEN(U207)))),UPPER(LEFT(V207,1)),LOWER(RIGHT(V207,LEN(V207)-IF(LEN(V207)&gt;0,1,LEN(V207)))))</f>
        <v>ıd</v>
      </c>
      <c r="X207" s="3" t="str">
        <f t="shared" ref="X207:X213" si="90">CONCATENATE("""",W207,"""",":","""","""",",")</f>
        <v>"ıd":"",</v>
      </c>
      <c r="Y207" s="22" t="str">
        <f t="shared" ref="Y207:Y213" si="91">CONCATENATE("public static String ",,B207,,"=","""",W207,""";")</f>
        <v>public static String ID="ıd";</v>
      </c>
      <c r="Z207" s="7" t="str">
        <f t="shared" ref="Z207:Z213" si="92">CONCATENATE("private String ",W207,"=","""""",";")</f>
        <v>private String ıd="";</v>
      </c>
    </row>
    <row r="208" spans="2:26" ht="19.2" x14ac:dyDescent="0.45">
      <c r="B208" s="1" t="s">
        <v>3</v>
      </c>
      <c r="C208" s="1" t="s">
        <v>1</v>
      </c>
      <c r="D208" s="4">
        <v>10</v>
      </c>
      <c r="I208" t="str">
        <f>I207</f>
        <v>ALTER TABLE TM_TASK_ASSIGNEE</v>
      </c>
      <c r="J208" t="str">
        <f>CONCATENATE(LEFT(CONCATENATE(" ADD "," ",N208,";"),LEN(CONCATENATE(" ADD "," ",N208,";"))-2),";")</f>
        <v xml:space="preserve"> ADD  STATUS VARCHAR(10);</v>
      </c>
      <c r="K208" s="21" t="str">
        <f>CONCATENATE(LEFT(CONCATENATE("  ALTER COLUMN  "," ",N208,";"),LEN(CONCATENATE("  ALTER COLUMN  "," ",N208,";"))-2),";")</f>
        <v xml:space="preserve">  ALTER COLUMN   STATUS VARCHAR(10);</v>
      </c>
      <c r="L208" s="12"/>
      <c r="M208" s="18" t="str">
        <f>CONCATENATE(B208,",")</f>
        <v>STATUS,</v>
      </c>
      <c r="N208" s="5" t="str">
        <f t="shared" ref="N208:N213" si="93">CONCATENATE(B208," ",C208,"(",D208,")",",")</f>
        <v>STATUS VARCHAR(10),</v>
      </c>
      <c r="O208" s="1" t="s">
        <v>3</v>
      </c>
      <c r="W208" s="17" t="str">
        <f t="shared" si="89"/>
        <v>status</v>
      </c>
      <c r="X208" s="3" t="str">
        <f t="shared" si="90"/>
        <v>"status":"",</v>
      </c>
      <c r="Y208" s="22" t="str">
        <f t="shared" si="91"/>
        <v>public static String STATUS="status";</v>
      </c>
      <c r="Z208" s="7" t="str">
        <f t="shared" si="92"/>
        <v>private String status="";</v>
      </c>
    </row>
    <row r="209" spans="2:26" ht="19.2" x14ac:dyDescent="0.45">
      <c r="B209" s="1" t="s">
        <v>4</v>
      </c>
      <c r="C209" s="1" t="s">
        <v>1</v>
      </c>
      <c r="D209" s="4">
        <v>30</v>
      </c>
      <c r="I209" t="str">
        <f>I208</f>
        <v>ALTER TABLE TM_TASK_ASSIGNEE</v>
      </c>
      <c r="J209" t="str">
        <f>CONCATENATE(LEFT(CONCATENATE(" ADD "," ",N209,";"),LEN(CONCATENATE(" ADD "," ",N209,";"))-2),";")</f>
        <v xml:space="preserve"> ADD  INSERT_DATE VARCHAR(30);</v>
      </c>
      <c r="K209" s="21" t="str">
        <f>CONCATENATE(LEFT(CONCATENATE("  ALTER COLUMN  "," ",N209,";"),LEN(CONCATENATE("  ALTER COLUMN  "," ",N209,";"))-2),";")</f>
        <v xml:space="preserve">  ALTER COLUMN   INSERT_DATE VARCHAR(30);</v>
      </c>
      <c r="L209" s="12"/>
      <c r="M209" s="18" t="str">
        <f>CONCATENATE(B209,",")</f>
        <v>INSERT_DATE,</v>
      </c>
      <c r="N209" s="5" t="str">
        <f t="shared" si="93"/>
        <v>INSERT_DATE VARCHAR(30),</v>
      </c>
      <c r="O209" s="1" t="s">
        <v>7</v>
      </c>
      <c r="P209" t="s">
        <v>8</v>
      </c>
      <c r="W209" s="17" t="str">
        <f t="shared" si="89"/>
        <v>ınsertDate</v>
      </c>
      <c r="X209" s="3" t="str">
        <f t="shared" si="90"/>
        <v>"ınsertDate":"",</v>
      </c>
      <c r="Y209" s="22" t="str">
        <f t="shared" si="91"/>
        <v>public static String INSERT_DATE="ınsertDate";</v>
      </c>
      <c r="Z209" s="7" t="str">
        <f t="shared" si="92"/>
        <v>private String ınsertDate="";</v>
      </c>
    </row>
    <row r="210" spans="2:26" ht="19.2" x14ac:dyDescent="0.45">
      <c r="B210" s="1" t="s">
        <v>5</v>
      </c>
      <c r="C210" s="1" t="s">
        <v>1</v>
      </c>
      <c r="D210" s="4">
        <v>30</v>
      </c>
      <c r="I210" t="str">
        <f>I209</f>
        <v>ALTER TABLE TM_TASK_ASSIGNEE</v>
      </c>
      <c r="J210" t="str">
        <f>CONCATENATE(LEFT(CONCATENATE(" ADD "," ",N210,";"),LEN(CONCATENATE(" ADD "," ",N210,";"))-2),";")</f>
        <v xml:space="preserve"> ADD  MODIFICATION_DATE VARCHAR(30);</v>
      </c>
      <c r="K210" s="21" t="str">
        <f>CONCATENATE(LEFT(CONCATENATE("  ALTER COLUMN  "," ",N210,";"),LEN(CONCATENATE("  ALTER COLUMN  "," ",N210,";"))-2),";")</f>
        <v xml:space="preserve">  ALTER COLUMN   MODIFICATION_DATE VARCHAR(30);</v>
      </c>
      <c r="L210" s="12"/>
      <c r="M210" s="18" t="str">
        <f>CONCATENATE(B210,",")</f>
        <v>MODIFICATION_DATE,</v>
      </c>
      <c r="N210" s="5" t="str">
        <f t="shared" si="93"/>
        <v>MODIFICATION_DATE VARCHAR(30),</v>
      </c>
      <c r="O210" s="1" t="s">
        <v>9</v>
      </c>
      <c r="P210" t="s">
        <v>8</v>
      </c>
      <c r="W210" s="17" t="str">
        <f t="shared" si="89"/>
        <v>modıfıcatıonDate</v>
      </c>
      <c r="X210" s="3" t="str">
        <f t="shared" si="90"/>
        <v>"modıfıcatıonDate":"",</v>
      </c>
      <c r="Y210" s="22" t="str">
        <f t="shared" si="91"/>
        <v>public static String MODIFICATION_DATE="modıfıcatıonDate";</v>
      </c>
      <c r="Z210" s="7" t="str">
        <f t="shared" si="92"/>
        <v>private String modıfıcatıonDate="";</v>
      </c>
    </row>
    <row r="211" spans="2:26" ht="19.2" x14ac:dyDescent="0.45">
      <c r="B211" s="1" t="s">
        <v>319</v>
      </c>
      <c r="C211" s="1" t="s">
        <v>1</v>
      </c>
      <c r="D211" s="4">
        <v>222</v>
      </c>
      <c r="I211" t="str">
        <f>I173</f>
        <v>ALTER TABLE TM_TASK_STATUS</v>
      </c>
      <c r="J211" t="str">
        <f>CONCATENATE(LEFT(CONCATENATE(" ADD "," ",N211,";"),LEN(CONCATENATE(" ADD "," ",N211,";"))-2),";")</f>
        <v xml:space="preserve"> ADD  FK_TASK_ID VARCHAR(222);</v>
      </c>
      <c r="K211" s="21" t="str">
        <f>CONCATENATE(LEFT(CONCATENATE("  ALTER COLUMN  "," ",N211,";"),LEN(CONCATENATE("  ALTER COLUMN  "," ",N211,";"))-2),";")</f>
        <v xml:space="preserve">  ALTER COLUMN   FK_TASK_ID VARCHAR(222);</v>
      </c>
      <c r="L211" s="12"/>
      <c r="M211" s="18" t="str">
        <f>CONCATENATE(B211,",")</f>
        <v>FK_TASK_ID,</v>
      </c>
      <c r="N211" s="5" t="str">
        <f t="shared" si="93"/>
        <v>FK_TASK_ID VARCHAR(222),</v>
      </c>
      <c r="O211" s="1" t="s">
        <v>10</v>
      </c>
      <c r="P211" t="s">
        <v>312</v>
      </c>
      <c r="Q211" t="s">
        <v>2</v>
      </c>
      <c r="W211" s="17" t="str">
        <f t="shared" si="89"/>
        <v>fkTaskId</v>
      </c>
      <c r="X211" s="3" t="str">
        <f t="shared" si="90"/>
        <v>"fkTaskId":"",</v>
      </c>
      <c r="Y211" s="22" t="str">
        <f t="shared" si="91"/>
        <v>public static String FK_TASK_ID="fkTaskId";</v>
      </c>
      <c r="Z211" s="7" t="str">
        <f t="shared" si="92"/>
        <v>private String fkTaskId="";</v>
      </c>
    </row>
    <row r="212" spans="2:26" ht="19.2" x14ac:dyDescent="0.45">
      <c r="B212" s="1" t="s">
        <v>11</v>
      </c>
      <c r="C212" s="1" t="s">
        <v>1</v>
      </c>
      <c r="D212" s="4">
        <v>444</v>
      </c>
      <c r="L212" s="12"/>
      <c r="M212" s="18"/>
      <c r="N212" s="5" t="str">
        <f t="shared" si="93"/>
        <v>FK_USER_ID VARCHAR(444),</v>
      </c>
      <c r="O212" s="1" t="s">
        <v>10</v>
      </c>
      <c r="P212" t="s">
        <v>12</v>
      </c>
      <c r="Q212" t="s">
        <v>2</v>
      </c>
      <c r="W212" s="17" t="str">
        <f t="shared" si="89"/>
        <v>fkUserId</v>
      </c>
      <c r="X212" s="3" t="str">
        <f t="shared" si="90"/>
        <v>"fkUserId":"",</v>
      </c>
      <c r="Y212" s="22" t="str">
        <f t="shared" si="91"/>
        <v>public static String FK_USER_ID="fkUserId";</v>
      </c>
      <c r="Z212" s="7" t="str">
        <f t="shared" si="92"/>
        <v>private String fkUserId="";</v>
      </c>
    </row>
    <row r="213" spans="2:26" ht="19.2" x14ac:dyDescent="0.45">
      <c r="B213" s="1" t="s">
        <v>14</v>
      </c>
      <c r="C213" s="1" t="s">
        <v>1</v>
      </c>
      <c r="D213" s="4">
        <v>3000</v>
      </c>
      <c r="I213" t="str">
        <f>I187</f>
        <v>ALTER TABLE TM_TASK_PRIORITY</v>
      </c>
      <c r="J213" t="str">
        <f>CONCATENATE(LEFT(CONCATENATE(" ADD "," ",N213,";"),LEN(CONCATENATE(" ADD "," ",N213,";"))-2),";")</f>
        <v xml:space="preserve"> ADD  DESCRIPTION VARCHAR(3000);</v>
      </c>
      <c r="K213" s="21" t="str">
        <f>CONCATENATE(LEFT(CONCATENATE("  ALTER COLUMN  "," ",N213,";"),LEN(CONCATENATE("  ALTER COLUMN  "," ",N213,";"))-2),";")</f>
        <v xml:space="preserve">  ALTER COLUMN   DESCRIPTION VARCHAR(3000);</v>
      </c>
      <c r="L213" s="12"/>
      <c r="M213" s="18" t="str">
        <f>CONCATENATE(B213,",")</f>
        <v>DESCRIPTION,</v>
      </c>
      <c r="N213" s="5" t="str">
        <f t="shared" si="93"/>
        <v>DESCRIPTION VARCHAR(3000),</v>
      </c>
      <c r="O213" s="1" t="s">
        <v>14</v>
      </c>
      <c r="W213" s="17" t="str">
        <f t="shared" si="89"/>
        <v>descrıptıon</v>
      </c>
      <c r="X213" s="3" t="str">
        <f t="shared" si="90"/>
        <v>"descrıptıon":"",</v>
      </c>
      <c r="Y213" s="22" t="str">
        <f t="shared" si="91"/>
        <v>public static String DESCRIPTION="descrıptıon";</v>
      </c>
      <c r="Z213" s="7" t="str">
        <f t="shared" si="92"/>
        <v>private String descrıptıon="";</v>
      </c>
    </row>
    <row r="214" spans="2:26" ht="19.2" x14ac:dyDescent="0.45">
      <c r="C214" s="1"/>
      <c r="D214" s="8"/>
      <c r="M214" s="18"/>
      <c r="N214" s="33" t="s">
        <v>130</v>
      </c>
      <c r="O214" s="1"/>
      <c r="W214" s="17"/>
    </row>
    <row r="215" spans="2:26" ht="19.2" x14ac:dyDescent="0.45">
      <c r="C215" s="1"/>
      <c r="D215" s="8"/>
      <c r="M215" s="18"/>
      <c r="N215" s="31" t="s">
        <v>126</v>
      </c>
      <c r="O215" s="1"/>
      <c r="W215" s="17"/>
    </row>
    <row r="216" spans="2:26" ht="19.2" x14ac:dyDescent="0.45">
      <c r="C216" s="14"/>
      <c r="D216" s="9"/>
      <c r="M216" s="20"/>
      <c r="W216" s="17"/>
    </row>
    <row r="217" spans="2:26" x14ac:dyDescent="0.3">
      <c r="B217" s="2" t="s">
        <v>320</v>
      </c>
      <c r="I217" t="str">
        <f>CONCATENATE("ALTER TABLE"," ",B217)</f>
        <v>ALTER TABLE TM_TASK_REPORTER</v>
      </c>
      <c r="N217" s="5" t="str">
        <f>CONCATENATE("CREATE TABLE ",B217," ","(")</f>
        <v>CREATE TABLE TM_TASK_REPORTER (</v>
      </c>
    </row>
    <row r="218" spans="2:26" ht="19.2" x14ac:dyDescent="0.45">
      <c r="B218" s="1" t="s">
        <v>2</v>
      </c>
      <c r="C218" s="1" t="s">
        <v>1</v>
      </c>
      <c r="D218" s="4">
        <v>30</v>
      </c>
      <c r="E218" s="24" t="s">
        <v>113</v>
      </c>
      <c r="I218" t="str">
        <f>I217</f>
        <v>ALTER TABLE TM_TASK_REPORTER</v>
      </c>
      <c r="J218" t="str">
        <f>CONCATENATE(LEFT(CONCATENATE(" ADD "," ",N218,";"),LEN(CONCATENATE(" ADD "," ",N218,";"))-2),";")</f>
        <v xml:space="preserve"> ADD  ID VARCHAR(30) NOT NULL ;</v>
      </c>
      <c r="K218" s="21" t="str">
        <f>CONCATENATE(LEFT(CONCATENATE("  ALTER COLUMN  "," ",N218,";"),LEN(CONCATENATE("  ALTER COLUMN  "," ",N218,";"))-2),";")</f>
        <v xml:space="preserve">  ALTER COLUMN   ID VARCHAR(30) NOT NULL ;</v>
      </c>
      <c r="L218" s="12"/>
      <c r="M218" s="18" t="str">
        <f>CONCATENATE(B218,",")</f>
        <v>ID,</v>
      </c>
      <c r="N218" s="5" t="str">
        <f>CONCATENATE(B218," ",C218,"(",D218,") ",E218," ,")</f>
        <v>ID VARCHAR(30) NOT NULL ,</v>
      </c>
      <c r="O218" s="1" t="s">
        <v>2</v>
      </c>
      <c r="P218" s="6"/>
      <c r="Q218" s="6"/>
      <c r="R218" s="6"/>
      <c r="S218" s="6"/>
      <c r="T218" s="6"/>
      <c r="U218" s="6"/>
      <c r="V218" s="6"/>
      <c r="W218" s="17" t="str">
        <f t="shared" ref="W218:W224" si="94">CONCATENATE(,LOWER(O218),UPPER(LEFT(P218,1)),LOWER(RIGHT(P218,LEN(P218)-IF(LEN(P218)&gt;0,1,LEN(P218)))),UPPER(LEFT(Q218,1)),LOWER(RIGHT(Q218,LEN(Q218)-IF(LEN(Q218)&gt;0,1,LEN(Q218)))),UPPER(LEFT(R218,1)),LOWER(RIGHT(R218,LEN(R218)-IF(LEN(R218)&gt;0,1,LEN(R218)))),UPPER(LEFT(S218,1)),LOWER(RIGHT(S218,LEN(S218)-IF(LEN(S218)&gt;0,1,LEN(S218)))),UPPER(LEFT(T218,1)),LOWER(RIGHT(T218,LEN(T218)-IF(LEN(T218)&gt;0,1,LEN(T218)))),UPPER(LEFT(U218,1)),LOWER(RIGHT(U218,LEN(U218)-IF(LEN(U218)&gt;0,1,LEN(U218)))),UPPER(LEFT(V218,1)),LOWER(RIGHT(V218,LEN(V218)-IF(LEN(V218)&gt;0,1,LEN(V218)))))</f>
        <v>ıd</v>
      </c>
      <c r="X218" s="3" t="str">
        <f t="shared" ref="X218:X224" si="95">CONCATENATE("""",W218,"""",":","""","""",",")</f>
        <v>"ıd":"",</v>
      </c>
      <c r="Y218" s="22" t="str">
        <f t="shared" ref="Y218:Y224" si="96">CONCATENATE("public static String ",,B218,,"=","""",W218,""";")</f>
        <v>public static String ID="ıd";</v>
      </c>
      <c r="Z218" s="7" t="str">
        <f t="shared" ref="Z218:Z224" si="97">CONCATENATE("private String ",W218,"=","""""",";")</f>
        <v>private String ıd="";</v>
      </c>
    </row>
    <row r="219" spans="2:26" ht="19.2" x14ac:dyDescent="0.45">
      <c r="B219" s="1" t="s">
        <v>3</v>
      </c>
      <c r="C219" s="1" t="s">
        <v>1</v>
      </c>
      <c r="D219" s="4">
        <v>10</v>
      </c>
      <c r="I219" t="str">
        <f>I218</f>
        <v>ALTER TABLE TM_TASK_REPORTER</v>
      </c>
      <c r="J219" t="str">
        <f>CONCATENATE(LEFT(CONCATENATE(" ADD "," ",N219,";"),LEN(CONCATENATE(" ADD "," ",N219,";"))-2),";")</f>
        <v xml:space="preserve"> ADD  STATUS VARCHAR(10);</v>
      </c>
      <c r="K219" s="21" t="str">
        <f>CONCATENATE(LEFT(CONCATENATE("  ALTER COLUMN  "," ",N219,";"),LEN(CONCATENATE("  ALTER COLUMN  "," ",N219,";"))-2),";")</f>
        <v xml:space="preserve">  ALTER COLUMN   STATUS VARCHAR(10);</v>
      </c>
      <c r="L219" s="12"/>
      <c r="M219" s="18" t="str">
        <f>CONCATENATE(B219,",")</f>
        <v>STATUS,</v>
      </c>
      <c r="N219" s="5" t="str">
        <f t="shared" ref="N219:N224" si="98">CONCATENATE(B219," ",C219,"(",D219,")",",")</f>
        <v>STATUS VARCHAR(10),</v>
      </c>
      <c r="O219" s="1" t="s">
        <v>3</v>
      </c>
      <c r="W219" s="17" t="str">
        <f t="shared" si="94"/>
        <v>status</v>
      </c>
      <c r="X219" s="3" t="str">
        <f t="shared" si="95"/>
        <v>"status":"",</v>
      </c>
      <c r="Y219" s="22" t="str">
        <f t="shared" si="96"/>
        <v>public static String STATUS="status";</v>
      </c>
      <c r="Z219" s="7" t="str">
        <f t="shared" si="97"/>
        <v>private String status="";</v>
      </c>
    </row>
    <row r="220" spans="2:26" ht="19.2" x14ac:dyDescent="0.45">
      <c r="B220" s="1" t="s">
        <v>4</v>
      </c>
      <c r="C220" s="1" t="s">
        <v>1</v>
      </c>
      <c r="D220" s="4">
        <v>30</v>
      </c>
      <c r="I220" t="str">
        <f>I219</f>
        <v>ALTER TABLE TM_TASK_REPORTER</v>
      </c>
      <c r="J220" t="str">
        <f>CONCATENATE(LEFT(CONCATENATE(" ADD "," ",N220,";"),LEN(CONCATENATE(" ADD "," ",N220,";"))-2),";")</f>
        <v xml:space="preserve"> ADD  INSERT_DATE VARCHAR(30);</v>
      </c>
      <c r="K220" s="21" t="str">
        <f>CONCATENATE(LEFT(CONCATENATE("  ALTER COLUMN  "," ",N220,";"),LEN(CONCATENATE("  ALTER COLUMN  "," ",N220,";"))-2),";")</f>
        <v xml:space="preserve">  ALTER COLUMN   INSERT_DATE VARCHAR(30);</v>
      </c>
      <c r="L220" s="12"/>
      <c r="M220" s="18" t="str">
        <f>CONCATENATE(B220,",")</f>
        <v>INSERT_DATE,</v>
      </c>
      <c r="N220" s="5" t="str">
        <f t="shared" si="98"/>
        <v>INSERT_DATE VARCHAR(30),</v>
      </c>
      <c r="O220" s="1" t="s">
        <v>7</v>
      </c>
      <c r="P220" t="s">
        <v>8</v>
      </c>
      <c r="W220" s="17" t="str">
        <f t="shared" si="94"/>
        <v>ınsertDate</v>
      </c>
      <c r="X220" s="3" t="str">
        <f t="shared" si="95"/>
        <v>"ınsertDate":"",</v>
      </c>
      <c r="Y220" s="22" t="str">
        <f t="shared" si="96"/>
        <v>public static String INSERT_DATE="ınsertDate";</v>
      </c>
      <c r="Z220" s="7" t="str">
        <f t="shared" si="97"/>
        <v>private String ınsertDate="";</v>
      </c>
    </row>
    <row r="221" spans="2:26" ht="19.2" x14ac:dyDescent="0.45">
      <c r="B221" s="1" t="s">
        <v>5</v>
      </c>
      <c r="C221" s="1" t="s">
        <v>1</v>
      </c>
      <c r="D221" s="4">
        <v>30</v>
      </c>
      <c r="I221" t="str">
        <f>I220</f>
        <v>ALTER TABLE TM_TASK_REPORTER</v>
      </c>
      <c r="J221" t="str">
        <f>CONCATENATE(LEFT(CONCATENATE(" ADD "," ",N221,";"),LEN(CONCATENATE(" ADD "," ",N221,";"))-2),";")</f>
        <v xml:space="preserve"> ADD  MODIFICATION_DATE VARCHAR(30);</v>
      </c>
      <c r="K221" s="21" t="str">
        <f>CONCATENATE(LEFT(CONCATENATE("  ALTER COLUMN  "," ",N221,";"),LEN(CONCATENATE("  ALTER COLUMN  "," ",N221,";"))-2),";")</f>
        <v xml:space="preserve">  ALTER COLUMN   MODIFICATION_DATE VARCHAR(30);</v>
      </c>
      <c r="L221" s="12"/>
      <c r="M221" s="18" t="str">
        <f>CONCATENATE(B221,",")</f>
        <v>MODIFICATION_DATE,</v>
      </c>
      <c r="N221" s="5" t="str">
        <f t="shared" si="98"/>
        <v>MODIFICATION_DATE VARCHAR(30),</v>
      </c>
      <c r="O221" s="1" t="s">
        <v>9</v>
      </c>
      <c r="P221" t="s">
        <v>8</v>
      </c>
      <c r="W221" s="17" t="str">
        <f t="shared" si="94"/>
        <v>modıfıcatıonDate</v>
      </c>
      <c r="X221" s="3" t="str">
        <f t="shared" si="95"/>
        <v>"modıfıcatıonDate":"",</v>
      </c>
      <c r="Y221" s="22" t="str">
        <f t="shared" si="96"/>
        <v>public static String MODIFICATION_DATE="modıfıcatıonDate";</v>
      </c>
      <c r="Z221" s="7" t="str">
        <f t="shared" si="97"/>
        <v>private String modıfıcatıonDate="";</v>
      </c>
    </row>
    <row r="222" spans="2:26" ht="19.2" x14ac:dyDescent="0.45">
      <c r="B222" s="1" t="s">
        <v>319</v>
      </c>
      <c r="C222" s="1" t="s">
        <v>1</v>
      </c>
      <c r="D222" s="4">
        <v>222</v>
      </c>
      <c r="I222" t="str">
        <f>I184</f>
        <v>ALTER TABLE TM_TASK_PRIORITY</v>
      </c>
      <c r="J222" t="str">
        <f>CONCATENATE(LEFT(CONCATENATE(" ADD "," ",N222,";"),LEN(CONCATENATE(" ADD "," ",N222,";"))-2),";")</f>
        <v xml:space="preserve"> ADD  FK_TASK_ID VARCHAR(222);</v>
      </c>
      <c r="K222" s="21" t="str">
        <f>CONCATENATE(LEFT(CONCATENATE("  ALTER COLUMN  "," ",N222,";"),LEN(CONCATENATE("  ALTER COLUMN  "," ",N222,";"))-2),";")</f>
        <v xml:space="preserve">  ALTER COLUMN   FK_TASK_ID VARCHAR(222);</v>
      </c>
      <c r="L222" s="12"/>
      <c r="M222" s="18" t="str">
        <f>CONCATENATE(B222,",")</f>
        <v>FK_TASK_ID,</v>
      </c>
      <c r="N222" s="5" t="str">
        <f t="shared" si="98"/>
        <v>FK_TASK_ID VARCHAR(222),</v>
      </c>
      <c r="O222" s="1" t="s">
        <v>10</v>
      </c>
      <c r="P222" t="s">
        <v>312</v>
      </c>
      <c r="Q222" t="s">
        <v>2</v>
      </c>
      <c r="W222" s="17" t="str">
        <f t="shared" si="94"/>
        <v>fkTaskId</v>
      </c>
      <c r="X222" s="3" t="str">
        <f t="shared" si="95"/>
        <v>"fkTaskId":"",</v>
      </c>
      <c r="Y222" s="22" t="str">
        <f t="shared" si="96"/>
        <v>public static String FK_TASK_ID="fkTaskId";</v>
      </c>
      <c r="Z222" s="7" t="str">
        <f t="shared" si="97"/>
        <v>private String fkTaskId="";</v>
      </c>
    </row>
    <row r="223" spans="2:26" ht="19.2" x14ac:dyDescent="0.45">
      <c r="B223" s="1" t="s">
        <v>11</v>
      </c>
      <c r="C223" s="1" t="s">
        <v>1</v>
      </c>
      <c r="D223" s="4">
        <v>444</v>
      </c>
      <c r="L223" s="12"/>
      <c r="M223" s="18"/>
      <c r="N223" s="5" t="str">
        <f t="shared" si="98"/>
        <v>FK_USER_ID VARCHAR(444),</v>
      </c>
      <c r="O223" s="1" t="s">
        <v>10</v>
      </c>
      <c r="P223" t="s">
        <v>12</v>
      </c>
      <c r="Q223" t="s">
        <v>2</v>
      </c>
      <c r="W223" s="17" t="str">
        <f t="shared" si="94"/>
        <v>fkUserId</v>
      </c>
      <c r="X223" s="3" t="str">
        <f t="shared" si="95"/>
        <v>"fkUserId":"",</v>
      </c>
      <c r="Y223" s="22" t="str">
        <f t="shared" si="96"/>
        <v>public static String FK_USER_ID="fkUserId";</v>
      </c>
      <c r="Z223" s="7" t="str">
        <f t="shared" si="97"/>
        <v>private String fkUserId="";</v>
      </c>
    </row>
    <row r="224" spans="2:26" ht="19.2" x14ac:dyDescent="0.45">
      <c r="B224" s="1" t="s">
        <v>14</v>
      </c>
      <c r="C224" s="1" t="s">
        <v>1</v>
      </c>
      <c r="D224" s="4">
        <v>3000</v>
      </c>
      <c r="I224" t="str">
        <f>I198</f>
        <v>ALTER TABLE TM_TASK_CATEGORY</v>
      </c>
      <c r="J224" t="str">
        <f>CONCATENATE(LEFT(CONCATENATE(" ADD "," ",N224,";"),LEN(CONCATENATE(" ADD "," ",N224,";"))-2),";")</f>
        <v xml:space="preserve"> ADD  DESCRIPTION VARCHAR(3000);</v>
      </c>
      <c r="K224" s="21" t="str">
        <f>CONCATENATE(LEFT(CONCATENATE("  ALTER COLUMN  "," ",N224,";"),LEN(CONCATENATE("  ALTER COLUMN  "," ",N224,";"))-2),";")</f>
        <v xml:space="preserve">  ALTER COLUMN   DESCRIPTION VARCHAR(3000);</v>
      </c>
      <c r="L224" s="12"/>
      <c r="M224" s="18" t="str">
        <f>CONCATENATE(B224,",")</f>
        <v>DESCRIPTION,</v>
      </c>
      <c r="N224" s="5" t="str">
        <f t="shared" si="98"/>
        <v>DESCRIPTION VARCHAR(3000),</v>
      </c>
      <c r="O224" s="1" t="s">
        <v>14</v>
      </c>
      <c r="W224" s="17" t="str">
        <f t="shared" si="94"/>
        <v>descrıptıon</v>
      </c>
      <c r="X224" s="3" t="str">
        <f t="shared" si="95"/>
        <v>"descrıptıon":"",</v>
      </c>
      <c r="Y224" s="22" t="str">
        <f t="shared" si="96"/>
        <v>public static String DESCRIPTION="descrıptıon";</v>
      </c>
      <c r="Z224" s="7" t="str">
        <f t="shared" si="97"/>
        <v>private String descrıptıon="";</v>
      </c>
    </row>
    <row r="225" spans="2:26" ht="19.2" x14ac:dyDescent="0.45">
      <c r="C225" s="1"/>
      <c r="D225" s="8"/>
      <c r="M225" s="18"/>
      <c r="N225" s="33" t="s">
        <v>130</v>
      </c>
      <c r="O225" s="1"/>
      <c r="W225" s="17"/>
    </row>
    <row r="226" spans="2:26" ht="19.2" x14ac:dyDescent="0.45">
      <c r="C226" s="14"/>
      <c r="D226" s="9"/>
      <c r="M226" s="20"/>
      <c r="N226" s="33"/>
      <c r="O226" s="14"/>
      <c r="W226" s="17"/>
    </row>
    <row r="227" spans="2:26" x14ac:dyDescent="0.3">
      <c r="B227" s="2" t="s">
        <v>358</v>
      </c>
      <c r="I227" t="str">
        <f>CONCATENATE("ALTER TABLE"," ",B227)</f>
        <v>ALTER TABLE TM_TASK_LABEL</v>
      </c>
      <c r="N227" s="5" t="str">
        <f>CONCATENATE("CREATE TABLE ",B227," ","(")</f>
        <v>CREATE TABLE TM_TASK_LABEL (</v>
      </c>
    </row>
    <row r="228" spans="2:26" ht="19.2" x14ac:dyDescent="0.45">
      <c r="B228" s="1" t="s">
        <v>2</v>
      </c>
      <c r="C228" s="1" t="s">
        <v>1</v>
      </c>
      <c r="D228" s="4">
        <v>30</v>
      </c>
      <c r="E228" s="24" t="s">
        <v>113</v>
      </c>
      <c r="I228" t="str">
        <f>I227</f>
        <v>ALTER TABLE TM_TASK_LABEL</v>
      </c>
      <c r="J228" t="str">
        <f t="shared" ref="J228:J233" si="99">CONCATENATE(LEFT(CONCATENATE(" ADD "," ",N228,";"),LEN(CONCATENATE(" ADD "," ",N228,";"))-2),";")</f>
        <v xml:space="preserve"> ADD  ID VARCHAR(30) NOT NULL ;</v>
      </c>
      <c r="K228" s="21" t="str">
        <f t="shared" ref="K228:K233" si="100">CONCATENATE(LEFT(CONCATENATE("  ALTER COLUMN  "," ",N228,";"),LEN(CONCATENATE("  ALTER COLUMN  "," ",N228,";"))-2),";")</f>
        <v xml:space="preserve">  ALTER COLUMN   ID VARCHAR(30) NOT NULL ;</v>
      </c>
      <c r="L228" s="12"/>
      <c r="M228" s="18" t="str">
        <f t="shared" ref="M228:M233" si="101">CONCATENATE(B228,",")</f>
        <v>ID,</v>
      </c>
      <c r="N228" s="5" t="str">
        <f>CONCATENATE(B228," ",C228,"(",D228,") ",E228," ,")</f>
        <v>ID VARCHAR(30) NOT NULL ,</v>
      </c>
      <c r="O228" s="1" t="s">
        <v>2</v>
      </c>
      <c r="P228" s="6"/>
      <c r="Q228" s="6"/>
      <c r="R228" s="6"/>
      <c r="S228" s="6"/>
      <c r="T228" s="6"/>
      <c r="U228" s="6"/>
      <c r="V228" s="6"/>
      <c r="W228" s="17" t="str">
        <f t="shared" ref="W228:W233" si="102">CONCATENATE(,LOWER(O228),UPPER(LEFT(P228,1)),LOWER(RIGHT(P228,LEN(P228)-IF(LEN(P228)&gt;0,1,LEN(P228)))),UPPER(LEFT(Q228,1)),LOWER(RIGHT(Q228,LEN(Q228)-IF(LEN(Q228)&gt;0,1,LEN(Q228)))),UPPER(LEFT(R228,1)),LOWER(RIGHT(R228,LEN(R228)-IF(LEN(R228)&gt;0,1,LEN(R228)))),UPPER(LEFT(S228,1)),LOWER(RIGHT(S228,LEN(S228)-IF(LEN(S228)&gt;0,1,LEN(S228)))),UPPER(LEFT(T228,1)),LOWER(RIGHT(T228,LEN(T228)-IF(LEN(T228)&gt;0,1,LEN(T228)))),UPPER(LEFT(U228,1)),LOWER(RIGHT(U228,LEN(U228)-IF(LEN(U228)&gt;0,1,LEN(U228)))),UPPER(LEFT(V228,1)),LOWER(RIGHT(V228,LEN(V228)-IF(LEN(V228)&gt;0,1,LEN(V228)))))</f>
        <v>ıd</v>
      </c>
      <c r="X228" s="3" t="str">
        <f t="shared" ref="X228:X233" si="103">CONCATENATE("""",W228,"""",":","""","""",",")</f>
        <v>"ıd":"",</v>
      </c>
      <c r="Y228" s="22" t="str">
        <f t="shared" ref="Y228:Y233" si="104">CONCATENATE("public static String ",,B228,,"=","""",W228,""";")</f>
        <v>public static String ID="ıd";</v>
      </c>
      <c r="Z228" s="7" t="str">
        <f t="shared" ref="Z228:Z233" si="105">CONCATENATE("private String ",W228,"=","""""",";")</f>
        <v>private String ıd="";</v>
      </c>
    </row>
    <row r="229" spans="2:26" ht="19.2" x14ac:dyDescent="0.45">
      <c r="B229" s="1" t="s">
        <v>3</v>
      </c>
      <c r="C229" s="1" t="s">
        <v>1</v>
      </c>
      <c r="D229" s="4">
        <v>10</v>
      </c>
      <c r="I229" t="str">
        <f>I228</f>
        <v>ALTER TABLE TM_TASK_LABEL</v>
      </c>
      <c r="J229" t="str">
        <f t="shared" si="99"/>
        <v xml:space="preserve"> ADD  STATUS VARCHAR(10);</v>
      </c>
      <c r="K229" s="21" t="str">
        <f t="shared" si="100"/>
        <v xml:space="preserve">  ALTER COLUMN   STATUS VARCHAR(10);</v>
      </c>
      <c r="L229" s="12"/>
      <c r="M229" s="18" t="str">
        <f t="shared" si="101"/>
        <v>STATUS,</v>
      </c>
      <c r="N229" s="5" t="str">
        <f t="shared" ref="N229:N234" si="106">CONCATENATE(B229," ",C229,"(",D229,")",",")</f>
        <v>STATUS VARCHAR(10),</v>
      </c>
      <c r="O229" s="1" t="s">
        <v>3</v>
      </c>
      <c r="W229" s="17" t="str">
        <f t="shared" si="102"/>
        <v>status</v>
      </c>
      <c r="X229" s="3" t="str">
        <f t="shared" si="103"/>
        <v>"status":"",</v>
      </c>
      <c r="Y229" s="22" t="str">
        <f t="shared" si="104"/>
        <v>public static String STATUS="status";</v>
      </c>
      <c r="Z229" s="7" t="str">
        <f t="shared" si="105"/>
        <v>private String status="";</v>
      </c>
    </row>
    <row r="230" spans="2:26" ht="19.2" x14ac:dyDescent="0.45">
      <c r="B230" s="1" t="s">
        <v>4</v>
      </c>
      <c r="C230" s="1" t="s">
        <v>1</v>
      </c>
      <c r="D230" s="4">
        <v>30</v>
      </c>
      <c r="I230" t="str">
        <f>I229</f>
        <v>ALTER TABLE TM_TASK_LABEL</v>
      </c>
      <c r="J230" t="str">
        <f t="shared" si="99"/>
        <v xml:space="preserve"> ADD  INSERT_DATE VARCHAR(30);</v>
      </c>
      <c r="K230" s="21" t="str">
        <f t="shared" si="100"/>
        <v xml:space="preserve">  ALTER COLUMN   INSERT_DATE VARCHAR(30);</v>
      </c>
      <c r="L230" s="12"/>
      <c r="M230" s="18" t="str">
        <f t="shared" si="101"/>
        <v>INSERT_DATE,</v>
      </c>
      <c r="N230" s="5" t="str">
        <f t="shared" si="106"/>
        <v>INSERT_DATE VARCHAR(30),</v>
      </c>
      <c r="O230" s="1" t="s">
        <v>7</v>
      </c>
      <c r="P230" t="s">
        <v>8</v>
      </c>
      <c r="W230" s="17" t="str">
        <f t="shared" si="102"/>
        <v>ınsertDate</v>
      </c>
      <c r="X230" s="3" t="str">
        <f t="shared" si="103"/>
        <v>"ınsertDate":"",</v>
      </c>
      <c r="Y230" s="22" t="str">
        <f t="shared" si="104"/>
        <v>public static String INSERT_DATE="ınsertDate";</v>
      </c>
      <c r="Z230" s="7" t="str">
        <f t="shared" si="105"/>
        <v>private String ınsertDate="";</v>
      </c>
    </row>
    <row r="231" spans="2:26" ht="19.2" x14ac:dyDescent="0.45">
      <c r="B231" s="1" t="s">
        <v>5</v>
      </c>
      <c r="C231" s="1" t="s">
        <v>1</v>
      </c>
      <c r="D231" s="4">
        <v>30</v>
      </c>
      <c r="I231" t="str">
        <f>I230</f>
        <v>ALTER TABLE TM_TASK_LABEL</v>
      </c>
      <c r="J231" t="str">
        <f t="shared" si="99"/>
        <v xml:space="preserve"> ADD  MODIFICATION_DATE VARCHAR(30);</v>
      </c>
      <c r="K231" s="21" t="str">
        <f t="shared" si="100"/>
        <v xml:space="preserve">  ALTER COLUMN   MODIFICATION_DATE VARCHAR(30);</v>
      </c>
      <c r="L231" s="12"/>
      <c r="M231" s="18" t="str">
        <f t="shared" si="101"/>
        <v>MODIFICATION_DATE,</v>
      </c>
      <c r="N231" s="5" t="str">
        <f t="shared" si="106"/>
        <v>MODIFICATION_DATE VARCHAR(30),</v>
      </c>
      <c r="O231" s="1" t="s">
        <v>9</v>
      </c>
      <c r="P231" t="s">
        <v>8</v>
      </c>
      <c r="W231" s="17" t="str">
        <f t="shared" si="102"/>
        <v>modıfıcatıonDate</v>
      </c>
      <c r="X231" s="3" t="str">
        <f t="shared" si="103"/>
        <v>"modıfıcatıonDate":"",</v>
      </c>
      <c r="Y231" s="22" t="str">
        <f t="shared" si="104"/>
        <v>public static String MODIFICATION_DATE="modıfıcatıonDate";</v>
      </c>
      <c r="Z231" s="7" t="str">
        <f t="shared" si="105"/>
        <v>private String modıfıcatıonDate="";</v>
      </c>
    </row>
    <row r="232" spans="2:26" ht="19.2" x14ac:dyDescent="0.45">
      <c r="B232" s="1" t="s">
        <v>275</v>
      </c>
      <c r="C232" s="1" t="s">
        <v>1</v>
      </c>
      <c r="D232" s="4">
        <v>222</v>
      </c>
      <c r="I232" t="str">
        <f>I231</f>
        <v>ALTER TABLE TM_TASK_LABEL</v>
      </c>
      <c r="J232" t="str">
        <f t="shared" si="99"/>
        <v xml:space="preserve"> ADD  FK_PROJECT_ID VARCHAR(222);</v>
      </c>
      <c r="K232" s="21" t="str">
        <f t="shared" si="100"/>
        <v xml:space="preserve">  ALTER COLUMN   FK_PROJECT_ID VARCHAR(222);</v>
      </c>
      <c r="L232" s="12"/>
      <c r="M232" s="18" t="str">
        <f t="shared" si="101"/>
        <v>FK_PROJECT_ID,</v>
      </c>
      <c r="N232" s="5" t="str">
        <f t="shared" si="106"/>
        <v>FK_PROJECT_ID VARCHAR(222),</v>
      </c>
      <c r="O232" s="1" t="s">
        <v>0</v>
      </c>
      <c r="W232" s="17" t="str">
        <f>CONCATENATE(,LOWER(O232),UPPER(LEFT(P232,1)),LOWER(RIGHT(P232,LEN(P232)-IF(LEN(P232)&gt;0,1,LEN(P232)))),UPPER(LEFT(Q232,1)),LOWER(RIGHT(Q232,LEN(Q232)-IF(LEN(Q232)&gt;0,1,LEN(Q232)))),UPPER(LEFT(R232,1)),LOWER(RIGHT(R232,LEN(R232)-IF(LEN(R232)&gt;0,1,LEN(R232)))),UPPER(LEFT(S232,1)),LOWER(RIGHT(S232,LEN(S232)-IF(LEN(S232)&gt;0,1,LEN(S232)))),UPPER(LEFT(T232,1)),LOWER(RIGHT(T232,LEN(T232)-IF(LEN(T232)&gt;0,1,LEN(T232)))),UPPER(LEFT(U232,1)),LOWER(RIGHT(U232,LEN(U232)-IF(LEN(U232)&gt;0,1,LEN(U232)))),UPPER(LEFT(V232,1)),LOWER(RIGHT(V232,LEN(V232)-IF(LEN(V232)&gt;0,1,LEN(V232)))))</f>
        <v>name</v>
      </c>
      <c r="X232" s="3" t="str">
        <f>CONCATENATE("""",W232,"""",":","""","""",",")</f>
        <v>"name":"",</v>
      </c>
      <c r="Y232" s="22" t="str">
        <f>CONCATENATE("public static String ",,B232,,"=","""",W232,""";")</f>
        <v>public static String FK_PROJECT_ID="name";</v>
      </c>
      <c r="Z232" s="7" t="str">
        <f>CONCATENATE("private String ",W232,"=","""""",";")</f>
        <v>private String name="";</v>
      </c>
    </row>
    <row r="233" spans="2:26" ht="19.2" x14ac:dyDescent="0.45">
      <c r="B233" s="1" t="s">
        <v>0</v>
      </c>
      <c r="C233" s="1" t="s">
        <v>1</v>
      </c>
      <c r="D233" s="4">
        <v>222</v>
      </c>
      <c r="I233">
        <f>I181</f>
        <v>0</v>
      </c>
      <c r="J233" t="str">
        <f t="shared" si="99"/>
        <v xml:space="preserve"> ADD  NAME VARCHAR(222);</v>
      </c>
      <c r="K233" s="21" t="str">
        <f t="shared" si="100"/>
        <v xml:space="preserve">  ALTER COLUMN   NAME VARCHAR(222);</v>
      </c>
      <c r="L233" s="12"/>
      <c r="M233" s="18" t="str">
        <f t="shared" si="101"/>
        <v>NAME,</v>
      </c>
      <c r="N233" s="5" t="str">
        <f t="shared" si="106"/>
        <v>NAME VARCHAR(222),</v>
      </c>
      <c r="O233" s="1" t="s">
        <v>0</v>
      </c>
      <c r="W233" s="17" t="str">
        <f t="shared" si="102"/>
        <v>name</v>
      </c>
      <c r="X233" s="3" t="str">
        <f t="shared" si="103"/>
        <v>"name":"",</v>
      </c>
      <c r="Y233" s="22" t="str">
        <f t="shared" si="104"/>
        <v>public static String NAME="name";</v>
      </c>
      <c r="Z233" s="7" t="str">
        <f t="shared" si="105"/>
        <v>private String name="";</v>
      </c>
    </row>
    <row r="234" spans="2:26" ht="19.2" x14ac:dyDescent="0.45">
      <c r="B234" s="1" t="s">
        <v>359</v>
      </c>
      <c r="C234" s="1" t="s">
        <v>1</v>
      </c>
      <c r="D234" s="4">
        <v>444</v>
      </c>
      <c r="L234" s="12"/>
      <c r="M234" s="18"/>
      <c r="N234" s="5" t="str">
        <f t="shared" si="106"/>
        <v>COLOR VARCHAR(444),</v>
      </c>
      <c r="O234" s="1" t="s">
        <v>359</v>
      </c>
      <c r="W234" s="17" t="str">
        <f>CONCATENATE(,LOWER(O234),UPPER(LEFT(P234,1)),LOWER(RIGHT(P234,LEN(P234)-IF(LEN(P234)&gt;0,1,LEN(P234)))),UPPER(LEFT(Q234,1)),LOWER(RIGHT(Q234,LEN(Q234)-IF(LEN(Q234)&gt;0,1,LEN(Q234)))),UPPER(LEFT(R234,1)),LOWER(RIGHT(R234,LEN(R234)-IF(LEN(R234)&gt;0,1,LEN(R234)))),UPPER(LEFT(S234,1)),LOWER(RIGHT(S234,LEN(S234)-IF(LEN(S234)&gt;0,1,LEN(S234)))),UPPER(LEFT(T234,1)),LOWER(RIGHT(T234,LEN(T234)-IF(LEN(T234)&gt;0,1,LEN(T234)))),UPPER(LEFT(U234,1)),LOWER(RIGHT(U234,LEN(U234)-IF(LEN(U234)&gt;0,1,LEN(U234)))),UPPER(LEFT(V234,1)),LOWER(RIGHT(V234,LEN(V234)-IF(LEN(V234)&gt;0,1,LEN(V234)))))</f>
        <v>color</v>
      </c>
      <c r="X234" s="3" t="str">
        <f>CONCATENATE("""",W234,"""",":","""","""",",")</f>
        <v>"color":"",</v>
      </c>
      <c r="Y234" s="22" t="str">
        <f>CONCATENATE("public static String ",,B234,,"=","""",W234,""";")</f>
        <v>public static String COLOR="color";</v>
      </c>
      <c r="Z234" s="7" t="str">
        <f>CONCATENATE("private String ",W234,"=","""""",";")</f>
        <v>private String color="";</v>
      </c>
    </row>
    <row r="235" spans="2:26" ht="19.2" x14ac:dyDescent="0.45">
      <c r="B235" s="1"/>
      <c r="C235" s="1"/>
      <c r="D235" s="4"/>
      <c r="L235" s="12"/>
      <c r="M235" s="18"/>
      <c r="O235" s="1"/>
      <c r="W235" s="17"/>
    </row>
    <row r="236" spans="2:26" ht="19.2" x14ac:dyDescent="0.45">
      <c r="C236" s="1"/>
      <c r="D236" s="8"/>
      <c r="M236" s="18"/>
      <c r="N236" s="33" t="s">
        <v>130</v>
      </c>
      <c r="O236" s="1"/>
      <c r="W236" s="17"/>
    </row>
    <row r="237" spans="2:26" ht="19.2" x14ac:dyDescent="0.45">
      <c r="C237" s="1"/>
      <c r="D237" s="8"/>
      <c r="M237" s="18"/>
      <c r="N237" s="31" t="s">
        <v>126</v>
      </c>
      <c r="O237" s="1"/>
      <c r="W237" s="17"/>
    </row>
    <row r="238" spans="2:26" ht="19.2" x14ac:dyDescent="0.45">
      <c r="C238" s="14"/>
      <c r="D238" s="9"/>
      <c r="M238" s="20"/>
      <c r="W238" s="17"/>
    </row>
    <row r="239" spans="2:26" ht="19.2" x14ac:dyDescent="0.45">
      <c r="C239" s="1"/>
      <c r="D239" s="8"/>
      <c r="M239" s="18"/>
      <c r="N239" s="31"/>
      <c r="O239" s="1"/>
      <c r="W239" s="17"/>
    </row>
    <row r="240" spans="2:26" x14ac:dyDescent="0.3">
      <c r="B240" s="2" t="s">
        <v>531</v>
      </c>
      <c r="I240" t="str">
        <f>CONCATENATE("ALTER TABLE"," ",B240)</f>
        <v>ALTER TABLE TM_TASK_LABEL_LIST</v>
      </c>
      <c r="J240" t="s">
        <v>294</v>
      </c>
      <c r="K240" s="26" t="str">
        <f>CONCATENATE(J240," VIEW ",B240," AS SELECT")</f>
        <v>create OR REPLACE VIEW TM_TASK_LABEL_LIST AS SELECT</v>
      </c>
      <c r="N240" s="5" t="str">
        <f>CONCATENATE("CREATE TABLE ",B240," ","(")</f>
        <v>CREATE TABLE TM_TASK_LABEL_LIST (</v>
      </c>
    </row>
    <row r="241" spans="2:26" ht="19.2" x14ac:dyDescent="0.45">
      <c r="B241" s="1" t="s">
        <v>2</v>
      </c>
      <c r="C241" s="1" t="s">
        <v>1</v>
      </c>
      <c r="D241" s="4">
        <v>30</v>
      </c>
      <c r="E241" s="24" t="s">
        <v>113</v>
      </c>
      <c r="I241" t="str">
        <f>I240</f>
        <v>ALTER TABLE TM_TASK_LABEL_LIST</v>
      </c>
      <c r="K241" s="25" t="str">
        <f t="shared" ref="K241:K246" si="107">CONCATENATE(B241,",")</f>
        <v>ID,</v>
      </c>
      <c r="L241" s="12"/>
      <c r="M241" s="18" t="str">
        <f t="shared" ref="M241:M246" si="108">CONCATENATE(B241,",")</f>
        <v>ID,</v>
      </c>
      <c r="N241" s="5" t="str">
        <f>CONCATENATE(B241," ",C241,"(",D241,") ",E241," ,")</f>
        <v>ID VARCHAR(30) NOT NULL ,</v>
      </c>
      <c r="O241" s="1" t="s">
        <v>2</v>
      </c>
      <c r="P241" s="6"/>
      <c r="Q241" s="6"/>
      <c r="R241" s="6"/>
      <c r="S241" s="6"/>
      <c r="T241" s="6"/>
      <c r="U241" s="6"/>
      <c r="V241" s="6"/>
      <c r="W241" s="17" t="str">
        <f t="shared" ref="W241:W248" si="109">CONCATENATE(,LOWER(O241),UPPER(LEFT(P241,1)),LOWER(RIGHT(P241,LEN(P241)-IF(LEN(P241)&gt;0,1,LEN(P241)))),UPPER(LEFT(Q241,1)),LOWER(RIGHT(Q241,LEN(Q241)-IF(LEN(Q241)&gt;0,1,LEN(Q241)))),UPPER(LEFT(R241,1)),LOWER(RIGHT(R241,LEN(R241)-IF(LEN(R241)&gt;0,1,LEN(R241)))),UPPER(LEFT(S241,1)),LOWER(RIGHT(S241,LEN(S241)-IF(LEN(S241)&gt;0,1,LEN(S241)))),UPPER(LEFT(T241,1)),LOWER(RIGHT(T241,LEN(T241)-IF(LEN(T241)&gt;0,1,LEN(T241)))),UPPER(LEFT(U241,1)),LOWER(RIGHT(U241,LEN(U241)-IF(LEN(U241)&gt;0,1,LEN(U241)))),UPPER(LEFT(V241,1)),LOWER(RIGHT(V241,LEN(V241)-IF(LEN(V241)&gt;0,1,LEN(V241)))))</f>
        <v>ıd</v>
      </c>
      <c r="X241" s="3" t="str">
        <f t="shared" ref="X241:X248" si="110">CONCATENATE("""",W241,"""",":","""","""",",")</f>
        <v>"ıd":"",</v>
      </c>
      <c r="Y241" s="22" t="str">
        <f t="shared" ref="Y241:Y248" si="111">CONCATENATE("public static String ",,B241,,"=","""",W241,""";")</f>
        <v>public static String ID="ıd";</v>
      </c>
      <c r="Z241" s="7" t="str">
        <f t="shared" ref="Z241:Z248" si="112">CONCATENATE("private String ",W241,"=","""""",";")</f>
        <v>private String ıd="";</v>
      </c>
    </row>
    <row r="242" spans="2:26" ht="19.2" x14ac:dyDescent="0.45">
      <c r="B242" s="1" t="s">
        <v>3</v>
      </c>
      <c r="C242" s="1" t="s">
        <v>1</v>
      </c>
      <c r="D242" s="4">
        <v>10</v>
      </c>
      <c r="I242" t="str">
        <f>I241</f>
        <v>ALTER TABLE TM_TASK_LABEL_LIST</v>
      </c>
      <c r="K242" s="25" t="str">
        <f t="shared" si="107"/>
        <v>STATUS,</v>
      </c>
      <c r="L242" s="12"/>
      <c r="M242" s="18" t="str">
        <f t="shared" si="108"/>
        <v>STATUS,</v>
      </c>
      <c r="N242" s="5" t="str">
        <f t="shared" ref="N242:N248" si="113">CONCATENATE(B242," ",C242,"(",D242,")",",")</f>
        <v>STATUS VARCHAR(10),</v>
      </c>
      <c r="O242" s="1" t="s">
        <v>3</v>
      </c>
      <c r="W242" s="17" t="str">
        <f t="shared" si="109"/>
        <v>status</v>
      </c>
      <c r="X242" s="3" t="str">
        <f t="shared" si="110"/>
        <v>"status":"",</v>
      </c>
      <c r="Y242" s="22" t="str">
        <f t="shared" si="111"/>
        <v>public static String STATUS="status";</v>
      </c>
      <c r="Z242" s="7" t="str">
        <f t="shared" si="112"/>
        <v>private String status="";</v>
      </c>
    </row>
    <row r="243" spans="2:26" ht="19.2" x14ac:dyDescent="0.45">
      <c r="B243" s="1" t="s">
        <v>4</v>
      </c>
      <c r="C243" s="1" t="s">
        <v>1</v>
      </c>
      <c r="D243" s="4">
        <v>30</v>
      </c>
      <c r="I243" t="str">
        <f>I242</f>
        <v>ALTER TABLE TM_TASK_LABEL_LIST</v>
      </c>
      <c r="K243" s="25" t="str">
        <f t="shared" si="107"/>
        <v>INSERT_DATE,</v>
      </c>
      <c r="L243" s="12"/>
      <c r="M243" s="18" t="str">
        <f t="shared" si="108"/>
        <v>INSERT_DATE,</v>
      </c>
      <c r="N243" s="5" t="str">
        <f t="shared" si="113"/>
        <v>INSERT_DATE VARCHAR(30),</v>
      </c>
      <c r="O243" s="1" t="s">
        <v>7</v>
      </c>
      <c r="P243" t="s">
        <v>8</v>
      </c>
      <c r="W243" s="17" t="str">
        <f t="shared" si="109"/>
        <v>ınsertDate</v>
      </c>
      <c r="X243" s="3" t="str">
        <f t="shared" si="110"/>
        <v>"ınsertDate":"",</v>
      </c>
      <c r="Y243" s="22" t="str">
        <f t="shared" si="111"/>
        <v>public static String INSERT_DATE="ınsertDate";</v>
      </c>
      <c r="Z243" s="7" t="str">
        <f t="shared" si="112"/>
        <v>private String ınsertDate="";</v>
      </c>
    </row>
    <row r="244" spans="2:26" ht="19.2" x14ac:dyDescent="0.45">
      <c r="B244" s="1" t="s">
        <v>5</v>
      </c>
      <c r="C244" s="1" t="s">
        <v>1</v>
      </c>
      <c r="D244" s="4">
        <v>30</v>
      </c>
      <c r="I244" t="str">
        <f>I243</f>
        <v>ALTER TABLE TM_TASK_LABEL_LIST</v>
      </c>
      <c r="K244" s="25" t="str">
        <f t="shared" si="107"/>
        <v>MODIFICATION_DATE,</v>
      </c>
      <c r="L244" s="12"/>
      <c r="M244" s="18" t="str">
        <f t="shared" si="108"/>
        <v>MODIFICATION_DATE,</v>
      </c>
      <c r="N244" s="5" t="str">
        <f t="shared" si="113"/>
        <v>MODIFICATION_DATE VARCHAR(30),</v>
      </c>
      <c r="O244" s="1" t="s">
        <v>9</v>
      </c>
      <c r="P244" t="s">
        <v>8</v>
      </c>
      <c r="W244" s="17" t="str">
        <f t="shared" si="109"/>
        <v>modıfıcatıonDate</v>
      </c>
      <c r="X244" s="3" t="str">
        <f t="shared" si="110"/>
        <v>"modıfıcatıonDate":"",</v>
      </c>
      <c r="Y244" s="22" t="str">
        <f t="shared" si="111"/>
        <v>public static String MODIFICATION_DATE="modıfıcatıonDate";</v>
      </c>
      <c r="Z244" s="7" t="str">
        <f t="shared" si="112"/>
        <v>private String modıfıcatıonDate="";</v>
      </c>
    </row>
    <row r="245" spans="2:26" ht="19.2" x14ac:dyDescent="0.45">
      <c r="B245" s="1" t="s">
        <v>275</v>
      </c>
      <c r="C245" s="1" t="s">
        <v>1</v>
      </c>
      <c r="D245" s="4">
        <v>222</v>
      </c>
      <c r="I245">
        <f>I193</f>
        <v>0</v>
      </c>
      <c r="K245" s="25" t="str">
        <f t="shared" si="107"/>
        <v>FK_PROJECT_ID,</v>
      </c>
      <c r="L245" s="12"/>
      <c r="M245" s="18" t="str">
        <f t="shared" si="108"/>
        <v>FK_PROJECT_ID,</v>
      </c>
      <c r="N245" s="5" t="str">
        <f t="shared" si="113"/>
        <v>FK_PROJECT_ID VARCHAR(222),</v>
      </c>
      <c r="O245" s="1" t="s">
        <v>10</v>
      </c>
      <c r="P245" t="s">
        <v>289</v>
      </c>
      <c r="Q245" t="s">
        <v>2</v>
      </c>
      <c r="W245" s="17" t="str">
        <f t="shared" si="109"/>
        <v>fkProjectId</v>
      </c>
      <c r="X245" s="3" t="str">
        <f t="shared" si="110"/>
        <v>"fkProjectId":"",</v>
      </c>
      <c r="Y245" s="22" t="str">
        <f t="shared" si="111"/>
        <v>public static String FK_PROJECT_ID="fkProjectId";</v>
      </c>
      <c r="Z245" s="7" t="str">
        <f t="shared" si="112"/>
        <v>private String fkProjectId="";</v>
      </c>
    </row>
    <row r="246" spans="2:26" ht="19.2" x14ac:dyDescent="0.45">
      <c r="B246" s="1" t="s">
        <v>0</v>
      </c>
      <c r="C246" s="1" t="s">
        <v>1</v>
      </c>
      <c r="D246" s="4">
        <v>222</v>
      </c>
      <c r="I246" t="str">
        <f>I194</f>
        <v>ALTER TABLE TM_TASK_CATEGORY</v>
      </c>
      <c r="J246" s="23"/>
      <c r="K246" s="25" t="str">
        <f t="shared" si="107"/>
        <v>NAME,</v>
      </c>
      <c r="L246" s="12"/>
      <c r="M246" s="18" t="str">
        <f t="shared" si="108"/>
        <v>NAME,</v>
      </c>
      <c r="N246" s="5" t="str">
        <f t="shared" si="113"/>
        <v>NAME VARCHAR(222),</v>
      </c>
      <c r="O246" s="1" t="s">
        <v>0</v>
      </c>
      <c r="W246" s="17" t="str">
        <f t="shared" si="109"/>
        <v>name</v>
      </c>
      <c r="X246" s="3" t="str">
        <f t="shared" si="110"/>
        <v>"name":"",</v>
      </c>
      <c r="Y246" s="22" t="str">
        <f t="shared" si="111"/>
        <v>public static String NAME="name";</v>
      </c>
      <c r="Z246" s="7" t="str">
        <f t="shared" si="112"/>
        <v>private String name="";</v>
      </c>
    </row>
    <row r="247" spans="2:26" ht="19.2" x14ac:dyDescent="0.45">
      <c r="B247" s="1" t="s">
        <v>529</v>
      </c>
      <c r="C247" s="1" t="s">
        <v>1</v>
      </c>
      <c r="D247" s="4">
        <v>3333</v>
      </c>
      <c r="I247">
        <f>I180</f>
        <v>0</v>
      </c>
      <c r="K247" s="25" t="s">
        <v>532</v>
      </c>
      <c r="L247" s="12"/>
      <c r="M247" s="18"/>
      <c r="N247" s="5" t="str">
        <f t="shared" si="113"/>
        <v>BACKLOG_COUNT VARCHAR(3333),</v>
      </c>
      <c r="O247" s="1" t="s">
        <v>355</v>
      </c>
      <c r="P247" t="s">
        <v>215</v>
      </c>
      <c r="W247" s="17" t="str">
        <f t="shared" si="109"/>
        <v>backlogCount</v>
      </c>
      <c r="X247" s="3" t="str">
        <f t="shared" si="110"/>
        <v>"backlogCount":"",</v>
      </c>
      <c r="Y247" s="22" t="str">
        <f t="shared" si="111"/>
        <v>public static String BACKLOG_COUNT="backlogCount";</v>
      </c>
      <c r="Z247" s="7" t="str">
        <f t="shared" si="112"/>
        <v>private String backlogCount="";</v>
      </c>
    </row>
    <row r="248" spans="2:26" ht="19.2" x14ac:dyDescent="0.45">
      <c r="B248" s="1" t="s">
        <v>359</v>
      </c>
      <c r="C248" s="1" t="s">
        <v>1</v>
      </c>
      <c r="D248" s="4">
        <v>444</v>
      </c>
      <c r="K248" s="25" t="str">
        <f>CONCATENATE(B248,"")</f>
        <v>COLOR</v>
      </c>
      <c r="L248" s="12"/>
      <c r="M248" s="18"/>
      <c r="N248" s="5" t="str">
        <f t="shared" si="113"/>
        <v>COLOR VARCHAR(444),</v>
      </c>
      <c r="O248" s="1" t="s">
        <v>359</v>
      </c>
      <c r="W248" s="17" t="str">
        <f t="shared" si="109"/>
        <v>color</v>
      </c>
      <c r="X248" s="3" t="str">
        <f t="shared" si="110"/>
        <v>"color":"",</v>
      </c>
      <c r="Y248" s="22" t="str">
        <f t="shared" si="111"/>
        <v>public static String COLOR="color";</v>
      </c>
      <c r="Z248" s="7" t="str">
        <f t="shared" si="112"/>
        <v>private String color="";</v>
      </c>
    </row>
    <row r="249" spans="2:26" ht="19.2" x14ac:dyDescent="0.45">
      <c r="B249" s="1"/>
      <c r="C249" s="1"/>
      <c r="D249" s="4"/>
      <c r="K249" s="29" t="str">
        <f>CONCATENATE(" FROM ",LEFT(B240,LEN(B240)-5)," T")</f>
        <v xml:space="preserve"> FROM TM_TASK_LABEL T</v>
      </c>
      <c r="L249" s="12"/>
      <c r="M249" s="18"/>
      <c r="O249" s="1"/>
      <c r="W249" s="17"/>
    </row>
    <row r="250" spans="2:26" ht="19.2" x14ac:dyDescent="0.45">
      <c r="C250" s="1"/>
      <c r="D250" s="8"/>
      <c r="M250" s="18"/>
      <c r="N250" s="33" t="s">
        <v>130</v>
      </c>
      <c r="O250" s="1"/>
      <c r="W250" s="17"/>
    </row>
    <row r="251" spans="2:26" ht="19.2" x14ac:dyDescent="0.45">
      <c r="C251" s="1"/>
      <c r="D251" s="8"/>
      <c r="M251" s="18"/>
      <c r="N251" s="31" t="s">
        <v>126</v>
      </c>
      <c r="O251" s="1"/>
      <c r="W251" s="17"/>
    </row>
    <row r="252" spans="2:26" ht="19.2" x14ac:dyDescent="0.45">
      <c r="C252" s="14"/>
      <c r="D252" s="9"/>
      <c r="M252" s="20"/>
      <c r="W252" s="17"/>
    </row>
    <row r="253" spans="2:26" ht="19.2" x14ac:dyDescent="0.45">
      <c r="C253" s="1"/>
      <c r="D253" s="8"/>
      <c r="M253" s="18"/>
      <c r="N253" s="31"/>
      <c r="O253" s="1"/>
      <c r="W253" s="17"/>
    </row>
    <row r="254" spans="2:26" x14ac:dyDescent="0.3">
      <c r="B254" s="2" t="s">
        <v>360</v>
      </c>
      <c r="I254" t="str">
        <f>CONCATENATE("ALTER TABLE"," ",B254)</f>
        <v>ALTER TABLE TM_TASK_SPRINT</v>
      </c>
      <c r="N254" s="5" t="str">
        <f>CONCATENATE("CREATE TABLE ",B254," ","(")</f>
        <v>CREATE TABLE TM_TASK_SPRINT (</v>
      </c>
    </row>
    <row r="255" spans="2:26" ht="19.2" x14ac:dyDescent="0.45">
      <c r="B255" s="1" t="s">
        <v>2</v>
      </c>
      <c r="C255" s="1" t="s">
        <v>1</v>
      </c>
      <c r="D255" s="4">
        <v>30</v>
      </c>
      <c r="E255" s="24" t="s">
        <v>113</v>
      </c>
      <c r="I255" t="str">
        <f>I254</f>
        <v>ALTER TABLE TM_TASK_SPRINT</v>
      </c>
      <c r="J255" t="str">
        <f>CONCATENATE(LEFT(CONCATENATE(" ADD "," ",N255,";"),LEN(CONCATENATE(" ADD "," ",N255,";"))-2),";")</f>
        <v xml:space="preserve"> ADD  ID VARCHAR(30) NOT NULL ;</v>
      </c>
      <c r="K255" s="21" t="str">
        <f>CONCATENATE(LEFT(CONCATENATE("  ALTER COLUMN  "," ",N255,";"),LEN(CONCATENATE("  ALTER COLUMN  "," ",N255,";"))-2),";")</f>
        <v xml:space="preserve">  ALTER COLUMN   ID VARCHAR(30) NOT NULL ;</v>
      </c>
      <c r="L255" s="12"/>
      <c r="M255" s="18" t="str">
        <f>CONCATENATE(B255,",")</f>
        <v>ID,</v>
      </c>
      <c r="N255" s="5" t="str">
        <f>CONCATENATE(B255," ",C255,"(",D255,") ",E255," ,")</f>
        <v>ID VARCHAR(30) NOT NULL ,</v>
      </c>
      <c r="O255" s="1" t="s">
        <v>2</v>
      </c>
      <c r="P255" s="6"/>
      <c r="Q255" s="6"/>
      <c r="R255" s="6"/>
      <c r="S255" s="6"/>
      <c r="T255" s="6"/>
      <c r="U255" s="6"/>
      <c r="V255" s="6"/>
      <c r="W255" s="17" t="str">
        <f t="shared" ref="W255:W265" si="114">CONCATENATE(,LOWER(O255),UPPER(LEFT(P255,1)),LOWER(RIGHT(P255,LEN(P255)-IF(LEN(P255)&gt;0,1,LEN(P255)))),UPPER(LEFT(Q255,1)),LOWER(RIGHT(Q255,LEN(Q255)-IF(LEN(Q255)&gt;0,1,LEN(Q255)))),UPPER(LEFT(R255,1)),LOWER(RIGHT(R255,LEN(R255)-IF(LEN(R255)&gt;0,1,LEN(R255)))),UPPER(LEFT(S255,1)),LOWER(RIGHT(S255,LEN(S255)-IF(LEN(S255)&gt;0,1,LEN(S255)))),UPPER(LEFT(T255,1)),LOWER(RIGHT(T255,LEN(T255)-IF(LEN(T255)&gt;0,1,LEN(T255)))),UPPER(LEFT(U255,1)),LOWER(RIGHT(U255,LEN(U255)-IF(LEN(U255)&gt;0,1,LEN(U255)))),UPPER(LEFT(V255,1)),LOWER(RIGHT(V255,LEN(V255)-IF(LEN(V255)&gt;0,1,LEN(V255)))))</f>
        <v>ıd</v>
      </c>
      <c r="X255" s="3" t="str">
        <f t="shared" ref="X255:X265" si="115">CONCATENATE("""",W255,"""",":","""","""",",")</f>
        <v>"ıd":"",</v>
      </c>
      <c r="Y255" s="22" t="str">
        <f t="shared" ref="Y255:Y265" si="116">CONCATENATE("public static String ",,B255,,"=","""",W255,""";")</f>
        <v>public static String ID="ıd";</v>
      </c>
      <c r="Z255" s="7" t="str">
        <f t="shared" ref="Z255:Z265" si="117">CONCATENATE("private String ",W255,"=","""""",";")</f>
        <v>private String ıd="";</v>
      </c>
    </row>
    <row r="256" spans="2:26" ht="19.2" x14ac:dyDescent="0.45">
      <c r="B256" s="1" t="s">
        <v>3</v>
      </c>
      <c r="C256" s="1" t="s">
        <v>1</v>
      </c>
      <c r="D256" s="4">
        <v>10</v>
      </c>
      <c r="I256" t="str">
        <f>I255</f>
        <v>ALTER TABLE TM_TASK_SPRINT</v>
      </c>
      <c r="J256" t="str">
        <f>CONCATENATE(LEFT(CONCATENATE(" ADD "," ",N256,";"),LEN(CONCATENATE(" ADD "," ",N256,";"))-2),";")</f>
        <v xml:space="preserve"> ADD  STATUS VARCHAR(10);</v>
      </c>
      <c r="K256" s="21" t="str">
        <f>CONCATENATE(LEFT(CONCATENATE("  ALTER COLUMN  "," ",N256,";"),LEN(CONCATENATE("  ALTER COLUMN  "," ",N256,";"))-2),";")</f>
        <v xml:space="preserve">  ALTER COLUMN   STATUS VARCHAR(10);</v>
      </c>
      <c r="L256" s="12"/>
      <c r="M256" s="18" t="str">
        <f>CONCATENATE(B256,",")</f>
        <v>STATUS,</v>
      </c>
      <c r="N256" s="5" t="str">
        <f t="shared" ref="N256:N265" si="118">CONCATENATE(B256," ",C256,"(",D256,")",",")</f>
        <v>STATUS VARCHAR(10),</v>
      </c>
      <c r="O256" s="1" t="s">
        <v>3</v>
      </c>
      <c r="W256" s="17" t="str">
        <f t="shared" si="114"/>
        <v>status</v>
      </c>
      <c r="X256" s="3" t="str">
        <f t="shared" si="115"/>
        <v>"status":"",</v>
      </c>
      <c r="Y256" s="22" t="str">
        <f t="shared" si="116"/>
        <v>public static String STATUS="status";</v>
      </c>
      <c r="Z256" s="7" t="str">
        <f t="shared" si="117"/>
        <v>private String status="";</v>
      </c>
    </row>
    <row r="257" spans="2:26" ht="19.2" x14ac:dyDescent="0.45">
      <c r="B257" s="1" t="s">
        <v>4</v>
      </c>
      <c r="C257" s="1" t="s">
        <v>1</v>
      </c>
      <c r="D257" s="4">
        <v>30</v>
      </c>
      <c r="I257" t="str">
        <f>I256</f>
        <v>ALTER TABLE TM_TASK_SPRINT</v>
      </c>
      <c r="J257" t="str">
        <f>CONCATENATE(LEFT(CONCATENATE(" ADD "," ",N257,";"),LEN(CONCATENATE(" ADD "," ",N257,";"))-2),";")</f>
        <v xml:space="preserve"> ADD  INSERT_DATE VARCHAR(30);</v>
      </c>
      <c r="K257" s="21" t="str">
        <f>CONCATENATE(LEFT(CONCATENATE("  ALTER COLUMN  "," ",N257,";"),LEN(CONCATENATE("  ALTER COLUMN  "," ",N257,";"))-2),";")</f>
        <v xml:space="preserve">  ALTER COLUMN   INSERT_DATE VARCHAR(30);</v>
      </c>
      <c r="L257" s="12"/>
      <c r="M257" s="18" t="str">
        <f>CONCATENATE(B257,",")</f>
        <v>INSERT_DATE,</v>
      </c>
      <c r="N257" s="5" t="str">
        <f t="shared" si="118"/>
        <v>INSERT_DATE VARCHAR(30),</v>
      </c>
      <c r="O257" s="1" t="s">
        <v>7</v>
      </c>
      <c r="P257" t="s">
        <v>8</v>
      </c>
      <c r="W257" s="17" t="str">
        <f t="shared" si="114"/>
        <v>ınsertDate</v>
      </c>
      <c r="X257" s="3" t="str">
        <f t="shared" si="115"/>
        <v>"ınsertDate":"",</v>
      </c>
      <c r="Y257" s="22" t="str">
        <f t="shared" si="116"/>
        <v>public static String INSERT_DATE="ınsertDate";</v>
      </c>
      <c r="Z257" s="7" t="str">
        <f t="shared" si="117"/>
        <v>private String ınsertDate="";</v>
      </c>
    </row>
    <row r="258" spans="2:26" ht="19.2" x14ac:dyDescent="0.45">
      <c r="B258" s="1" t="s">
        <v>5</v>
      </c>
      <c r="C258" s="1" t="s">
        <v>1</v>
      </c>
      <c r="D258" s="4">
        <v>30</v>
      </c>
      <c r="I258" t="str">
        <f>I257</f>
        <v>ALTER TABLE TM_TASK_SPRINT</v>
      </c>
      <c r="J258" t="str">
        <f>CONCATENATE(LEFT(CONCATENATE(" ADD "," ",N258,";"),LEN(CONCATENATE(" ADD "," ",N258,";"))-2),";")</f>
        <v xml:space="preserve"> ADD  MODIFICATION_DATE VARCHAR(30);</v>
      </c>
      <c r="K258" s="21" t="str">
        <f>CONCATENATE(LEFT(CONCATENATE("  ALTER COLUMN  "," ",N258,";"),LEN(CONCATENATE("  ALTER COLUMN  "," ",N258,";"))-2),";")</f>
        <v xml:space="preserve">  ALTER COLUMN   MODIFICATION_DATE VARCHAR(30);</v>
      </c>
      <c r="L258" s="12"/>
      <c r="M258" s="18" t="str">
        <f>CONCATENATE(B258,",")</f>
        <v>MODIFICATION_DATE,</v>
      </c>
      <c r="N258" s="5" t="str">
        <f t="shared" si="118"/>
        <v>MODIFICATION_DATE VARCHAR(30),</v>
      </c>
      <c r="O258" s="1" t="s">
        <v>9</v>
      </c>
      <c r="P258" t="s">
        <v>8</v>
      </c>
      <c r="W258" s="17" t="str">
        <f t="shared" si="114"/>
        <v>modıfıcatıonDate</v>
      </c>
      <c r="X258" s="3" t="str">
        <f t="shared" si="115"/>
        <v>"modıfıcatıonDate":"",</v>
      </c>
      <c r="Y258" s="22" t="str">
        <f t="shared" si="116"/>
        <v>public static String MODIFICATION_DATE="modıfıcatıonDate";</v>
      </c>
      <c r="Z258" s="7" t="str">
        <f t="shared" si="117"/>
        <v>private String modıfıcatıonDate="";</v>
      </c>
    </row>
    <row r="259" spans="2:26" ht="19.2" x14ac:dyDescent="0.45">
      <c r="B259" s="1" t="s">
        <v>361</v>
      </c>
      <c r="C259" s="1" t="s">
        <v>1</v>
      </c>
      <c r="D259" s="4">
        <v>500</v>
      </c>
      <c r="I259">
        <f>I193</f>
        <v>0</v>
      </c>
      <c r="J259" t="str">
        <f>CONCATENATE(LEFT(CONCATENATE(" ADD "," ",N259,";"),LEN(CONCATENATE(" ADD "," ",N259,";"))-2),";")</f>
        <v xml:space="preserve"> ADD  SPRINT_NAME VARCHAR(500);</v>
      </c>
      <c r="K259" s="21" t="str">
        <f>CONCATENATE(LEFT(CONCATENATE("  ALTER COLUMN  "," ",N259,";"),LEN(CONCATENATE("  ALTER COLUMN  "," ",N259,";"))-2),";")</f>
        <v xml:space="preserve">  ALTER COLUMN   SPRINT_NAME VARCHAR(500);</v>
      </c>
      <c r="L259" s="12"/>
      <c r="M259" s="18" t="str">
        <f>CONCATENATE(B259,",")</f>
        <v>SPRINT_NAME,</v>
      </c>
      <c r="N259" s="5" t="str">
        <f t="shared" si="118"/>
        <v>SPRINT_NAME VARCHAR(500),</v>
      </c>
      <c r="O259" s="1" t="s">
        <v>367</v>
      </c>
      <c r="P259" t="s">
        <v>0</v>
      </c>
      <c r="W259" s="17" t="str">
        <f t="shared" si="114"/>
        <v>sprıntName</v>
      </c>
      <c r="X259" s="3" t="str">
        <f t="shared" si="115"/>
        <v>"sprıntName":"",</v>
      </c>
      <c r="Y259" s="22" t="str">
        <f t="shared" si="116"/>
        <v>public static String SPRINT_NAME="sprıntName";</v>
      </c>
      <c r="Z259" s="7" t="str">
        <f t="shared" si="117"/>
        <v>private String sprıntName="";</v>
      </c>
    </row>
    <row r="260" spans="2:26" ht="19.2" x14ac:dyDescent="0.45">
      <c r="B260" s="1" t="s">
        <v>362</v>
      </c>
      <c r="C260" s="1" t="s">
        <v>1</v>
      </c>
      <c r="D260" s="4">
        <v>32</v>
      </c>
      <c r="L260" s="12"/>
      <c r="M260" s="18"/>
      <c r="N260" s="5" t="str">
        <f t="shared" si="118"/>
        <v>SPRINT_START_DATE VARCHAR(32),</v>
      </c>
      <c r="O260" s="1" t="s">
        <v>367</v>
      </c>
      <c r="P260" t="s">
        <v>290</v>
      </c>
      <c r="Q260" t="s">
        <v>8</v>
      </c>
      <c r="W260" s="17" t="str">
        <f t="shared" si="114"/>
        <v>sprıntStartDate</v>
      </c>
      <c r="X260" s="3" t="str">
        <f t="shared" si="115"/>
        <v>"sprıntStartDate":"",</v>
      </c>
      <c r="Y260" s="22" t="str">
        <f t="shared" si="116"/>
        <v>public static String SPRINT_START_DATE="sprıntStartDate";</v>
      </c>
      <c r="Z260" s="7" t="str">
        <f t="shared" si="117"/>
        <v>private String sprıntStartDate="";</v>
      </c>
    </row>
    <row r="261" spans="2:26" ht="19.2" x14ac:dyDescent="0.45">
      <c r="B261" s="1" t="s">
        <v>363</v>
      </c>
      <c r="C261" s="1" t="s">
        <v>1</v>
      </c>
      <c r="D261" s="4">
        <v>32</v>
      </c>
      <c r="I261" t="str">
        <f>I195</f>
        <v>ALTER TABLE TM_TASK_CATEGORY</v>
      </c>
      <c r="J261" t="str">
        <f>CONCATENATE(LEFT(CONCATENATE(" ADD "," ",N261,";"),LEN(CONCATENATE(" ADD "," ",N261,";"))-2),";")</f>
        <v xml:space="preserve"> ADD  SPRINT_END_DATE VARCHAR(32);</v>
      </c>
      <c r="K261" s="21" t="str">
        <f>CONCATENATE(LEFT(CONCATENATE("  ALTER COLUMN  "," ",N261,";"),LEN(CONCATENATE("  ALTER COLUMN  "," ",N261,";"))-2),";")</f>
        <v xml:space="preserve">  ALTER COLUMN   SPRINT_END_DATE VARCHAR(32);</v>
      </c>
      <c r="L261" s="12"/>
      <c r="M261" s="18" t="str">
        <f>CONCATENATE(B261,",")</f>
        <v>SPRINT_END_DATE,</v>
      </c>
      <c r="N261" s="5" t="str">
        <f t="shared" si="118"/>
        <v>SPRINT_END_DATE VARCHAR(32),</v>
      </c>
      <c r="O261" s="1" t="s">
        <v>367</v>
      </c>
      <c r="P261" t="s">
        <v>291</v>
      </c>
      <c r="Q261" t="s">
        <v>8</v>
      </c>
      <c r="W261" s="17" t="str">
        <f t="shared" si="114"/>
        <v>sprıntEndDate</v>
      </c>
      <c r="X261" s="3" t="str">
        <f t="shared" si="115"/>
        <v>"sprıntEndDate":"",</v>
      </c>
      <c r="Y261" s="22" t="str">
        <f t="shared" si="116"/>
        <v>public static String SPRINT_END_DATE="sprıntEndDate";</v>
      </c>
      <c r="Z261" s="7" t="str">
        <f t="shared" si="117"/>
        <v>private String sprıntEndDate="";</v>
      </c>
    </row>
    <row r="262" spans="2:26" ht="19.2" x14ac:dyDescent="0.45">
      <c r="B262" s="1" t="s">
        <v>275</v>
      </c>
      <c r="C262" s="1" t="s">
        <v>1</v>
      </c>
      <c r="D262" s="4">
        <v>54</v>
      </c>
      <c r="I262" t="str">
        <f>I196</f>
        <v>ALTER TABLE TM_TASK_CATEGORY</v>
      </c>
      <c r="J262" t="str">
        <f>CONCATENATE(LEFT(CONCATENATE(" ADD "," ",N262,";"),LEN(CONCATENATE(" ADD "," ",N262,";"))-2),";")</f>
        <v xml:space="preserve"> ADD  FK_PROJECT_ID VARCHAR(54);</v>
      </c>
      <c r="L262" s="12"/>
      <c r="M262" s="18"/>
      <c r="N262" s="5" t="str">
        <f t="shared" si="118"/>
        <v>FK_PROJECT_ID VARCHAR(54),</v>
      </c>
      <c r="O262" s="1" t="s">
        <v>10</v>
      </c>
      <c r="P262" t="s">
        <v>289</v>
      </c>
      <c r="Q262" t="s">
        <v>2</v>
      </c>
      <c r="W262" s="17" t="str">
        <f t="shared" si="114"/>
        <v>fkProjectId</v>
      </c>
      <c r="X262" s="3" t="str">
        <f t="shared" si="115"/>
        <v>"fkProjectId":"",</v>
      </c>
      <c r="Y262" s="22" t="str">
        <f t="shared" si="116"/>
        <v>public static String FK_PROJECT_ID="fkProjectId";</v>
      </c>
      <c r="Z262" s="7" t="str">
        <f t="shared" si="117"/>
        <v>private String fkProjectId="";</v>
      </c>
    </row>
    <row r="263" spans="2:26" ht="19.2" x14ac:dyDescent="0.45">
      <c r="B263" s="1" t="s">
        <v>365</v>
      </c>
      <c r="C263" s="1" t="s">
        <v>1</v>
      </c>
      <c r="D263" s="4">
        <v>54</v>
      </c>
      <c r="I263" t="str">
        <f>I197</f>
        <v>ALTER TABLE TM_TASK_CATEGORY</v>
      </c>
      <c r="J263" t="str">
        <f>CONCATENATE(LEFT(CONCATENATE(" ADD "," ",N263,";"),LEN(CONCATENATE(" ADD "," ",N263,";"))-2),";")</f>
        <v xml:space="preserve"> ADD  SPRINT_STATUS VARCHAR(54);</v>
      </c>
      <c r="L263" s="12"/>
      <c r="M263" s="18"/>
      <c r="N263" s="5" t="str">
        <f t="shared" si="118"/>
        <v>SPRINT_STATUS VARCHAR(54),</v>
      </c>
      <c r="O263" s="1" t="s">
        <v>367</v>
      </c>
      <c r="P263" t="s">
        <v>3</v>
      </c>
      <c r="W263" s="17" t="str">
        <f t="shared" si="114"/>
        <v>sprıntStatus</v>
      </c>
      <c r="X263" s="3" t="str">
        <f t="shared" si="115"/>
        <v>"sprıntStatus":"",</v>
      </c>
      <c r="Y263" s="22" t="str">
        <f t="shared" si="116"/>
        <v>public static String SPRINT_STATUS="sprıntStatus";</v>
      </c>
      <c r="Z263" s="7" t="str">
        <f t="shared" si="117"/>
        <v>private String sprıntStatus="";</v>
      </c>
    </row>
    <row r="264" spans="2:26" ht="19.2" x14ac:dyDescent="0.45">
      <c r="B264" s="1" t="s">
        <v>366</v>
      </c>
      <c r="C264" s="1" t="s">
        <v>1</v>
      </c>
      <c r="D264" s="4">
        <v>54</v>
      </c>
      <c r="I264" t="str">
        <f>I198</f>
        <v>ALTER TABLE TM_TASK_CATEGORY</v>
      </c>
      <c r="J264" t="str">
        <f>CONCATENATE(LEFT(CONCATENATE(" ADD "," ",N264,";"),LEN(CONCATENATE(" ADD "," ",N264,";"))-2),";")</f>
        <v xml:space="preserve"> ADD  SPRINT_COLOR VARCHAR(54);</v>
      </c>
      <c r="L264" s="12"/>
      <c r="M264" s="18"/>
      <c r="N264" s="5" t="str">
        <f t="shared" si="118"/>
        <v>SPRINT_COLOR VARCHAR(54),</v>
      </c>
      <c r="O264" s="1" t="s">
        <v>367</v>
      </c>
      <c r="P264" t="s">
        <v>359</v>
      </c>
      <c r="W264" s="17" t="str">
        <f t="shared" si="114"/>
        <v>sprıntColor</v>
      </c>
      <c r="X264" s="3" t="str">
        <f t="shared" si="115"/>
        <v>"sprıntColor":"",</v>
      </c>
      <c r="Y264" s="22" t="str">
        <f t="shared" si="116"/>
        <v>public static String SPRINT_COLOR="sprıntColor";</v>
      </c>
      <c r="Z264" s="7" t="str">
        <f t="shared" si="117"/>
        <v>private String sprıntColor="";</v>
      </c>
    </row>
    <row r="265" spans="2:26" ht="19.2" x14ac:dyDescent="0.45">
      <c r="B265" s="1" t="s">
        <v>364</v>
      </c>
      <c r="C265" s="1" t="s">
        <v>1</v>
      </c>
      <c r="D265" s="4">
        <v>3333</v>
      </c>
      <c r="I265" t="str">
        <f>I199</f>
        <v>ALTER TABLE TM_PROGRESS</v>
      </c>
      <c r="J265" t="str">
        <f>CONCATENATE(LEFT(CONCATENATE(" ADD "," ",N265,";"),LEN(CONCATENATE(" ADD "," ",N265,";"))-2),";")</f>
        <v xml:space="preserve"> ADD  SPRINT_DESCRIPTION VARCHAR(3333);</v>
      </c>
      <c r="L265" s="12"/>
      <c r="M265" s="18"/>
      <c r="N265" s="5" t="str">
        <f t="shared" si="118"/>
        <v>SPRINT_DESCRIPTION VARCHAR(3333),</v>
      </c>
      <c r="O265" s="1" t="s">
        <v>367</v>
      </c>
      <c r="P265" t="s">
        <v>14</v>
      </c>
      <c r="W265" s="17" t="str">
        <f t="shared" si="114"/>
        <v>sprıntDescrıptıon</v>
      </c>
      <c r="X265" s="3" t="str">
        <f t="shared" si="115"/>
        <v>"sprıntDescrıptıon":"",</v>
      </c>
      <c r="Y265" s="22" t="str">
        <f t="shared" si="116"/>
        <v>public static String SPRINT_DESCRIPTION="sprıntDescrıptıon";</v>
      </c>
      <c r="Z265" s="7" t="str">
        <f t="shared" si="117"/>
        <v>private String sprıntDescrıptıon="";</v>
      </c>
    </row>
    <row r="266" spans="2:26" ht="19.2" x14ac:dyDescent="0.45">
      <c r="B266" s="1"/>
      <c r="C266" s="1"/>
      <c r="D266" s="4"/>
      <c r="L266" s="12"/>
      <c r="M266" s="18"/>
      <c r="O266" s="1"/>
      <c r="W266" s="17"/>
    </row>
    <row r="267" spans="2:26" ht="19.2" x14ac:dyDescent="0.45">
      <c r="C267" s="1"/>
      <c r="D267" s="8"/>
      <c r="M267" s="18"/>
      <c r="N267" s="33" t="s">
        <v>130</v>
      </c>
      <c r="O267" s="1"/>
      <c r="W267" s="17"/>
    </row>
    <row r="268" spans="2:26" ht="19.2" x14ac:dyDescent="0.45">
      <c r="C268" s="1"/>
      <c r="D268" s="8"/>
      <c r="M268" s="18"/>
      <c r="N268" s="31" t="s">
        <v>126</v>
      </c>
      <c r="O268" s="1"/>
      <c r="W268" s="17"/>
    </row>
    <row r="269" spans="2:26" x14ac:dyDescent="0.3">
      <c r="B269" s="2" t="s">
        <v>528</v>
      </c>
      <c r="I269" t="str">
        <f>CONCATENATE("ALTER TABLE"," ",B269)</f>
        <v>ALTER TABLE TM_TASK_SPRINT_LIST</v>
      </c>
      <c r="J269" t="s">
        <v>294</v>
      </c>
      <c r="K269" s="26" t="str">
        <f>CONCATENATE(J269," VIEW ",B269," AS SELECT")</f>
        <v>create OR REPLACE VIEW TM_TASK_SPRINT_LIST AS SELECT</v>
      </c>
      <c r="N269" s="5" t="str">
        <f>CONCATENATE("CREATE TABLE ",B269," ","(")</f>
        <v>CREATE TABLE TM_TASK_SPRINT_LIST (</v>
      </c>
    </row>
    <row r="270" spans="2:26" ht="19.2" x14ac:dyDescent="0.45">
      <c r="B270" s="1" t="s">
        <v>2</v>
      </c>
      <c r="C270" s="1" t="s">
        <v>1</v>
      </c>
      <c r="D270" s="4">
        <v>30</v>
      </c>
      <c r="E270" s="24" t="s">
        <v>113</v>
      </c>
      <c r="I270" t="str">
        <f>I269</f>
        <v>ALTER TABLE TM_TASK_SPRINT_LIST</v>
      </c>
      <c r="K270" s="25" t="str">
        <f t="shared" ref="K270:K276" si="119">CONCATENATE(B270,",")</f>
        <v>ID,</v>
      </c>
      <c r="L270" s="12"/>
      <c r="M270" s="18" t="str">
        <f>CONCATENATE(B270,",")</f>
        <v>ID,</v>
      </c>
      <c r="N270" s="5" t="str">
        <f>CONCATENATE(B270," ",C270,"(",D270,") ",E270," ,")</f>
        <v>ID VARCHAR(30) NOT NULL ,</v>
      </c>
      <c r="O270" s="1" t="s">
        <v>2</v>
      </c>
      <c r="P270" s="6"/>
      <c r="Q270" s="6"/>
      <c r="R270" s="6"/>
      <c r="S270" s="6"/>
      <c r="T270" s="6"/>
      <c r="U270" s="6"/>
      <c r="V270" s="6"/>
      <c r="W270" s="17" t="str">
        <f t="shared" ref="W270:W281" si="120">CONCATENATE(,LOWER(O270),UPPER(LEFT(P270,1)),LOWER(RIGHT(P270,LEN(P270)-IF(LEN(P270)&gt;0,1,LEN(P270)))),UPPER(LEFT(Q270,1)),LOWER(RIGHT(Q270,LEN(Q270)-IF(LEN(Q270)&gt;0,1,LEN(Q270)))),UPPER(LEFT(R270,1)),LOWER(RIGHT(R270,LEN(R270)-IF(LEN(R270)&gt;0,1,LEN(R270)))),UPPER(LEFT(S270,1)),LOWER(RIGHT(S270,LEN(S270)-IF(LEN(S270)&gt;0,1,LEN(S270)))),UPPER(LEFT(T270,1)),LOWER(RIGHT(T270,LEN(T270)-IF(LEN(T270)&gt;0,1,LEN(T270)))),UPPER(LEFT(U270,1)),LOWER(RIGHT(U270,LEN(U270)-IF(LEN(U270)&gt;0,1,LEN(U270)))),UPPER(LEFT(V270,1)),LOWER(RIGHT(V270,LEN(V270)-IF(LEN(V270)&gt;0,1,LEN(V270)))))</f>
        <v>ıd</v>
      </c>
      <c r="X270" s="3" t="str">
        <f t="shared" ref="X270:X281" si="121">CONCATENATE("""",W270,"""",":","""","""",",")</f>
        <v>"ıd":"",</v>
      </c>
      <c r="Y270" s="22" t="str">
        <f t="shared" ref="Y270:Y281" si="122">CONCATENATE("public static String ",,B270,,"=","""",W270,""";")</f>
        <v>public static String ID="ıd";</v>
      </c>
      <c r="Z270" s="7" t="str">
        <f t="shared" ref="Z270:Z281" si="123">CONCATENATE("private String ",W270,"=","""""",";")</f>
        <v>private String ıd="";</v>
      </c>
    </row>
    <row r="271" spans="2:26" ht="19.2" x14ac:dyDescent="0.45">
      <c r="B271" s="1" t="s">
        <v>3</v>
      </c>
      <c r="C271" s="1" t="s">
        <v>1</v>
      </c>
      <c r="D271" s="4">
        <v>10</v>
      </c>
      <c r="I271" t="str">
        <f>I270</f>
        <v>ALTER TABLE TM_TASK_SPRINT_LIST</v>
      </c>
      <c r="K271" s="25" t="str">
        <f t="shared" si="119"/>
        <v>STATUS,</v>
      </c>
      <c r="L271" s="12"/>
      <c r="M271" s="18" t="str">
        <f>CONCATENATE(B271,",")</f>
        <v>STATUS,</v>
      </c>
      <c r="N271" s="5" t="str">
        <f t="shared" ref="N271:N281" si="124">CONCATENATE(B271," ",C271,"(",D271,")",",")</f>
        <v>STATUS VARCHAR(10),</v>
      </c>
      <c r="O271" s="1" t="s">
        <v>3</v>
      </c>
      <c r="W271" s="17" t="str">
        <f t="shared" si="120"/>
        <v>status</v>
      </c>
      <c r="X271" s="3" t="str">
        <f t="shared" si="121"/>
        <v>"status":"",</v>
      </c>
      <c r="Y271" s="22" t="str">
        <f t="shared" si="122"/>
        <v>public static String STATUS="status";</v>
      </c>
      <c r="Z271" s="7" t="str">
        <f t="shared" si="123"/>
        <v>private String status="";</v>
      </c>
    </row>
    <row r="272" spans="2:26" ht="19.2" x14ac:dyDescent="0.45">
      <c r="B272" s="1" t="s">
        <v>4</v>
      </c>
      <c r="C272" s="1" t="s">
        <v>1</v>
      </c>
      <c r="D272" s="4">
        <v>30</v>
      </c>
      <c r="I272" t="str">
        <f>I271</f>
        <v>ALTER TABLE TM_TASK_SPRINT_LIST</v>
      </c>
      <c r="K272" s="25" t="str">
        <f t="shared" si="119"/>
        <v>INSERT_DATE,</v>
      </c>
      <c r="L272" s="12"/>
      <c r="M272" s="18" t="str">
        <f>CONCATENATE(B272,",")</f>
        <v>INSERT_DATE,</v>
      </c>
      <c r="N272" s="5" t="str">
        <f t="shared" si="124"/>
        <v>INSERT_DATE VARCHAR(30),</v>
      </c>
      <c r="O272" s="1" t="s">
        <v>7</v>
      </c>
      <c r="P272" t="s">
        <v>8</v>
      </c>
      <c r="W272" s="17" t="str">
        <f t="shared" si="120"/>
        <v>ınsertDate</v>
      </c>
      <c r="X272" s="3" t="str">
        <f t="shared" si="121"/>
        <v>"ınsertDate":"",</v>
      </c>
      <c r="Y272" s="22" t="str">
        <f t="shared" si="122"/>
        <v>public static String INSERT_DATE="ınsertDate";</v>
      </c>
      <c r="Z272" s="7" t="str">
        <f t="shared" si="123"/>
        <v>private String ınsertDate="";</v>
      </c>
    </row>
    <row r="273" spans="2:26" ht="19.2" x14ac:dyDescent="0.45">
      <c r="B273" s="1" t="s">
        <v>5</v>
      </c>
      <c r="C273" s="1" t="s">
        <v>1</v>
      </c>
      <c r="D273" s="4">
        <v>30</v>
      </c>
      <c r="I273" t="str">
        <f>I272</f>
        <v>ALTER TABLE TM_TASK_SPRINT_LIST</v>
      </c>
      <c r="K273" s="25" t="str">
        <f t="shared" si="119"/>
        <v>MODIFICATION_DATE,</v>
      </c>
      <c r="L273" s="12"/>
      <c r="M273" s="18" t="str">
        <f>CONCATENATE(B273,",")</f>
        <v>MODIFICATION_DATE,</v>
      </c>
      <c r="N273" s="5" t="str">
        <f t="shared" si="124"/>
        <v>MODIFICATION_DATE VARCHAR(30),</v>
      </c>
      <c r="O273" s="1" t="s">
        <v>9</v>
      </c>
      <c r="P273" t="s">
        <v>8</v>
      </c>
      <c r="W273" s="17" t="str">
        <f t="shared" si="120"/>
        <v>modıfıcatıonDate</v>
      </c>
      <c r="X273" s="3" t="str">
        <f t="shared" si="121"/>
        <v>"modıfıcatıonDate":"",</v>
      </c>
      <c r="Y273" s="22" t="str">
        <f t="shared" si="122"/>
        <v>public static String MODIFICATION_DATE="modıfıcatıonDate";</v>
      </c>
      <c r="Z273" s="7" t="str">
        <f t="shared" si="123"/>
        <v>private String modıfıcatıonDate="";</v>
      </c>
    </row>
    <row r="274" spans="2:26" ht="19.2" x14ac:dyDescent="0.45">
      <c r="B274" s="1" t="s">
        <v>361</v>
      </c>
      <c r="C274" s="1" t="s">
        <v>1</v>
      </c>
      <c r="D274" s="4">
        <v>500</v>
      </c>
      <c r="I274" t="str">
        <f>I208</f>
        <v>ALTER TABLE TM_TASK_ASSIGNEE</v>
      </c>
      <c r="K274" s="25" t="str">
        <f t="shared" si="119"/>
        <v>SPRINT_NAME,</v>
      </c>
      <c r="L274" s="12"/>
      <c r="M274" s="18" t="str">
        <f>CONCATENATE(B274,",")</f>
        <v>SPRINT_NAME,</v>
      </c>
      <c r="N274" s="5" t="str">
        <f t="shared" si="124"/>
        <v>SPRINT_NAME VARCHAR(500),</v>
      </c>
      <c r="O274" s="1" t="s">
        <v>367</v>
      </c>
      <c r="P274" t="s">
        <v>0</v>
      </c>
      <c r="W274" s="17" t="str">
        <f t="shared" si="120"/>
        <v>sprıntName</v>
      </c>
      <c r="X274" s="3" t="str">
        <f t="shared" si="121"/>
        <v>"sprıntName":"",</v>
      </c>
      <c r="Y274" s="22" t="str">
        <f t="shared" si="122"/>
        <v>public static String SPRINT_NAME="sprıntName";</v>
      </c>
      <c r="Z274" s="7" t="str">
        <f t="shared" si="123"/>
        <v>private String sprıntName="";</v>
      </c>
    </row>
    <row r="275" spans="2:26" ht="19.2" x14ac:dyDescent="0.45">
      <c r="B275" s="1" t="s">
        <v>362</v>
      </c>
      <c r="C275" s="1" t="s">
        <v>1</v>
      </c>
      <c r="D275" s="4">
        <v>32</v>
      </c>
      <c r="J275" s="23"/>
      <c r="K275" s="25" t="str">
        <f t="shared" si="119"/>
        <v>SPRINT_START_DATE,</v>
      </c>
      <c r="L275" s="12"/>
      <c r="M275" s="18"/>
      <c r="N275" s="5" t="str">
        <f t="shared" si="124"/>
        <v>SPRINT_START_DATE VARCHAR(32),</v>
      </c>
      <c r="O275" s="1" t="s">
        <v>367</v>
      </c>
      <c r="P275" t="s">
        <v>290</v>
      </c>
      <c r="Q275" t="s">
        <v>8</v>
      </c>
      <c r="W275" s="17" t="str">
        <f t="shared" si="120"/>
        <v>sprıntStartDate</v>
      </c>
      <c r="X275" s="3" t="str">
        <f t="shared" si="121"/>
        <v>"sprıntStartDate":"",</v>
      </c>
      <c r="Y275" s="22" t="str">
        <f t="shared" si="122"/>
        <v>public static String SPRINT_START_DATE="sprıntStartDate";</v>
      </c>
      <c r="Z275" s="7" t="str">
        <f t="shared" si="123"/>
        <v>private String sprıntStartDate="";</v>
      </c>
    </row>
    <row r="276" spans="2:26" ht="19.2" x14ac:dyDescent="0.45">
      <c r="B276" s="1" t="s">
        <v>363</v>
      </c>
      <c r="C276" s="1" t="s">
        <v>1</v>
      </c>
      <c r="D276" s="4">
        <v>32</v>
      </c>
      <c r="I276" t="str">
        <f>I210</f>
        <v>ALTER TABLE TM_TASK_ASSIGNEE</v>
      </c>
      <c r="J276" s="23"/>
      <c r="K276" s="25" t="str">
        <f t="shared" si="119"/>
        <v>SPRINT_END_DATE,</v>
      </c>
      <c r="L276" s="12"/>
      <c r="M276" s="18" t="str">
        <f>CONCATENATE(B276,",")</f>
        <v>SPRINT_END_DATE,</v>
      </c>
      <c r="N276" s="5" t="str">
        <f t="shared" si="124"/>
        <v>SPRINT_END_DATE VARCHAR(32),</v>
      </c>
      <c r="O276" s="1" t="s">
        <v>367</v>
      </c>
      <c r="P276" t="s">
        <v>291</v>
      </c>
      <c r="Q276" t="s">
        <v>8</v>
      </c>
      <c r="W276" s="17" t="str">
        <f t="shared" si="120"/>
        <v>sprıntEndDate</v>
      </c>
      <c r="X276" s="3" t="str">
        <f t="shared" si="121"/>
        <v>"sprıntEndDate":"",</v>
      </c>
      <c r="Y276" s="22" t="str">
        <f t="shared" si="122"/>
        <v>public static String SPRINT_END_DATE="sprıntEndDate";</v>
      </c>
      <c r="Z276" s="7" t="str">
        <f t="shared" si="123"/>
        <v>private String sprıntEndDate="";</v>
      </c>
    </row>
    <row r="277" spans="2:26" ht="19.2" x14ac:dyDescent="0.45">
      <c r="B277" s="1" t="s">
        <v>275</v>
      </c>
      <c r="C277" s="1" t="s">
        <v>1</v>
      </c>
      <c r="D277" s="4">
        <v>54</v>
      </c>
      <c r="I277" t="str">
        <f>I211</f>
        <v>ALTER TABLE TM_TASK_STATUS</v>
      </c>
      <c r="J277" s="23"/>
      <c r="K277" s="25" t="str">
        <f>CONCATENATE(B277,",")</f>
        <v>FK_PROJECT_ID,</v>
      </c>
      <c r="L277" s="12"/>
      <c r="M277" s="18"/>
      <c r="N277" s="5" t="str">
        <f t="shared" si="124"/>
        <v>FK_PROJECT_ID VARCHAR(54),</v>
      </c>
      <c r="O277" s="1" t="s">
        <v>10</v>
      </c>
      <c r="P277" t="s">
        <v>289</v>
      </c>
      <c r="Q277" t="s">
        <v>2</v>
      </c>
      <c r="W277" s="17" t="str">
        <f t="shared" si="120"/>
        <v>fkProjectId</v>
      </c>
      <c r="X277" s="3" t="str">
        <f t="shared" si="121"/>
        <v>"fkProjectId":"",</v>
      </c>
      <c r="Y277" s="22" t="str">
        <f t="shared" si="122"/>
        <v>public static String FK_PROJECT_ID="fkProjectId";</v>
      </c>
      <c r="Z277" s="7" t="str">
        <f t="shared" si="123"/>
        <v>private String fkProjectId="";</v>
      </c>
    </row>
    <row r="278" spans="2:26" ht="19.2" x14ac:dyDescent="0.45">
      <c r="B278" s="1" t="s">
        <v>365</v>
      </c>
      <c r="C278" s="1" t="s">
        <v>1</v>
      </c>
      <c r="D278" s="4">
        <v>54</v>
      </c>
      <c r="I278">
        <f>I212</f>
        <v>0</v>
      </c>
      <c r="K278" s="25" t="str">
        <f>CONCATENATE(B278,",")</f>
        <v>SPRINT_STATUS,</v>
      </c>
      <c r="L278" s="12"/>
      <c r="M278" s="18"/>
      <c r="N278" s="5" t="str">
        <f t="shared" si="124"/>
        <v>SPRINT_STATUS VARCHAR(54),</v>
      </c>
      <c r="O278" s="1" t="s">
        <v>367</v>
      </c>
      <c r="P278" t="s">
        <v>3</v>
      </c>
      <c r="W278" s="17" t="str">
        <f t="shared" si="120"/>
        <v>sprıntStatus</v>
      </c>
      <c r="X278" s="3" t="str">
        <f t="shared" si="121"/>
        <v>"sprıntStatus":"",</v>
      </c>
      <c r="Y278" s="22" t="str">
        <f t="shared" si="122"/>
        <v>public static String SPRINT_STATUS="sprıntStatus";</v>
      </c>
      <c r="Z278" s="7" t="str">
        <f t="shared" si="123"/>
        <v>private String sprıntStatus="";</v>
      </c>
    </row>
    <row r="279" spans="2:26" ht="19.2" x14ac:dyDescent="0.45">
      <c r="B279" s="1" t="s">
        <v>366</v>
      </c>
      <c r="C279" s="1" t="s">
        <v>1</v>
      </c>
      <c r="D279" s="4">
        <v>54</v>
      </c>
      <c r="I279" t="str">
        <f>I213</f>
        <v>ALTER TABLE TM_TASK_PRIORITY</v>
      </c>
      <c r="K279" s="25" t="str">
        <f>CONCATENATE(B279,",")</f>
        <v>SPRINT_COLOR,</v>
      </c>
      <c r="L279" s="12"/>
      <c r="M279" s="18"/>
      <c r="N279" s="5" t="str">
        <f t="shared" si="124"/>
        <v>SPRINT_COLOR VARCHAR(54),</v>
      </c>
      <c r="O279" s="1" t="s">
        <v>367</v>
      </c>
      <c r="P279" t="s">
        <v>359</v>
      </c>
      <c r="W279" s="17" t="str">
        <f t="shared" si="120"/>
        <v>sprıntColor</v>
      </c>
      <c r="X279" s="3" t="str">
        <f t="shared" si="121"/>
        <v>"sprıntColor":"",</v>
      </c>
      <c r="Y279" s="22" t="str">
        <f t="shared" si="122"/>
        <v>public static String SPRINT_COLOR="sprıntColor";</v>
      </c>
      <c r="Z279" s="7" t="str">
        <f t="shared" si="123"/>
        <v>private String sprıntColor="";</v>
      </c>
    </row>
    <row r="280" spans="2:26" ht="19.2" x14ac:dyDescent="0.45">
      <c r="B280" s="1" t="s">
        <v>529</v>
      </c>
      <c r="C280" s="1" t="s">
        <v>1</v>
      </c>
      <c r="D280" s="4">
        <v>3333</v>
      </c>
      <c r="I280" t="str">
        <f>I213</f>
        <v>ALTER TABLE TM_TASK_PRIORITY</v>
      </c>
      <c r="K280" s="25" t="s">
        <v>530</v>
      </c>
      <c r="L280" s="12"/>
      <c r="M280" s="18"/>
      <c r="N280" s="5" t="str">
        <f>CONCATENATE(B280," ",C280,"(",D280,")",",")</f>
        <v>BACKLOG_COUNT VARCHAR(3333),</v>
      </c>
      <c r="O280" s="1" t="s">
        <v>355</v>
      </c>
      <c r="P280" t="s">
        <v>215</v>
      </c>
      <c r="W280" s="17" t="str">
        <f>CONCATENATE(,LOWER(O280),UPPER(LEFT(P280,1)),LOWER(RIGHT(P280,LEN(P280)-IF(LEN(P280)&gt;0,1,LEN(P280)))),UPPER(LEFT(Q280,1)),LOWER(RIGHT(Q280,LEN(Q280)-IF(LEN(Q280)&gt;0,1,LEN(Q280)))),UPPER(LEFT(R280,1)),LOWER(RIGHT(R280,LEN(R280)-IF(LEN(R280)&gt;0,1,LEN(R280)))),UPPER(LEFT(S280,1)),LOWER(RIGHT(S280,LEN(S280)-IF(LEN(S280)&gt;0,1,LEN(S280)))),UPPER(LEFT(T280,1)),LOWER(RIGHT(T280,LEN(T280)-IF(LEN(T280)&gt;0,1,LEN(T280)))),UPPER(LEFT(U280,1)),LOWER(RIGHT(U280,LEN(U280)-IF(LEN(U280)&gt;0,1,LEN(U280)))),UPPER(LEFT(V280,1)),LOWER(RIGHT(V280,LEN(V280)-IF(LEN(V280)&gt;0,1,LEN(V280)))))</f>
        <v>backlogCount</v>
      </c>
      <c r="X280" s="3" t="str">
        <f>CONCATENATE("""",W280,"""",":","""","""",",")</f>
        <v>"backlogCount":"",</v>
      </c>
      <c r="Y280" s="22" t="str">
        <f>CONCATENATE("public static String ",,B280,,"=","""",W280,""";")</f>
        <v>public static String BACKLOG_COUNT="backlogCount";</v>
      </c>
      <c r="Z280" s="7" t="str">
        <f>CONCATENATE("private String ",W280,"=","""""",";")</f>
        <v>private String backlogCount="";</v>
      </c>
    </row>
    <row r="281" spans="2:26" ht="19.2" x14ac:dyDescent="0.45">
      <c r="B281" s="1" t="s">
        <v>364</v>
      </c>
      <c r="C281" s="1" t="s">
        <v>1</v>
      </c>
      <c r="D281" s="4">
        <v>3333</v>
      </c>
      <c r="I281">
        <f>I214</f>
        <v>0</v>
      </c>
      <c r="K281" s="25" t="str">
        <f>CONCATENATE(B281,"")</f>
        <v>SPRINT_DESCRIPTION</v>
      </c>
      <c r="L281" s="12"/>
      <c r="M281" s="18"/>
      <c r="N281" s="5" t="str">
        <f t="shared" si="124"/>
        <v>SPRINT_DESCRIPTION VARCHAR(3333),</v>
      </c>
      <c r="O281" s="1" t="s">
        <v>367</v>
      </c>
      <c r="P281" t="s">
        <v>14</v>
      </c>
      <c r="W281" s="17" t="str">
        <f t="shared" si="120"/>
        <v>sprıntDescrıptıon</v>
      </c>
      <c r="X281" s="3" t="str">
        <f t="shared" si="121"/>
        <v>"sprıntDescrıptıon":"",</v>
      </c>
      <c r="Y281" s="22" t="str">
        <f t="shared" si="122"/>
        <v>public static String SPRINT_DESCRIPTION="sprıntDescrıptıon";</v>
      </c>
      <c r="Z281" s="7" t="str">
        <f t="shared" si="123"/>
        <v>private String sprıntDescrıptıon="";</v>
      </c>
    </row>
    <row r="282" spans="2:26" ht="19.2" x14ac:dyDescent="0.45">
      <c r="B282" s="1"/>
      <c r="C282" s="1"/>
      <c r="D282" s="4"/>
      <c r="K282" s="29" t="str">
        <f>CONCATENATE(" FROM ",LEFT(B269,LEN(B269)-5)," T")</f>
        <v xml:space="preserve"> FROM TM_TASK_SPRINT T</v>
      </c>
      <c r="L282" s="12"/>
      <c r="M282" s="18"/>
      <c r="O282" s="1"/>
      <c r="W282" s="17"/>
    </row>
    <row r="283" spans="2:26" ht="19.2" x14ac:dyDescent="0.45">
      <c r="C283" s="1"/>
      <c r="D283" s="8"/>
      <c r="K283" s="25" t="str">
        <f>CONCATENATE(B283,"")</f>
        <v/>
      </c>
      <c r="M283" s="18"/>
      <c r="N283" s="33" t="s">
        <v>130</v>
      </c>
      <c r="O283" s="1"/>
      <c r="W283" s="17"/>
    </row>
    <row r="284" spans="2:26" ht="19.2" x14ac:dyDescent="0.45">
      <c r="C284" s="1"/>
      <c r="D284" s="8"/>
      <c r="M284" s="18"/>
      <c r="N284" s="31" t="s">
        <v>126</v>
      </c>
      <c r="O284" s="1"/>
      <c r="W284" s="17"/>
    </row>
    <row r="285" spans="2:26" ht="19.2" x14ac:dyDescent="0.45">
      <c r="C285" s="14"/>
      <c r="D285" s="9"/>
      <c r="M285" s="20"/>
      <c r="W285" s="17"/>
    </row>
    <row r="286" spans="2:26" ht="19.2" x14ac:dyDescent="0.45">
      <c r="C286" s="1"/>
      <c r="D286" s="8"/>
      <c r="M286" s="18"/>
      <c r="N286" s="31"/>
      <c r="O286" s="1"/>
      <c r="W286" s="17"/>
    </row>
    <row r="287" spans="2:26" ht="19.2" x14ac:dyDescent="0.45">
      <c r="C287" s="14"/>
      <c r="D287" s="9"/>
      <c r="M287" s="20"/>
      <c r="W287" s="17"/>
    </row>
    <row r="288" spans="2:26" x14ac:dyDescent="0.3">
      <c r="B288" s="2" t="s">
        <v>321</v>
      </c>
      <c r="I288" t="str">
        <f>CONCATENATE("ALTER TABLE"," ",B288)</f>
        <v>ALTER TABLE TM_TASK_FILE</v>
      </c>
      <c r="N288" s="5" t="str">
        <f>CONCATENATE("CREATE TABLE ",B288," ","(")</f>
        <v>CREATE TABLE TM_TASK_FILE (</v>
      </c>
    </row>
    <row r="289" spans="2:26" ht="19.2" x14ac:dyDescent="0.45">
      <c r="B289" s="1" t="s">
        <v>2</v>
      </c>
      <c r="C289" s="1" t="s">
        <v>1</v>
      </c>
      <c r="D289" s="4">
        <v>30</v>
      </c>
      <c r="E289" s="24" t="s">
        <v>113</v>
      </c>
      <c r="I289" t="str">
        <f>I288</f>
        <v>ALTER TABLE TM_TASK_FILE</v>
      </c>
      <c r="J289" t="str">
        <f>CONCATENATE(LEFT(CONCATENATE(" ADD "," ",N289,";"),LEN(CONCATENATE(" ADD "," ",N289,";"))-2),";")</f>
        <v xml:space="preserve"> ADD  ID VARCHAR(30) NOT NULL ;</v>
      </c>
      <c r="K289" s="21" t="str">
        <f>CONCATENATE(LEFT(CONCATENATE("  ALTER COLUMN  "," ",N289,";"),LEN(CONCATENATE("  ALTER COLUMN  "," ",N289,";"))-2),";")</f>
        <v xml:space="preserve">  ALTER COLUMN   ID VARCHAR(30) NOT NULL ;</v>
      </c>
      <c r="L289" s="12"/>
      <c r="M289" s="18" t="str">
        <f>CONCATENATE(B289,",")</f>
        <v>ID,</v>
      </c>
      <c r="N289" s="5" t="str">
        <f>CONCATENATE(B289," ",C289,"(",D289,") ",E289," ,")</f>
        <v>ID VARCHAR(30) NOT NULL ,</v>
      </c>
      <c r="O289" s="1" t="s">
        <v>2</v>
      </c>
      <c r="P289" s="6"/>
      <c r="Q289" s="6"/>
      <c r="R289" s="6"/>
      <c r="S289" s="6"/>
      <c r="T289" s="6"/>
      <c r="U289" s="6"/>
      <c r="V289" s="6"/>
      <c r="W289" s="17" t="str">
        <f t="shared" ref="W289:W296" si="125">CONCATENATE(,LOWER(O289),UPPER(LEFT(P289,1)),LOWER(RIGHT(P289,LEN(P289)-IF(LEN(P289)&gt;0,1,LEN(P289)))),UPPER(LEFT(Q289,1)),LOWER(RIGHT(Q289,LEN(Q289)-IF(LEN(Q289)&gt;0,1,LEN(Q289)))),UPPER(LEFT(R289,1)),LOWER(RIGHT(R289,LEN(R289)-IF(LEN(R289)&gt;0,1,LEN(R289)))),UPPER(LEFT(S289,1)),LOWER(RIGHT(S289,LEN(S289)-IF(LEN(S289)&gt;0,1,LEN(S289)))),UPPER(LEFT(T289,1)),LOWER(RIGHT(T289,LEN(T289)-IF(LEN(T289)&gt;0,1,LEN(T289)))),UPPER(LEFT(U289,1)),LOWER(RIGHT(U289,LEN(U289)-IF(LEN(U289)&gt;0,1,LEN(U289)))),UPPER(LEFT(V289,1)),LOWER(RIGHT(V289,LEN(V289)-IF(LEN(V289)&gt;0,1,LEN(V289)))))</f>
        <v>ıd</v>
      </c>
      <c r="X289" s="3" t="str">
        <f t="shared" ref="X289:X296" si="126">CONCATENATE("""",W289,"""",":","""","""",",")</f>
        <v>"ıd":"",</v>
      </c>
      <c r="Y289" s="22" t="str">
        <f t="shared" ref="Y289:Y296" si="127">CONCATENATE("public static String ",,B289,,"=","""",W289,""";")</f>
        <v>public static String ID="ıd";</v>
      </c>
      <c r="Z289" s="7" t="str">
        <f t="shared" ref="Z289:Z296" si="128">CONCATENATE("private String ",W289,"=","""""",";")</f>
        <v>private String ıd="";</v>
      </c>
    </row>
    <row r="290" spans="2:26" ht="19.2" x14ac:dyDescent="0.45">
      <c r="B290" s="1" t="s">
        <v>3</v>
      </c>
      <c r="C290" s="1" t="s">
        <v>1</v>
      </c>
      <c r="D290" s="4">
        <v>10</v>
      </c>
      <c r="I290" t="str">
        <f>I289</f>
        <v>ALTER TABLE TM_TASK_FILE</v>
      </c>
      <c r="J290" t="str">
        <f>CONCATENATE(LEFT(CONCATENATE(" ADD "," ",N290,";"),LEN(CONCATENATE(" ADD "," ",N290,";"))-2),";")</f>
        <v xml:space="preserve"> ADD  STATUS VARCHAR(10);</v>
      </c>
      <c r="K290" s="21" t="str">
        <f>CONCATENATE(LEFT(CONCATENATE("  ALTER COLUMN  "," ",N290,";"),LEN(CONCATENATE("  ALTER COLUMN  "," ",N290,";"))-2),";")</f>
        <v xml:space="preserve">  ALTER COLUMN   STATUS VARCHAR(10);</v>
      </c>
      <c r="L290" s="12"/>
      <c r="M290" s="18" t="str">
        <f>CONCATENATE(B290,",")</f>
        <v>STATUS,</v>
      </c>
      <c r="N290" s="5" t="str">
        <f t="shared" ref="N290:N296" si="129">CONCATENATE(B290," ",C290,"(",D290,")",",")</f>
        <v>STATUS VARCHAR(10),</v>
      </c>
      <c r="O290" s="1" t="s">
        <v>3</v>
      </c>
      <c r="W290" s="17" t="str">
        <f t="shared" si="125"/>
        <v>status</v>
      </c>
      <c r="X290" s="3" t="str">
        <f t="shared" si="126"/>
        <v>"status":"",</v>
      </c>
      <c r="Y290" s="22" t="str">
        <f t="shared" si="127"/>
        <v>public static String STATUS="status";</v>
      </c>
      <c r="Z290" s="7" t="str">
        <f t="shared" si="128"/>
        <v>private String status="";</v>
      </c>
    </row>
    <row r="291" spans="2:26" ht="19.2" x14ac:dyDescent="0.45">
      <c r="B291" s="1" t="s">
        <v>4</v>
      </c>
      <c r="C291" s="1" t="s">
        <v>1</v>
      </c>
      <c r="D291" s="4">
        <v>30</v>
      </c>
      <c r="I291" t="str">
        <f>I290</f>
        <v>ALTER TABLE TM_TASK_FILE</v>
      </c>
      <c r="J291" t="str">
        <f>CONCATENATE(LEFT(CONCATENATE(" ADD "," ",N291,";"),LEN(CONCATENATE(" ADD "," ",N291,";"))-2),";")</f>
        <v xml:space="preserve"> ADD  INSERT_DATE VARCHAR(30);</v>
      </c>
      <c r="K291" s="21" t="str">
        <f>CONCATENATE(LEFT(CONCATENATE("  ALTER COLUMN  "," ",N291,";"),LEN(CONCATENATE("  ALTER COLUMN  "," ",N291,";"))-2),";")</f>
        <v xml:space="preserve">  ALTER COLUMN   INSERT_DATE VARCHAR(30);</v>
      </c>
      <c r="L291" s="12"/>
      <c r="M291" s="18" t="str">
        <f>CONCATENATE(B291,",")</f>
        <v>INSERT_DATE,</v>
      </c>
      <c r="N291" s="5" t="str">
        <f t="shared" si="129"/>
        <v>INSERT_DATE VARCHAR(30),</v>
      </c>
      <c r="O291" s="1" t="s">
        <v>7</v>
      </c>
      <c r="P291" t="s">
        <v>8</v>
      </c>
      <c r="W291" s="17" t="str">
        <f t="shared" si="125"/>
        <v>ınsertDate</v>
      </c>
      <c r="X291" s="3" t="str">
        <f t="shared" si="126"/>
        <v>"ınsertDate":"",</v>
      </c>
      <c r="Y291" s="22" t="str">
        <f t="shared" si="127"/>
        <v>public static String INSERT_DATE="ınsertDate";</v>
      </c>
      <c r="Z291" s="7" t="str">
        <f t="shared" si="128"/>
        <v>private String ınsertDate="";</v>
      </c>
    </row>
    <row r="292" spans="2:26" ht="19.2" x14ac:dyDescent="0.45">
      <c r="B292" s="1" t="s">
        <v>5</v>
      </c>
      <c r="C292" s="1" t="s">
        <v>1</v>
      </c>
      <c r="D292" s="4">
        <v>30</v>
      </c>
      <c r="I292" t="str">
        <f>I291</f>
        <v>ALTER TABLE TM_TASK_FILE</v>
      </c>
      <c r="J292" t="str">
        <f>CONCATENATE(LEFT(CONCATENATE(" ADD "," ",N292,";"),LEN(CONCATENATE(" ADD "," ",N292,";"))-2),";")</f>
        <v xml:space="preserve"> ADD  MODIFICATION_DATE VARCHAR(30);</v>
      </c>
      <c r="K292" s="21" t="str">
        <f>CONCATENATE(LEFT(CONCATENATE("  ALTER COLUMN  "," ",N292,";"),LEN(CONCATENATE("  ALTER COLUMN  "," ",N292,";"))-2),";")</f>
        <v xml:space="preserve">  ALTER COLUMN   MODIFICATION_DATE VARCHAR(30);</v>
      </c>
      <c r="L292" s="12"/>
      <c r="M292" s="18" t="str">
        <f>CONCATENATE(B292,",")</f>
        <v>MODIFICATION_DATE,</v>
      </c>
      <c r="N292" s="5" t="str">
        <f t="shared" si="129"/>
        <v>MODIFICATION_DATE VARCHAR(30),</v>
      </c>
      <c r="O292" s="1" t="s">
        <v>9</v>
      </c>
      <c r="P292" t="s">
        <v>8</v>
      </c>
      <c r="W292" s="17" t="str">
        <f t="shared" si="125"/>
        <v>modıfıcatıonDate</v>
      </c>
      <c r="X292" s="3" t="str">
        <f t="shared" si="126"/>
        <v>"modıfıcatıonDate":"",</v>
      </c>
      <c r="Y292" s="22" t="str">
        <f t="shared" si="127"/>
        <v>public static String MODIFICATION_DATE="modıfıcatıonDate";</v>
      </c>
      <c r="Z292" s="7" t="str">
        <f t="shared" si="128"/>
        <v>private String modıfıcatıonDate="";</v>
      </c>
    </row>
    <row r="293" spans="2:26" ht="19.2" x14ac:dyDescent="0.45">
      <c r="B293" s="1" t="s">
        <v>319</v>
      </c>
      <c r="C293" s="1" t="s">
        <v>1</v>
      </c>
      <c r="D293" s="4">
        <v>222</v>
      </c>
      <c r="I293" t="str">
        <f>I195</f>
        <v>ALTER TABLE TM_TASK_CATEGORY</v>
      </c>
      <c r="J293" t="str">
        <f>CONCATENATE(LEFT(CONCATENATE(" ADD "," ",N293,";"),LEN(CONCATENATE(" ADD "," ",N293,";"))-2),";")</f>
        <v xml:space="preserve"> ADD  FK_TASK_ID VARCHAR(222);</v>
      </c>
      <c r="K293" s="21" t="str">
        <f>CONCATENATE(LEFT(CONCATENATE("  ALTER COLUMN  "," ",N293,";"),LEN(CONCATENATE("  ALTER COLUMN  "," ",N293,";"))-2),";")</f>
        <v xml:space="preserve">  ALTER COLUMN   FK_TASK_ID VARCHAR(222);</v>
      </c>
      <c r="L293" s="12"/>
      <c r="M293" s="18" t="str">
        <f>CONCATENATE(B293,",")</f>
        <v>FK_TASK_ID,</v>
      </c>
      <c r="N293" s="5" t="str">
        <f t="shared" si="129"/>
        <v>FK_TASK_ID VARCHAR(222),</v>
      </c>
      <c r="O293" s="1" t="s">
        <v>10</v>
      </c>
      <c r="P293" t="s">
        <v>312</v>
      </c>
      <c r="Q293" t="s">
        <v>2</v>
      </c>
      <c r="W293" s="17" t="str">
        <f t="shared" si="125"/>
        <v>fkTaskId</v>
      </c>
      <c r="X293" s="3" t="str">
        <f t="shared" si="126"/>
        <v>"fkTaskId":"",</v>
      </c>
      <c r="Y293" s="22" t="str">
        <f t="shared" si="127"/>
        <v>public static String FK_TASK_ID="fkTaskId";</v>
      </c>
      <c r="Z293" s="7" t="str">
        <f t="shared" si="128"/>
        <v>private String fkTaskId="";</v>
      </c>
    </row>
    <row r="294" spans="2:26" ht="19.2" x14ac:dyDescent="0.45">
      <c r="B294" s="1" t="s">
        <v>323</v>
      </c>
      <c r="C294" s="1" t="s">
        <v>1</v>
      </c>
      <c r="D294" s="4">
        <v>444</v>
      </c>
      <c r="L294" s="12"/>
      <c r="M294" s="18"/>
      <c r="N294" s="5" t="str">
        <f>CONCATENATE(B294," ",C294,"(",D294,")",",")</f>
        <v>FK_COMMENT_ID VARCHAR(444),</v>
      </c>
      <c r="O294" s="1" t="s">
        <v>10</v>
      </c>
      <c r="P294" t="s">
        <v>324</v>
      </c>
      <c r="Q294" t="s">
        <v>2</v>
      </c>
      <c r="W294" s="17" t="str">
        <f>CONCATENATE(,LOWER(O294),UPPER(LEFT(P294,1)),LOWER(RIGHT(P294,LEN(P294)-IF(LEN(P294)&gt;0,1,LEN(P294)))),UPPER(LEFT(Q294,1)),LOWER(RIGHT(Q294,LEN(Q294)-IF(LEN(Q294)&gt;0,1,LEN(Q294)))),UPPER(LEFT(R294,1)),LOWER(RIGHT(R294,LEN(R294)-IF(LEN(R294)&gt;0,1,LEN(R294)))),UPPER(LEFT(S294,1)),LOWER(RIGHT(S294,LEN(S294)-IF(LEN(S294)&gt;0,1,LEN(S294)))),UPPER(LEFT(T294,1)),LOWER(RIGHT(T294,LEN(T294)-IF(LEN(T294)&gt;0,1,LEN(T294)))),UPPER(LEFT(U294,1)),LOWER(RIGHT(U294,LEN(U294)-IF(LEN(U294)&gt;0,1,LEN(U294)))),UPPER(LEFT(V294,1)),LOWER(RIGHT(V294,LEN(V294)-IF(LEN(V294)&gt;0,1,LEN(V294)))))</f>
        <v>fkCommentId</v>
      </c>
      <c r="X294" s="3" t="str">
        <f>CONCATENATE("""",W294,"""",":","""","""",",")</f>
        <v>"fkCommentId":"",</v>
      </c>
      <c r="Y294" s="22" t="str">
        <f>CONCATENATE("public static String ",,B294,,"=","""",W294,""";")</f>
        <v>public static String FK_COMMENT_ID="fkCommentId";</v>
      </c>
      <c r="Z294" s="7" t="str">
        <f>CONCATENATE("private String ",W294,"=","""""",";")</f>
        <v>private String fkCommentId="";</v>
      </c>
    </row>
    <row r="295" spans="2:26" ht="19.2" x14ac:dyDescent="0.45">
      <c r="B295" s="1" t="s">
        <v>322</v>
      </c>
      <c r="C295" s="1" t="s">
        <v>1</v>
      </c>
      <c r="D295" s="4">
        <v>444</v>
      </c>
      <c r="L295" s="12"/>
      <c r="M295" s="18"/>
      <c r="N295" s="5" t="str">
        <f t="shared" si="129"/>
        <v>FILE_URL VARCHAR(444),</v>
      </c>
      <c r="O295" s="1" t="s">
        <v>325</v>
      </c>
      <c r="P295" t="s">
        <v>326</v>
      </c>
      <c r="W295" s="17" t="str">
        <f t="shared" si="125"/>
        <v>fıleUrl</v>
      </c>
      <c r="X295" s="3" t="str">
        <f t="shared" si="126"/>
        <v>"fıleUrl":"",</v>
      </c>
      <c r="Y295" s="22" t="str">
        <f t="shared" si="127"/>
        <v>public static String FILE_URL="fıleUrl";</v>
      </c>
      <c r="Z295" s="7" t="str">
        <f t="shared" si="128"/>
        <v>private String fıleUrl="";</v>
      </c>
    </row>
    <row r="296" spans="2:26" ht="19.2" x14ac:dyDescent="0.45">
      <c r="B296" s="1" t="s">
        <v>14</v>
      </c>
      <c r="C296" s="1" t="s">
        <v>1</v>
      </c>
      <c r="D296" s="4">
        <v>3000</v>
      </c>
      <c r="I296" t="str">
        <f>I209</f>
        <v>ALTER TABLE TM_TASK_ASSIGNEE</v>
      </c>
      <c r="J296" t="str">
        <f>CONCATENATE(LEFT(CONCATENATE(" ADD "," ",N296,";"),LEN(CONCATENATE(" ADD "," ",N296,";"))-2),";")</f>
        <v xml:space="preserve"> ADD  DESCRIPTION VARCHAR(3000);</v>
      </c>
      <c r="K296" s="21" t="str">
        <f>CONCATENATE(LEFT(CONCATENATE("  ALTER COLUMN  "," ",N296,";"),LEN(CONCATENATE("  ALTER COLUMN  "," ",N296,";"))-2),";")</f>
        <v xml:space="preserve">  ALTER COLUMN   DESCRIPTION VARCHAR(3000);</v>
      </c>
      <c r="L296" s="12"/>
      <c r="M296" s="18" t="str">
        <f>CONCATENATE(B296,",")</f>
        <v>DESCRIPTION,</v>
      </c>
      <c r="N296" s="5" t="str">
        <f t="shared" si="129"/>
        <v>DESCRIPTION VARCHAR(3000),</v>
      </c>
      <c r="O296" s="1" t="s">
        <v>14</v>
      </c>
      <c r="W296" s="17" t="str">
        <f t="shared" si="125"/>
        <v>descrıptıon</v>
      </c>
      <c r="X296" s="3" t="str">
        <f t="shared" si="126"/>
        <v>"descrıptıon":"",</v>
      </c>
      <c r="Y296" s="22" t="str">
        <f t="shared" si="127"/>
        <v>public static String DESCRIPTION="descrıptıon";</v>
      </c>
      <c r="Z296" s="7" t="str">
        <f t="shared" si="128"/>
        <v>private String descrıptıon="";</v>
      </c>
    </row>
    <row r="297" spans="2:26" ht="19.2" x14ac:dyDescent="0.45">
      <c r="C297" s="1"/>
      <c r="D297" s="8"/>
      <c r="M297" s="18"/>
      <c r="N297" s="33" t="s">
        <v>130</v>
      </c>
      <c r="O297" s="1"/>
      <c r="W297" s="17"/>
    </row>
    <row r="298" spans="2:26" ht="19.2" x14ac:dyDescent="0.45">
      <c r="C298" s="1"/>
      <c r="D298" s="8"/>
      <c r="M298" s="18"/>
      <c r="N298" s="31" t="s">
        <v>126</v>
      </c>
      <c r="O298" s="1"/>
      <c r="W298" s="17"/>
    </row>
    <row r="299" spans="2:26" ht="19.2" x14ac:dyDescent="0.45">
      <c r="C299" s="14"/>
      <c r="D299" s="9"/>
      <c r="M299" s="20"/>
      <c r="W299" s="17"/>
    </row>
    <row r="300" spans="2:26" x14ac:dyDescent="0.3">
      <c r="B300" s="2" t="s">
        <v>327</v>
      </c>
      <c r="I300" t="str">
        <f>CONCATENATE("ALTER TABLE"," ",B300)</f>
        <v>ALTER TABLE TM_TASK_COMMENT</v>
      </c>
      <c r="N300" s="5" t="str">
        <f>CONCATENATE("CREATE TABLE ",B300," ","(")</f>
        <v>CREATE TABLE TM_TASK_COMMENT (</v>
      </c>
    </row>
    <row r="301" spans="2:26" ht="19.2" x14ac:dyDescent="0.45">
      <c r="B301" s="1" t="s">
        <v>2</v>
      </c>
      <c r="C301" s="1" t="s">
        <v>1</v>
      </c>
      <c r="D301" s="4">
        <v>30</v>
      </c>
      <c r="E301" s="24" t="s">
        <v>113</v>
      </c>
      <c r="I301" t="str">
        <f>I300</f>
        <v>ALTER TABLE TM_TASK_COMMENT</v>
      </c>
      <c r="J301" t="str">
        <f>CONCATENATE(LEFT(CONCATENATE(" ADD "," ",N301,";"),LEN(CONCATENATE(" ADD "," ",N301,";"))-2),";")</f>
        <v xml:space="preserve"> ADD  ID VARCHAR(30) NOT NULL ;</v>
      </c>
      <c r="K301" s="21" t="str">
        <f>CONCATENATE(LEFT(CONCATENATE("  ALTER COLUMN  "," ",N301,";"),LEN(CONCATENATE("  ALTER COLUMN  "," ",N301,";"))-2),";")</f>
        <v xml:space="preserve">  ALTER COLUMN   ID VARCHAR(30) NOT NULL ;</v>
      </c>
      <c r="L301" s="12"/>
      <c r="M301" s="18" t="str">
        <f>CONCATENATE(B301,",")</f>
        <v>ID,</v>
      </c>
      <c r="N301" s="5" t="str">
        <f>CONCATENATE(B301," ",C301,"(",D301,") ",E301," ,")</f>
        <v>ID VARCHAR(30) NOT NULL ,</v>
      </c>
      <c r="O301" s="1" t="s">
        <v>2</v>
      </c>
      <c r="P301" s="6"/>
      <c r="Q301" s="6"/>
      <c r="R301" s="6"/>
      <c r="S301" s="6"/>
      <c r="T301" s="6"/>
      <c r="U301" s="6"/>
      <c r="V301" s="6"/>
      <c r="W301" s="17" t="str">
        <f t="shared" ref="W301:W309" si="130">CONCATENATE(,LOWER(O301),UPPER(LEFT(P301,1)),LOWER(RIGHT(P301,LEN(P301)-IF(LEN(P301)&gt;0,1,LEN(P301)))),UPPER(LEFT(Q301,1)),LOWER(RIGHT(Q301,LEN(Q301)-IF(LEN(Q301)&gt;0,1,LEN(Q301)))),UPPER(LEFT(R301,1)),LOWER(RIGHT(R301,LEN(R301)-IF(LEN(R301)&gt;0,1,LEN(R301)))),UPPER(LEFT(S301,1)),LOWER(RIGHT(S301,LEN(S301)-IF(LEN(S301)&gt;0,1,LEN(S301)))),UPPER(LEFT(T301,1)),LOWER(RIGHT(T301,LEN(T301)-IF(LEN(T301)&gt;0,1,LEN(T301)))),UPPER(LEFT(U301,1)),LOWER(RIGHT(U301,LEN(U301)-IF(LEN(U301)&gt;0,1,LEN(U301)))),UPPER(LEFT(V301,1)),LOWER(RIGHT(V301,LEN(V301)-IF(LEN(V301)&gt;0,1,LEN(V301)))))</f>
        <v>ıd</v>
      </c>
      <c r="X301" s="3" t="str">
        <f t="shared" ref="X301:X309" si="131">CONCATENATE("""",W301,"""",":","""","""",",")</f>
        <v>"ıd":"",</v>
      </c>
      <c r="Y301" s="22" t="str">
        <f t="shared" ref="Y301:Y309" si="132">CONCATENATE("public static String ",,B301,,"=","""",W301,""";")</f>
        <v>public static String ID="ıd";</v>
      </c>
      <c r="Z301" s="7" t="str">
        <f t="shared" ref="Z301:Z309" si="133">CONCATENATE("private String ",W301,"=","""""",";")</f>
        <v>private String ıd="";</v>
      </c>
    </row>
    <row r="302" spans="2:26" ht="19.2" x14ac:dyDescent="0.45">
      <c r="B302" s="1" t="s">
        <v>3</v>
      </c>
      <c r="C302" s="1" t="s">
        <v>1</v>
      </c>
      <c r="D302" s="4">
        <v>10</v>
      </c>
      <c r="I302" t="str">
        <f t="shared" ref="I302:I310" si="134">I301</f>
        <v>ALTER TABLE TM_TASK_COMMENT</v>
      </c>
      <c r="J302" t="str">
        <f t="shared" ref="J302:J313" si="135">CONCATENATE(LEFT(CONCATENATE(" ADD "," ",N302,";"),LEN(CONCATENATE(" ADD "," ",N302,";"))-2),";")</f>
        <v xml:space="preserve"> ADD  STATUS VARCHAR(10);</v>
      </c>
      <c r="K302" s="21" t="str">
        <f>CONCATENATE(LEFT(CONCATENATE("  ALTER COLUMN  "," ",N302,";"),LEN(CONCATENATE("  ALTER COLUMN  "," ",N302,";"))-2),";")</f>
        <v xml:space="preserve">  ALTER COLUMN   STATUS VARCHAR(10);</v>
      </c>
      <c r="L302" s="12"/>
      <c r="M302" s="18" t="str">
        <f>CONCATENATE(B302,",")</f>
        <v>STATUS,</v>
      </c>
      <c r="N302" s="5" t="str">
        <f t="shared" ref="N302:N309" si="136">CONCATENATE(B302," ",C302,"(",D302,")",",")</f>
        <v>STATUS VARCHAR(10),</v>
      </c>
      <c r="O302" s="1" t="s">
        <v>3</v>
      </c>
      <c r="W302" s="17" t="str">
        <f t="shared" si="130"/>
        <v>status</v>
      </c>
      <c r="X302" s="3" t="str">
        <f t="shared" si="131"/>
        <v>"status":"",</v>
      </c>
      <c r="Y302" s="22" t="str">
        <f t="shared" si="132"/>
        <v>public static String STATUS="status";</v>
      </c>
      <c r="Z302" s="7" t="str">
        <f t="shared" si="133"/>
        <v>private String status="";</v>
      </c>
    </row>
    <row r="303" spans="2:26" ht="19.2" x14ac:dyDescent="0.45">
      <c r="B303" s="1" t="s">
        <v>4</v>
      </c>
      <c r="C303" s="1" t="s">
        <v>1</v>
      </c>
      <c r="D303" s="4">
        <v>30</v>
      </c>
      <c r="I303" t="str">
        <f t="shared" si="134"/>
        <v>ALTER TABLE TM_TASK_COMMENT</v>
      </c>
      <c r="J303" t="str">
        <f t="shared" si="135"/>
        <v xml:space="preserve"> ADD  INSERT_DATE VARCHAR(30);</v>
      </c>
      <c r="K303" s="21" t="str">
        <f>CONCATENATE(LEFT(CONCATENATE("  ALTER COLUMN  "," ",N303,";"),LEN(CONCATENATE("  ALTER COLUMN  "," ",N303,";"))-2),";")</f>
        <v xml:space="preserve">  ALTER COLUMN   INSERT_DATE VARCHAR(30);</v>
      </c>
      <c r="L303" s="12"/>
      <c r="M303" s="18" t="str">
        <f>CONCATENATE(B303,",")</f>
        <v>INSERT_DATE,</v>
      </c>
      <c r="N303" s="5" t="str">
        <f t="shared" si="136"/>
        <v>INSERT_DATE VARCHAR(30),</v>
      </c>
      <c r="O303" s="1" t="s">
        <v>7</v>
      </c>
      <c r="P303" t="s">
        <v>8</v>
      </c>
      <c r="W303" s="17" t="str">
        <f t="shared" si="130"/>
        <v>ınsertDate</v>
      </c>
      <c r="X303" s="3" t="str">
        <f t="shared" si="131"/>
        <v>"ınsertDate":"",</v>
      </c>
      <c r="Y303" s="22" t="str">
        <f t="shared" si="132"/>
        <v>public static String INSERT_DATE="ınsertDate";</v>
      </c>
      <c r="Z303" s="7" t="str">
        <f t="shared" si="133"/>
        <v>private String ınsertDate="";</v>
      </c>
    </row>
    <row r="304" spans="2:26" ht="19.2" x14ac:dyDescent="0.45">
      <c r="B304" s="1" t="s">
        <v>5</v>
      </c>
      <c r="C304" s="1" t="s">
        <v>1</v>
      </c>
      <c r="D304" s="4">
        <v>30</v>
      </c>
      <c r="I304" t="str">
        <f t="shared" si="134"/>
        <v>ALTER TABLE TM_TASK_COMMENT</v>
      </c>
      <c r="J304" t="str">
        <f t="shared" si="135"/>
        <v xml:space="preserve"> ADD  MODIFICATION_DATE VARCHAR(30);</v>
      </c>
      <c r="K304" s="21" t="str">
        <f>CONCATENATE(LEFT(CONCATENATE("  ALTER COLUMN  "," ",N304,";"),LEN(CONCATENATE("  ALTER COLUMN  "," ",N304,";"))-2),";")</f>
        <v xml:space="preserve">  ALTER COLUMN   MODIFICATION_DATE VARCHAR(30);</v>
      </c>
      <c r="L304" s="12"/>
      <c r="M304" s="18" t="str">
        <f>CONCATENATE(B304,",")</f>
        <v>MODIFICATION_DATE,</v>
      </c>
      <c r="N304" s="5" t="str">
        <f t="shared" si="136"/>
        <v>MODIFICATION_DATE VARCHAR(30),</v>
      </c>
      <c r="O304" s="1" t="s">
        <v>9</v>
      </c>
      <c r="P304" t="s">
        <v>8</v>
      </c>
      <c r="W304" s="17" t="str">
        <f t="shared" si="130"/>
        <v>modıfıcatıonDate</v>
      </c>
      <c r="X304" s="3" t="str">
        <f t="shared" si="131"/>
        <v>"modıfıcatıonDate":"",</v>
      </c>
      <c r="Y304" s="22" t="str">
        <f t="shared" si="132"/>
        <v>public static String MODIFICATION_DATE="modıfıcatıonDate";</v>
      </c>
      <c r="Z304" s="7" t="str">
        <f t="shared" si="133"/>
        <v>private String modıfıcatıonDate="";</v>
      </c>
    </row>
    <row r="305" spans="2:26" ht="19.2" x14ac:dyDescent="0.45">
      <c r="B305" s="1" t="s">
        <v>368</v>
      </c>
      <c r="C305" s="1" t="s">
        <v>1</v>
      </c>
      <c r="D305" s="4">
        <v>222</v>
      </c>
      <c r="I305" t="str">
        <f t="shared" si="134"/>
        <v>ALTER TABLE TM_TASK_COMMENT</v>
      </c>
      <c r="J305" t="str">
        <f t="shared" si="135"/>
        <v xml:space="preserve"> ADD  FK_BACKLOG_ID VARCHAR(222);</v>
      </c>
      <c r="K305" s="21" t="str">
        <f>CONCATENATE(LEFT(CONCATENATE("  ALTER COLUMN  "," ",N305,";"),LEN(CONCATENATE("  ALTER COLUMN  "," ",N305,";"))-2),";")</f>
        <v xml:space="preserve">  ALTER COLUMN   FK_BACKLOG_ID VARCHAR(222);</v>
      </c>
      <c r="L305" s="12"/>
      <c r="M305" s="18" t="str">
        <f>CONCATENATE(B305,",")</f>
        <v>FK_BACKLOG_ID,</v>
      </c>
      <c r="N305" s="5" t="str">
        <f t="shared" si="136"/>
        <v>FK_BACKLOG_ID VARCHAR(222),</v>
      </c>
      <c r="O305" s="1" t="s">
        <v>10</v>
      </c>
      <c r="P305" t="s">
        <v>355</v>
      </c>
      <c r="Q305" t="s">
        <v>2</v>
      </c>
      <c r="W305" s="17" t="str">
        <f t="shared" si="130"/>
        <v>fkBacklogId</v>
      </c>
      <c r="X305" s="3" t="str">
        <f t="shared" si="131"/>
        <v>"fkBacklogId":"",</v>
      </c>
      <c r="Y305" s="22" t="str">
        <f t="shared" si="132"/>
        <v>public static String FK_BACKLOG_ID="fkBacklogId";</v>
      </c>
      <c r="Z305" s="7" t="str">
        <f t="shared" si="133"/>
        <v>private String fkBacklogId="";</v>
      </c>
    </row>
    <row r="306" spans="2:26" ht="19.2" x14ac:dyDescent="0.45">
      <c r="B306" s="1" t="s">
        <v>11</v>
      </c>
      <c r="C306" s="1" t="s">
        <v>1</v>
      </c>
      <c r="D306" s="4">
        <v>444</v>
      </c>
      <c r="I306" t="str">
        <f t="shared" si="134"/>
        <v>ALTER TABLE TM_TASK_COMMENT</v>
      </c>
      <c r="J306" t="str">
        <f t="shared" si="135"/>
        <v xml:space="preserve"> ADD  FK_USER_ID VARCHAR(444);</v>
      </c>
      <c r="L306" s="12"/>
      <c r="M306" s="18"/>
      <c r="N306" s="5" t="str">
        <f t="shared" si="136"/>
        <v>FK_USER_ID VARCHAR(444),</v>
      </c>
      <c r="O306" s="1" t="s">
        <v>10</v>
      </c>
      <c r="P306" t="s">
        <v>12</v>
      </c>
      <c r="Q306" t="s">
        <v>2</v>
      </c>
      <c r="W306" s="17" t="str">
        <f t="shared" si="130"/>
        <v>fkUserId</v>
      </c>
      <c r="X306" s="3" t="str">
        <f t="shared" si="131"/>
        <v>"fkUserId":"",</v>
      </c>
      <c r="Y306" s="22" t="str">
        <f t="shared" si="132"/>
        <v>public static String FK_USER_ID="fkUserId";</v>
      </c>
      <c r="Z306" s="7" t="str">
        <f t="shared" si="133"/>
        <v>private String fkUserId="";</v>
      </c>
    </row>
    <row r="307" spans="2:26" ht="19.2" x14ac:dyDescent="0.45">
      <c r="B307" s="1" t="s">
        <v>324</v>
      </c>
      <c r="C307" s="1" t="s">
        <v>1</v>
      </c>
      <c r="D307" s="4">
        <v>3000</v>
      </c>
      <c r="I307" t="str">
        <f t="shared" si="134"/>
        <v>ALTER TABLE TM_TASK_COMMENT</v>
      </c>
      <c r="J307" t="str">
        <f t="shared" si="135"/>
        <v xml:space="preserve"> ADD  COMMENT VARCHAR(3000);</v>
      </c>
      <c r="L307" s="12"/>
      <c r="M307" s="18"/>
      <c r="N307" s="5" t="str">
        <f t="shared" si="136"/>
        <v>COMMENT VARCHAR(3000),</v>
      </c>
      <c r="O307" s="1" t="s">
        <v>324</v>
      </c>
      <c r="W307" s="17" t="str">
        <f t="shared" si="130"/>
        <v>comment</v>
      </c>
      <c r="X307" s="3" t="str">
        <f t="shared" si="131"/>
        <v>"comment":"",</v>
      </c>
      <c r="Y307" s="22" t="str">
        <f t="shared" si="132"/>
        <v>public static String COMMENT="comment";</v>
      </c>
      <c r="Z307" s="7" t="str">
        <f t="shared" si="133"/>
        <v>private String comment="";</v>
      </c>
    </row>
    <row r="308" spans="2:26" ht="19.2" x14ac:dyDescent="0.45">
      <c r="B308" s="1" t="s">
        <v>328</v>
      </c>
      <c r="C308" s="1" t="s">
        <v>1</v>
      </c>
      <c r="D308" s="4">
        <v>30</v>
      </c>
      <c r="I308" t="str">
        <f t="shared" si="134"/>
        <v>ALTER TABLE TM_TASK_COMMENT</v>
      </c>
      <c r="J308" t="str">
        <f t="shared" si="135"/>
        <v xml:space="preserve"> ADD  COMMENT_DATE VARCHAR(30);</v>
      </c>
      <c r="K308" s="21" t="str">
        <f>CONCATENATE(LEFT(CONCATENATE("  ALTER COLUMN  "," ",N308,";"),LEN(CONCATENATE("  ALTER COLUMN  "," ",N308,";"))-2),";")</f>
        <v xml:space="preserve">  ALTER COLUMN   COMMENT_DATE VARCHAR(30);</v>
      </c>
      <c r="L308" s="12"/>
      <c r="M308" s="18" t="str">
        <f>CONCATENATE(B308,",")</f>
        <v>COMMENT_DATE,</v>
      </c>
      <c r="N308" s="5" t="str">
        <f>CONCATENATE(B308," ",C308,"(",D308,")",",")</f>
        <v>COMMENT_DATE VARCHAR(30),</v>
      </c>
      <c r="O308" s="1" t="s">
        <v>324</v>
      </c>
      <c r="P308" t="s">
        <v>8</v>
      </c>
      <c r="W308" s="17" t="str">
        <f>CONCATENATE(,LOWER(O308),UPPER(LEFT(P308,1)),LOWER(RIGHT(P308,LEN(P308)-IF(LEN(P308)&gt;0,1,LEN(P308)))),UPPER(LEFT(Q308,1)),LOWER(RIGHT(Q308,LEN(Q308)-IF(LEN(Q308)&gt;0,1,LEN(Q308)))),UPPER(LEFT(R308,1)),LOWER(RIGHT(R308,LEN(R308)-IF(LEN(R308)&gt;0,1,LEN(R308)))),UPPER(LEFT(S308,1)),LOWER(RIGHT(S308,LEN(S308)-IF(LEN(S308)&gt;0,1,LEN(S308)))),UPPER(LEFT(T308,1)),LOWER(RIGHT(T308,LEN(T308)-IF(LEN(T308)&gt;0,1,LEN(T308)))),UPPER(LEFT(U308,1)),LOWER(RIGHT(U308,LEN(U308)-IF(LEN(U308)&gt;0,1,LEN(U308)))),UPPER(LEFT(V308,1)),LOWER(RIGHT(V308,LEN(V308)-IF(LEN(V308)&gt;0,1,LEN(V308)))))</f>
        <v>commentDate</v>
      </c>
      <c r="X308" s="3" t="str">
        <f>CONCATENATE("""",W308,"""",":","""","""",",")</f>
        <v>"commentDate":"",</v>
      </c>
      <c r="Y308" s="22" t="str">
        <f>CONCATENATE("public static String ",,B308,,"=","""",W308,""";")</f>
        <v>public static String COMMENT_DATE="commentDate";</v>
      </c>
      <c r="Z308" s="7" t="str">
        <f>CONCATENATE("private String ",W308,"=","""""",";")</f>
        <v>private String commentDate="";</v>
      </c>
    </row>
    <row r="309" spans="2:26" ht="19.2" x14ac:dyDescent="0.45">
      <c r="B309" s="1" t="s">
        <v>369</v>
      </c>
      <c r="C309" s="1" t="s">
        <v>1</v>
      </c>
      <c r="D309" s="4">
        <v>30</v>
      </c>
      <c r="I309" t="str">
        <f t="shared" si="134"/>
        <v>ALTER TABLE TM_TASK_COMMENT</v>
      </c>
      <c r="J309" t="str">
        <f t="shared" si="135"/>
        <v xml:space="preserve"> ADD  COMMENT_TIME VARCHAR(30);</v>
      </c>
      <c r="K309" s="21" t="str">
        <f>CONCATENATE(LEFT(CONCATENATE("  ALTER COLUMN  "," ",N309,";"),LEN(CONCATENATE("  ALTER COLUMN  "," ",N309,";"))-2),";")</f>
        <v xml:space="preserve">  ALTER COLUMN   COMMENT_TIME VARCHAR(30);</v>
      </c>
      <c r="L309" s="12"/>
      <c r="M309" s="18" t="str">
        <f>CONCATENATE(B309,",")</f>
        <v>COMMENT_TIME,</v>
      </c>
      <c r="N309" s="5" t="str">
        <f t="shared" si="136"/>
        <v>COMMENT_TIME VARCHAR(30),</v>
      </c>
      <c r="O309" s="1" t="s">
        <v>324</v>
      </c>
      <c r="P309" t="s">
        <v>133</v>
      </c>
      <c r="W309" s="17" t="str">
        <f t="shared" si="130"/>
        <v>commentTıme</v>
      </c>
      <c r="X309" s="3" t="str">
        <f t="shared" si="131"/>
        <v>"commentTıme":"",</v>
      </c>
      <c r="Y309" s="22" t="str">
        <f t="shared" si="132"/>
        <v>public static String COMMENT_TIME="commentTıme";</v>
      </c>
      <c r="Z309" s="7" t="str">
        <f t="shared" si="133"/>
        <v>private String commentTıme="";</v>
      </c>
    </row>
    <row r="310" spans="2:26" ht="19.2" x14ac:dyDescent="0.45">
      <c r="B310" s="1" t="s">
        <v>422</v>
      </c>
      <c r="C310" s="1" t="s">
        <v>1</v>
      </c>
      <c r="D310" s="4">
        <v>444</v>
      </c>
      <c r="I310" t="str">
        <f t="shared" si="134"/>
        <v>ALTER TABLE TM_TASK_COMMENT</v>
      </c>
      <c r="J310" t="str">
        <f t="shared" si="135"/>
        <v xml:space="preserve"> ADD  COMMENT_TYPE VARCHAR(444);</v>
      </c>
      <c r="L310" s="12"/>
      <c r="M310" s="18"/>
      <c r="N310" s="5" t="str">
        <f t="shared" ref="N310:N315" si="137">CONCATENATE(B310," ",C310,"(",D310,")",",")</f>
        <v>COMMENT_TYPE VARCHAR(444),</v>
      </c>
      <c r="O310" s="1" t="s">
        <v>324</v>
      </c>
      <c r="P310" t="s">
        <v>51</v>
      </c>
      <c r="W310" s="17" t="str">
        <f t="shared" ref="W310:W315" si="138">CONCATENATE(,LOWER(O310),UPPER(LEFT(P310,1)),LOWER(RIGHT(P310,LEN(P310)-IF(LEN(P310)&gt;0,1,LEN(P310)))),UPPER(LEFT(Q310,1)),LOWER(RIGHT(Q310,LEN(Q310)-IF(LEN(Q310)&gt;0,1,LEN(Q310)))),UPPER(LEFT(R310,1)),LOWER(RIGHT(R310,LEN(R310)-IF(LEN(R310)&gt;0,1,LEN(R310)))),UPPER(LEFT(S310,1)),LOWER(RIGHT(S310,LEN(S310)-IF(LEN(S310)&gt;0,1,LEN(S310)))),UPPER(LEFT(T310,1)),LOWER(RIGHT(T310,LEN(T310)-IF(LEN(T310)&gt;0,1,LEN(T310)))),UPPER(LEFT(U310,1)),LOWER(RIGHT(U310,LEN(U310)-IF(LEN(U310)&gt;0,1,LEN(U310)))),UPPER(LEFT(V310,1)),LOWER(RIGHT(V310,LEN(V310)-IF(LEN(V310)&gt;0,1,LEN(V310)))))</f>
        <v>commentType</v>
      </c>
      <c r="X310" s="3" t="str">
        <f t="shared" ref="X310:X315" si="139">CONCATENATE("""",W310,"""",":","""","""",",")</f>
        <v>"commentType":"",</v>
      </c>
      <c r="Y310" s="22" t="str">
        <f t="shared" ref="Y310:Y315" si="140">CONCATENATE("public static String ",,B310,,"=","""",W310,""";")</f>
        <v>public static String COMMENT_TYPE="commentType";</v>
      </c>
      <c r="Z310" s="7" t="str">
        <f t="shared" ref="Z310:Z315" si="141">CONCATENATE("private String ",W310,"=","""""",";")</f>
        <v>private String commentType="";</v>
      </c>
    </row>
    <row r="311" spans="2:26" ht="19.2" x14ac:dyDescent="0.45">
      <c r="B311" s="1" t="s">
        <v>319</v>
      </c>
      <c r="C311" s="1" t="s">
        <v>1</v>
      </c>
      <c r="D311" s="4">
        <v>222</v>
      </c>
      <c r="I311" t="str">
        <f>I309</f>
        <v>ALTER TABLE TM_TASK_COMMENT</v>
      </c>
      <c r="J311" t="str">
        <f t="shared" si="135"/>
        <v xml:space="preserve"> ADD  FK_TASK_ID VARCHAR(222);</v>
      </c>
      <c r="K311" s="21" t="str">
        <f>CONCATENATE(LEFT(CONCATENATE("  ALTER COLUMN  "," ",N311,";"),LEN(CONCATENATE("  ALTER COLUMN  "," ",N311,";"))-2),";")</f>
        <v xml:space="preserve">  ALTER COLUMN   FK_TASK_ID VARCHAR(222);</v>
      </c>
      <c r="L311" s="12"/>
      <c r="M311" s="18" t="str">
        <f>CONCATENATE(B311,",")</f>
        <v>FK_TASK_ID,</v>
      </c>
      <c r="N311" s="5" t="str">
        <f t="shared" si="137"/>
        <v>FK_TASK_ID VARCHAR(222),</v>
      </c>
      <c r="O311" s="1" t="s">
        <v>10</v>
      </c>
      <c r="P311" t="s">
        <v>312</v>
      </c>
      <c r="Q311" t="s">
        <v>2</v>
      </c>
      <c r="W311" s="17" t="str">
        <f t="shared" si="138"/>
        <v>fkTaskId</v>
      </c>
      <c r="X311" s="3" t="str">
        <f t="shared" si="139"/>
        <v>"fkTaskId":"",</v>
      </c>
      <c r="Y311" s="22" t="str">
        <f t="shared" si="140"/>
        <v>public static String FK_TASK_ID="fkTaskId";</v>
      </c>
      <c r="Z311" s="7" t="str">
        <f t="shared" si="141"/>
        <v>private String fkTaskId="";</v>
      </c>
    </row>
    <row r="312" spans="2:26" ht="19.2" x14ac:dyDescent="0.45">
      <c r="B312" s="1" t="s">
        <v>562</v>
      </c>
      <c r="C312" s="1" t="s">
        <v>1</v>
      </c>
      <c r="D312" s="4">
        <v>222</v>
      </c>
      <c r="I312" t="str">
        <f>I308</f>
        <v>ALTER TABLE TM_TASK_COMMENT</v>
      </c>
      <c r="J312" t="str">
        <f>CONCATENATE(LEFT(CONCATENATE(" ADD "," ",N312,";"),LEN(CONCATENATE(" ADD "," ",N312,";"))-2),";")</f>
        <v xml:space="preserve"> ADD  IS_BUG VARCHAR(222);</v>
      </c>
      <c r="K312" s="21" t="str">
        <f>CONCATENATE(LEFT(CONCATENATE("  ALTER COLUMN  "," ",N312,";"),LEN(CONCATENATE("  ALTER COLUMN  "," ",N312,";"))-2),";")</f>
        <v xml:space="preserve">  ALTER COLUMN   IS_BUG VARCHAR(222);</v>
      </c>
      <c r="L312" s="12"/>
      <c r="M312" s="18" t="str">
        <f>CONCATENATE(B312,",")</f>
        <v>IS_BUG,</v>
      </c>
      <c r="N312" s="5" t="str">
        <f t="shared" si="137"/>
        <v>IS_BUG VARCHAR(222),</v>
      </c>
      <c r="O312" s="1" t="s">
        <v>112</v>
      </c>
      <c r="P312" t="s">
        <v>410</v>
      </c>
      <c r="W312" s="17" t="str">
        <f t="shared" si="138"/>
        <v>ısBug</v>
      </c>
      <c r="X312" s="3" t="str">
        <f t="shared" si="139"/>
        <v>"ısBug":"",</v>
      </c>
      <c r="Y312" s="22" t="str">
        <f t="shared" si="140"/>
        <v>public static String IS_BUG="ısBug";</v>
      </c>
      <c r="Z312" s="7" t="str">
        <f t="shared" si="141"/>
        <v>private String ısBug="";</v>
      </c>
    </row>
    <row r="313" spans="2:26" ht="19.2" x14ac:dyDescent="0.45">
      <c r="B313" s="1" t="s">
        <v>563</v>
      </c>
      <c r="C313" s="1" t="s">
        <v>1</v>
      </c>
      <c r="D313" s="4">
        <v>222</v>
      </c>
      <c r="I313" t="str">
        <f>I309</f>
        <v>ALTER TABLE TM_TASK_COMMENT</v>
      </c>
      <c r="J313" t="str">
        <f t="shared" si="135"/>
        <v xml:space="preserve"> ADD  IS_REQUEST VARCHAR(222);</v>
      </c>
      <c r="K313" s="21" t="str">
        <f>CONCATENATE(LEFT(CONCATENATE("  ALTER COLUMN  "," ",N313,";"),LEN(CONCATENATE("  ALTER COLUMN  "," ",N313,";"))-2),";")</f>
        <v xml:space="preserve">  ALTER COLUMN   IS_REQUEST VARCHAR(222);</v>
      </c>
      <c r="L313" s="12"/>
      <c r="M313" s="18" t="str">
        <f>CONCATENATE(B313,",")</f>
        <v>IS_REQUEST,</v>
      </c>
      <c r="N313" s="5" t="str">
        <f t="shared" si="137"/>
        <v>IS_REQUEST VARCHAR(222),</v>
      </c>
      <c r="O313" s="1" t="s">
        <v>112</v>
      </c>
      <c r="P313" t="s">
        <v>564</v>
      </c>
      <c r="W313" s="17" t="str">
        <f t="shared" si="138"/>
        <v>ısRequest</v>
      </c>
      <c r="X313" s="3" t="str">
        <f t="shared" si="139"/>
        <v>"ısRequest":"",</v>
      </c>
      <c r="Y313" s="22" t="str">
        <f t="shared" si="140"/>
        <v>public static String IS_REQUEST="ısRequest";</v>
      </c>
      <c r="Z313" s="7" t="str">
        <f t="shared" si="141"/>
        <v>private String ısRequest="";</v>
      </c>
    </row>
    <row r="314" spans="2:26" ht="19.2" x14ac:dyDescent="0.45">
      <c r="B314" s="1" t="s">
        <v>561</v>
      </c>
      <c r="C314" s="1" t="s">
        <v>1</v>
      </c>
      <c r="D314" s="4">
        <v>222</v>
      </c>
      <c r="I314" t="str">
        <f>I310</f>
        <v>ALTER TABLE TM_TASK_COMMENT</v>
      </c>
      <c r="J314" t="str">
        <f>CONCATENATE(LEFT(CONCATENATE(" ADD "," ",N314,";"),LEN(CONCATENATE(" ADD "," ",N314,";"))-2),";")</f>
        <v xml:space="preserve"> ADD  IS_SUBTASK VARCHAR(222);</v>
      </c>
      <c r="K314" s="21" t="str">
        <f>CONCATENATE(LEFT(CONCATENATE("  ALTER COLUMN  "," ",N314,";"),LEN(CONCATENATE("  ALTER COLUMN  "," ",N314,";"))-2),";")</f>
        <v xml:space="preserve">  ALTER COLUMN   IS_SUBTASK VARCHAR(222);</v>
      </c>
      <c r="L314" s="12"/>
      <c r="M314" s="18" t="str">
        <f>CONCATENATE(B314,",")</f>
        <v>IS_SUBTASK,</v>
      </c>
      <c r="N314" s="5" t="str">
        <f t="shared" si="137"/>
        <v>IS_SUBTASK VARCHAR(222),</v>
      </c>
      <c r="O314" s="1" t="s">
        <v>112</v>
      </c>
      <c r="P314" t="s">
        <v>565</v>
      </c>
      <c r="W314" s="17" t="str">
        <f t="shared" si="138"/>
        <v>ısSubtask</v>
      </c>
      <c r="X314" s="3" t="str">
        <f t="shared" si="139"/>
        <v>"ısSubtask":"",</v>
      </c>
      <c r="Y314" s="22" t="str">
        <f t="shared" si="140"/>
        <v>public static String IS_SUBTASK="ısSubtask";</v>
      </c>
      <c r="Z314" s="7" t="str">
        <f t="shared" si="141"/>
        <v>private String ısSubtask="";</v>
      </c>
    </row>
    <row r="315" spans="2:26" ht="19.2" x14ac:dyDescent="0.45">
      <c r="B315" s="1" t="s">
        <v>329</v>
      </c>
      <c r="C315" s="1" t="s">
        <v>1</v>
      </c>
      <c r="D315" s="4">
        <v>444</v>
      </c>
      <c r="L315" s="12"/>
      <c r="M315" s="18"/>
      <c r="N315" s="5" t="str">
        <f t="shared" si="137"/>
        <v>FK_PARENT_COMMENT_ID VARCHAR(444),</v>
      </c>
      <c r="O315" s="1" t="s">
        <v>10</v>
      </c>
      <c r="P315" t="s">
        <v>131</v>
      </c>
      <c r="Q315" t="s">
        <v>324</v>
      </c>
      <c r="R315" t="s">
        <v>330</v>
      </c>
      <c r="W315" s="17" t="str">
        <f t="shared" si="138"/>
        <v>fkParentCommentİd</v>
      </c>
      <c r="X315" s="3" t="str">
        <f t="shared" si="139"/>
        <v>"fkParentCommentİd":"",</v>
      </c>
      <c r="Y315" s="22" t="str">
        <f t="shared" si="140"/>
        <v>public static String FK_PARENT_COMMENT_ID="fkParentCommentİd";</v>
      </c>
      <c r="Z315" s="7" t="str">
        <f t="shared" si="141"/>
        <v>private String fkParentCommentİd="";</v>
      </c>
    </row>
    <row r="316" spans="2:26" ht="19.2" x14ac:dyDescent="0.45">
      <c r="C316" s="1"/>
      <c r="D316" s="8"/>
      <c r="M316" s="18"/>
      <c r="N316" s="33" t="s">
        <v>130</v>
      </c>
      <c r="O316" s="1"/>
      <c r="W316" s="17"/>
    </row>
    <row r="317" spans="2:26" ht="19.2" x14ac:dyDescent="0.45">
      <c r="C317" s="1"/>
      <c r="D317" s="8"/>
      <c r="M317" s="18"/>
      <c r="N317" s="31" t="s">
        <v>126</v>
      </c>
      <c r="O317" s="1"/>
      <c r="W317" s="17"/>
    </row>
    <row r="318" spans="2:26" ht="19.2" x14ac:dyDescent="0.45">
      <c r="C318" s="14"/>
      <c r="D318" s="9"/>
      <c r="M318" s="20"/>
      <c r="W318" s="17"/>
    </row>
    <row r="319" spans="2:26" x14ac:dyDescent="0.3">
      <c r="B319" s="2" t="s">
        <v>370</v>
      </c>
      <c r="I319" t="str">
        <f>CONCATENATE("ALTER TABLE"," ",B319)</f>
        <v>ALTER TABLE TM_TASK_COMMENT_LIST</v>
      </c>
      <c r="J319" t="s">
        <v>294</v>
      </c>
      <c r="K319" s="26" t="str">
        <f>CONCATENATE(J319," VIEW ",B319," AS SELECT")</f>
        <v>create OR REPLACE VIEW TM_TASK_COMMENT_LIST AS SELECT</v>
      </c>
      <c r="N319" s="5" t="str">
        <f>CONCATENATE("CREATE TABLE ",B319," ","(")</f>
        <v>CREATE TABLE TM_TASK_COMMENT_LIST (</v>
      </c>
    </row>
    <row r="320" spans="2:26" ht="19.2" x14ac:dyDescent="0.45">
      <c r="B320" s="1" t="s">
        <v>2</v>
      </c>
      <c r="C320" s="1" t="s">
        <v>1</v>
      </c>
      <c r="D320" s="4">
        <v>30</v>
      </c>
      <c r="E320" s="24" t="s">
        <v>113</v>
      </c>
      <c r="I320" t="str">
        <f>I319</f>
        <v>ALTER TABLE TM_TASK_COMMENT_LIST</v>
      </c>
      <c r="K320" s="25" t="str">
        <f t="shared" ref="K320:K335" si="142">CONCATENATE(B320,",")</f>
        <v>ID,</v>
      </c>
      <c r="L320" s="12"/>
      <c r="M320" s="18" t="str">
        <f>CONCATENATE(B320,",")</f>
        <v>ID,</v>
      </c>
      <c r="N320" s="5" t="str">
        <f>CONCATENATE(B320," ",C320,"(",D320,") ",E320," ,")</f>
        <v>ID VARCHAR(30) NOT NULL ,</v>
      </c>
      <c r="O320" s="1" t="s">
        <v>2</v>
      </c>
      <c r="P320" s="6"/>
      <c r="Q320" s="6"/>
      <c r="R320" s="6"/>
      <c r="S320" s="6"/>
      <c r="T320" s="6"/>
      <c r="U320" s="6"/>
      <c r="V320" s="6"/>
      <c r="W320" s="17" t="str">
        <f t="shared" ref="W320:W330" si="143">CONCATENATE(,LOWER(O320),UPPER(LEFT(P320,1)),LOWER(RIGHT(P320,LEN(P320)-IF(LEN(P320)&gt;0,1,LEN(P320)))),UPPER(LEFT(Q320,1)),LOWER(RIGHT(Q320,LEN(Q320)-IF(LEN(Q320)&gt;0,1,LEN(Q320)))),UPPER(LEFT(R320,1)),LOWER(RIGHT(R320,LEN(R320)-IF(LEN(R320)&gt;0,1,LEN(R320)))),UPPER(LEFT(S320,1)),LOWER(RIGHT(S320,LEN(S320)-IF(LEN(S320)&gt;0,1,LEN(S320)))),UPPER(LEFT(T320,1)),LOWER(RIGHT(T320,LEN(T320)-IF(LEN(T320)&gt;0,1,LEN(T320)))),UPPER(LEFT(U320,1)),LOWER(RIGHT(U320,LEN(U320)-IF(LEN(U320)&gt;0,1,LEN(U320)))),UPPER(LEFT(V320,1)),LOWER(RIGHT(V320,LEN(V320)-IF(LEN(V320)&gt;0,1,LEN(V320)))))</f>
        <v>ıd</v>
      </c>
      <c r="X320" s="3" t="str">
        <f t="shared" ref="X320:X330" si="144">CONCATENATE("""",W320,"""",":","""","""",",")</f>
        <v>"ıd":"",</v>
      </c>
      <c r="Y320" s="22" t="str">
        <f t="shared" ref="Y320:Y330" si="145">CONCATENATE("public static String ",,B320,,"=","""",W320,""";")</f>
        <v>public static String ID="ıd";</v>
      </c>
      <c r="Z320" s="7" t="str">
        <f t="shared" ref="Z320:Z330" si="146">CONCATENATE("private String ",W320,"=","""""",";")</f>
        <v>private String ıd="";</v>
      </c>
    </row>
    <row r="321" spans="2:26" ht="19.2" x14ac:dyDescent="0.45">
      <c r="B321" s="1" t="s">
        <v>3</v>
      </c>
      <c r="C321" s="1" t="s">
        <v>1</v>
      </c>
      <c r="D321" s="4">
        <v>10</v>
      </c>
      <c r="I321" t="str">
        <f>I320</f>
        <v>ALTER TABLE TM_TASK_COMMENT_LIST</v>
      </c>
      <c r="K321" s="25" t="str">
        <f t="shared" si="142"/>
        <v>STATUS,</v>
      </c>
      <c r="L321" s="12"/>
      <c r="M321" s="18" t="str">
        <f>CONCATENATE(B321,",")</f>
        <v>STATUS,</v>
      </c>
      <c r="N321" s="5" t="str">
        <f t="shared" ref="N321:N330" si="147">CONCATENATE(B321," ",C321,"(",D321,")",",")</f>
        <v>STATUS VARCHAR(10),</v>
      </c>
      <c r="O321" s="1" t="s">
        <v>3</v>
      </c>
      <c r="W321" s="17" t="str">
        <f t="shared" si="143"/>
        <v>status</v>
      </c>
      <c r="X321" s="3" t="str">
        <f t="shared" si="144"/>
        <v>"status":"",</v>
      </c>
      <c r="Y321" s="22" t="str">
        <f t="shared" si="145"/>
        <v>public static String STATUS="status";</v>
      </c>
      <c r="Z321" s="7" t="str">
        <f t="shared" si="146"/>
        <v>private String status="";</v>
      </c>
    </row>
    <row r="322" spans="2:26" ht="19.2" x14ac:dyDescent="0.45">
      <c r="B322" s="1" t="s">
        <v>4</v>
      </c>
      <c r="C322" s="1" t="s">
        <v>1</v>
      </c>
      <c r="D322" s="4">
        <v>30</v>
      </c>
      <c r="I322" t="str">
        <f>I321</f>
        <v>ALTER TABLE TM_TASK_COMMENT_LIST</v>
      </c>
      <c r="K322" s="25" t="str">
        <f t="shared" si="142"/>
        <v>INSERT_DATE,</v>
      </c>
      <c r="L322" s="12"/>
      <c r="M322" s="18" t="str">
        <f>CONCATENATE(B322,",")</f>
        <v>INSERT_DATE,</v>
      </c>
      <c r="N322" s="5" t="str">
        <f t="shared" si="147"/>
        <v>INSERT_DATE VARCHAR(30),</v>
      </c>
      <c r="O322" s="1" t="s">
        <v>7</v>
      </c>
      <c r="P322" t="s">
        <v>8</v>
      </c>
      <c r="W322" s="17" t="str">
        <f t="shared" si="143"/>
        <v>ınsertDate</v>
      </c>
      <c r="X322" s="3" t="str">
        <f t="shared" si="144"/>
        <v>"ınsertDate":"",</v>
      </c>
      <c r="Y322" s="22" t="str">
        <f t="shared" si="145"/>
        <v>public static String INSERT_DATE="ınsertDate";</v>
      </c>
      <c r="Z322" s="7" t="str">
        <f t="shared" si="146"/>
        <v>private String ınsertDate="";</v>
      </c>
    </row>
    <row r="323" spans="2:26" ht="19.2" x14ac:dyDescent="0.45">
      <c r="B323" s="1" t="s">
        <v>5</v>
      </c>
      <c r="C323" s="1" t="s">
        <v>1</v>
      </c>
      <c r="D323" s="4">
        <v>30</v>
      </c>
      <c r="I323" t="str">
        <f>I322</f>
        <v>ALTER TABLE TM_TASK_COMMENT_LIST</v>
      </c>
      <c r="K323" s="25" t="str">
        <f t="shared" si="142"/>
        <v>MODIFICATION_DATE,</v>
      </c>
      <c r="L323" s="12"/>
      <c r="M323" s="18" t="str">
        <f>CONCATENATE(B323,",")</f>
        <v>MODIFICATION_DATE,</v>
      </c>
      <c r="N323" s="5" t="str">
        <f t="shared" si="147"/>
        <v>MODIFICATION_DATE VARCHAR(30),</v>
      </c>
      <c r="O323" s="1" t="s">
        <v>9</v>
      </c>
      <c r="P323" t="s">
        <v>8</v>
      </c>
      <c r="W323" s="17" t="str">
        <f t="shared" si="143"/>
        <v>modıfıcatıonDate</v>
      </c>
      <c r="X323" s="3" t="str">
        <f t="shared" si="144"/>
        <v>"modıfıcatıonDate":"",</v>
      </c>
      <c r="Y323" s="22" t="str">
        <f t="shared" si="145"/>
        <v>public static String MODIFICATION_DATE="modıfıcatıonDate";</v>
      </c>
      <c r="Z323" s="7" t="str">
        <f t="shared" si="146"/>
        <v>private String modıfıcatıonDate="";</v>
      </c>
    </row>
    <row r="324" spans="2:26" ht="19.2" x14ac:dyDescent="0.45">
      <c r="B324" s="1" t="s">
        <v>368</v>
      </c>
      <c r="C324" s="1" t="s">
        <v>1</v>
      </c>
      <c r="D324" s="4">
        <v>222</v>
      </c>
      <c r="I324" t="str">
        <f>I221</f>
        <v>ALTER TABLE TM_TASK_REPORTER</v>
      </c>
      <c r="K324" s="25" t="str">
        <f t="shared" si="142"/>
        <v>FK_BACKLOG_ID,</v>
      </c>
      <c r="L324" s="12"/>
      <c r="M324" s="18" t="str">
        <f>CONCATENATE(B324,",")</f>
        <v>FK_BACKLOG_ID,</v>
      </c>
      <c r="N324" s="5" t="str">
        <f t="shared" si="147"/>
        <v>FK_BACKLOG_ID VARCHAR(222),</v>
      </c>
      <c r="O324" s="1" t="s">
        <v>10</v>
      </c>
      <c r="P324" t="s">
        <v>355</v>
      </c>
      <c r="Q324" t="s">
        <v>2</v>
      </c>
      <c r="W324" s="17" t="str">
        <f t="shared" si="143"/>
        <v>fkBacklogId</v>
      </c>
      <c r="X324" s="3" t="str">
        <f t="shared" si="144"/>
        <v>"fkBacklogId":"",</v>
      </c>
      <c r="Y324" s="22" t="str">
        <f t="shared" si="145"/>
        <v>public static String FK_BACKLOG_ID="fkBacklogId";</v>
      </c>
      <c r="Z324" s="7" t="str">
        <f t="shared" si="146"/>
        <v>private String fkBacklogId="";</v>
      </c>
    </row>
    <row r="325" spans="2:26" ht="19.2" x14ac:dyDescent="0.45">
      <c r="B325" s="1" t="s">
        <v>21</v>
      </c>
      <c r="C325" s="1" t="s">
        <v>1</v>
      </c>
      <c r="D325" s="4">
        <v>444</v>
      </c>
      <c r="J325" s="23"/>
      <c r="K325" s="25" t="s">
        <v>371</v>
      </c>
      <c r="L325" s="12"/>
      <c r="M325" s="18"/>
      <c r="N325" s="5" t="str">
        <f>CONCATENATE(B325," ",C325,"(",D325,")",",")</f>
        <v>USERNAME VARCHAR(444),</v>
      </c>
      <c r="O325" s="1" t="s">
        <v>21</v>
      </c>
      <c r="W325" s="17" t="str">
        <f>CONCATENATE(,LOWER(O325),UPPER(LEFT(P325,1)),LOWER(RIGHT(P325,LEN(P325)-IF(LEN(P325)&gt;0,1,LEN(P325)))),UPPER(LEFT(Q325,1)),LOWER(RIGHT(Q325,LEN(Q325)-IF(LEN(Q325)&gt;0,1,LEN(Q325)))),UPPER(LEFT(R325,1)),LOWER(RIGHT(R325,LEN(R325)-IF(LEN(R325)&gt;0,1,LEN(R325)))),UPPER(LEFT(S325,1)),LOWER(RIGHT(S325,LEN(S325)-IF(LEN(S325)&gt;0,1,LEN(S325)))),UPPER(LEFT(T325,1)),LOWER(RIGHT(T325,LEN(T325)-IF(LEN(T325)&gt;0,1,LEN(T325)))),UPPER(LEFT(U325,1)),LOWER(RIGHT(U325,LEN(U325)-IF(LEN(U325)&gt;0,1,LEN(U325)))),UPPER(LEFT(V325,1)),LOWER(RIGHT(V325,LEN(V325)-IF(LEN(V325)&gt;0,1,LEN(V325)))))</f>
        <v>username</v>
      </c>
      <c r="X325" s="3" t="str">
        <f>CONCATENATE("""",W325,"""",":","""","""",",")</f>
        <v>"username":"",</v>
      </c>
      <c r="Y325" s="22" t="str">
        <f>CONCATENATE("public static String ",,B325,,"=","""",W325,""";")</f>
        <v>public static String USERNAME="username";</v>
      </c>
      <c r="Z325" s="7" t="str">
        <f>CONCATENATE("private String ",W325,"=","""""",";")</f>
        <v>private String username="";</v>
      </c>
    </row>
    <row r="326" spans="2:26" ht="19.2" x14ac:dyDescent="0.45">
      <c r="B326" s="1" t="s">
        <v>372</v>
      </c>
      <c r="C326" s="1" t="s">
        <v>1</v>
      </c>
      <c r="D326" s="4">
        <v>444</v>
      </c>
      <c r="J326" s="23"/>
      <c r="K326" s="25" t="s">
        <v>439</v>
      </c>
      <c r="L326" s="12"/>
      <c r="M326" s="18"/>
      <c r="N326" s="5" t="str">
        <f>CONCATENATE(B326," ",C326,"(",D326,")",",")</f>
        <v>AVATAR_URL VARCHAR(444),</v>
      </c>
      <c r="O326" s="1" t="s">
        <v>373</v>
      </c>
      <c r="P326" t="s">
        <v>326</v>
      </c>
      <c r="W326" s="17" t="str">
        <f>CONCATENATE(,LOWER(O326),UPPER(LEFT(P326,1)),LOWER(RIGHT(P326,LEN(P326)-IF(LEN(P326)&gt;0,1,LEN(P326)))),UPPER(LEFT(Q326,1)),LOWER(RIGHT(Q326,LEN(Q326)-IF(LEN(Q326)&gt;0,1,LEN(Q326)))),UPPER(LEFT(R326,1)),LOWER(RIGHT(R326,LEN(R326)-IF(LEN(R326)&gt;0,1,LEN(R326)))),UPPER(LEFT(S326,1)),LOWER(RIGHT(S326,LEN(S326)-IF(LEN(S326)&gt;0,1,LEN(S326)))),UPPER(LEFT(T326,1)),LOWER(RIGHT(T326,LEN(T326)-IF(LEN(T326)&gt;0,1,LEN(T326)))),UPPER(LEFT(U326,1)),LOWER(RIGHT(U326,LEN(U326)-IF(LEN(U326)&gt;0,1,LEN(U326)))),UPPER(LEFT(V326,1)),LOWER(RIGHT(V326,LEN(V326)-IF(LEN(V326)&gt;0,1,LEN(V326)))))</f>
        <v>avatarUrl</v>
      </c>
      <c r="X326" s="3" t="str">
        <f>CONCATENATE("""",W326,"""",":","""","""",",")</f>
        <v>"avatarUrl":"",</v>
      </c>
      <c r="Y326" s="22" t="str">
        <f>CONCATENATE("public static String ",,B326,,"=","""",W326,""";")</f>
        <v>public static String AVATAR_URL="avatarUrl";</v>
      </c>
      <c r="Z326" s="7" t="str">
        <f>CONCATENATE("private String ",W326,"=","""""",";")</f>
        <v>private String avatarUrl="";</v>
      </c>
    </row>
    <row r="327" spans="2:26" ht="19.2" x14ac:dyDescent="0.45">
      <c r="B327" s="1" t="s">
        <v>11</v>
      </c>
      <c r="C327" s="1" t="s">
        <v>1</v>
      </c>
      <c r="D327" s="4">
        <v>444</v>
      </c>
      <c r="J327" s="23"/>
      <c r="K327" s="25" t="str">
        <f t="shared" si="142"/>
        <v>FK_USER_ID,</v>
      </c>
      <c r="L327" s="12"/>
      <c r="M327" s="18"/>
      <c r="N327" s="5" t="str">
        <f t="shared" si="147"/>
        <v>FK_USER_ID VARCHAR(444),</v>
      </c>
      <c r="O327" s="1" t="s">
        <v>10</v>
      </c>
      <c r="P327" t="s">
        <v>12</v>
      </c>
      <c r="Q327" t="s">
        <v>2</v>
      </c>
      <c r="W327" s="17" t="str">
        <f t="shared" si="143"/>
        <v>fkUserId</v>
      </c>
      <c r="X327" s="3" t="str">
        <f t="shared" si="144"/>
        <v>"fkUserId":"",</v>
      </c>
      <c r="Y327" s="22" t="str">
        <f t="shared" si="145"/>
        <v>public static String FK_USER_ID="fkUserId";</v>
      </c>
      <c r="Z327" s="7" t="str">
        <f t="shared" si="146"/>
        <v>private String fkUserId="";</v>
      </c>
    </row>
    <row r="328" spans="2:26" ht="19.2" x14ac:dyDescent="0.45">
      <c r="B328" s="1" t="s">
        <v>324</v>
      </c>
      <c r="C328" s="1" t="s">
        <v>1</v>
      </c>
      <c r="D328" s="4">
        <v>3000</v>
      </c>
      <c r="K328" s="25" t="str">
        <f t="shared" si="142"/>
        <v>COMMENT,</v>
      </c>
      <c r="L328" s="12"/>
      <c r="M328" s="18"/>
      <c r="N328" s="5" t="str">
        <f t="shared" si="147"/>
        <v>COMMENT VARCHAR(3000),</v>
      </c>
      <c r="O328" s="1" t="s">
        <v>324</v>
      </c>
      <c r="W328" s="17" t="str">
        <f t="shared" si="143"/>
        <v>comment</v>
      </c>
      <c r="X328" s="3" t="str">
        <f t="shared" si="144"/>
        <v>"comment":"",</v>
      </c>
      <c r="Y328" s="22" t="str">
        <f t="shared" si="145"/>
        <v>public static String COMMENT="comment";</v>
      </c>
      <c r="Z328" s="7" t="str">
        <f t="shared" si="146"/>
        <v>private String comment="";</v>
      </c>
    </row>
    <row r="329" spans="2:26" ht="19.2" x14ac:dyDescent="0.45">
      <c r="B329" s="1" t="s">
        <v>328</v>
      </c>
      <c r="C329" s="1" t="s">
        <v>1</v>
      </c>
      <c r="D329" s="4">
        <v>30</v>
      </c>
      <c r="I329" t="str">
        <f>I228</f>
        <v>ALTER TABLE TM_TASK_LABEL</v>
      </c>
      <c r="K329" s="25" t="str">
        <f t="shared" si="142"/>
        <v>COMMENT_DATE,</v>
      </c>
      <c r="L329" s="12"/>
      <c r="M329" s="18" t="str">
        <f>CONCATENATE(B329,",")</f>
        <v>COMMENT_DATE,</v>
      </c>
      <c r="N329" s="5" t="str">
        <f t="shared" si="147"/>
        <v>COMMENT_DATE VARCHAR(30),</v>
      </c>
      <c r="O329" s="1" t="s">
        <v>324</v>
      </c>
      <c r="P329" t="s">
        <v>8</v>
      </c>
      <c r="W329" s="17" t="str">
        <f t="shared" si="143"/>
        <v>commentDate</v>
      </c>
      <c r="X329" s="3" t="str">
        <f t="shared" si="144"/>
        <v>"commentDate":"",</v>
      </c>
      <c r="Y329" s="22" t="str">
        <f t="shared" si="145"/>
        <v>public static String COMMENT_DATE="commentDate";</v>
      </c>
      <c r="Z329" s="7" t="str">
        <f t="shared" si="146"/>
        <v>private String commentDate="";</v>
      </c>
    </row>
    <row r="330" spans="2:26" ht="19.2" x14ac:dyDescent="0.45">
      <c r="B330" s="1" t="s">
        <v>369</v>
      </c>
      <c r="C330" s="1" t="s">
        <v>1</v>
      </c>
      <c r="D330" s="4">
        <v>30</v>
      </c>
      <c r="I330" t="str">
        <f>I229</f>
        <v>ALTER TABLE TM_TASK_LABEL</v>
      </c>
      <c r="K330" s="25" t="str">
        <f t="shared" si="142"/>
        <v>COMMENT_TIME,</v>
      </c>
      <c r="L330" s="12"/>
      <c r="M330" s="18" t="str">
        <f>CONCATENATE(B330,",")</f>
        <v>COMMENT_TIME,</v>
      </c>
      <c r="N330" s="5" t="str">
        <f t="shared" si="147"/>
        <v>COMMENT_TIME VARCHAR(30),</v>
      </c>
      <c r="O330" s="1" t="s">
        <v>324</v>
      </c>
      <c r="P330" t="s">
        <v>133</v>
      </c>
      <c r="W330" s="17" t="str">
        <f t="shared" si="143"/>
        <v>commentTıme</v>
      </c>
      <c r="X330" s="3" t="str">
        <f t="shared" si="144"/>
        <v>"commentTıme":"",</v>
      </c>
      <c r="Y330" s="22" t="str">
        <f t="shared" si="145"/>
        <v>public static String COMMENT_TIME="commentTıme";</v>
      </c>
      <c r="Z330" s="7" t="str">
        <f t="shared" si="146"/>
        <v>private String commentTıme="";</v>
      </c>
    </row>
    <row r="331" spans="2:26" ht="19.2" x14ac:dyDescent="0.45">
      <c r="B331" s="1" t="s">
        <v>422</v>
      </c>
      <c r="C331" s="1" t="s">
        <v>1</v>
      </c>
      <c r="D331" s="4">
        <v>444</v>
      </c>
      <c r="I331" t="str">
        <f>I330</f>
        <v>ALTER TABLE TM_TASK_LABEL</v>
      </c>
      <c r="J331" t="str">
        <f>CONCATENATE(LEFT(CONCATENATE(" ADD "," ",N331,";"),LEN(CONCATENATE(" ADD "," ",N331,";"))-2),";")</f>
        <v xml:space="preserve"> ADD  COMMENT_TYPE VARCHAR(444);</v>
      </c>
      <c r="K331" s="25" t="str">
        <f t="shared" si="142"/>
        <v>COMMENT_TYPE,</v>
      </c>
      <c r="L331" s="12"/>
      <c r="M331" s="18"/>
      <c r="N331" s="5" t="str">
        <f t="shared" ref="N331:N336" si="148">CONCATENATE(B331," ",C331,"(",D331,")",",")</f>
        <v>COMMENT_TYPE VARCHAR(444),</v>
      </c>
      <c r="O331" s="1" t="s">
        <v>324</v>
      </c>
      <c r="P331" t="s">
        <v>51</v>
      </c>
      <c r="W331" s="17" t="str">
        <f t="shared" ref="W331:W336" si="149">CONCATENATE(,LOWER(O331),UPPER(LEFT(P331,1)),LOWER(RIGHT(P331,LEN(P331)-IF(LEN(P331)&gt;0,1,LEN(P331)))),UPPER(LEFT(Q331,1)),LOWER(RIGHT(Q331,LEN(Q331)-IF(LEN(Q331)&gt;0,1,LEN(Q331)))),UPPER(LEFT(R331,1)),LOWER(RIGHT(R331,LEN(R331)-IF(LEN(R331)&gt;0,1,LEN(R331)))),UPPER(LEFT(S331,1)),LOWER(RIGHT(S331,LEN(S331)-IF(LEN(S331)&gt;0,1,LEN(S331)))),UPPER(LEFT(T331,1)),LOWER(RIGHT(T331,LEN(T331)-IF(LEN(T331)&gt;0,1,LEN(T331)))),UPPER(LEFT(U331,1)),LOWER(RIGHT(U331,LEN(U331)-IF(LEN(U331)&gt;0,1,LEN(U331)))),UPPER(LEFT(V331,1)),LOWER(RIGHT(V331,LEN(V331)-IF(LEN(V331)&gt;0,1,LEN(V331)))))</f>
        <v>commentType</v>
      </c>
      <c r="X331" s="3" t="str">
        <f t="shared" ref="X331:X336" si="150">CONCATENATE("""",W331,"""",":","""","""",",")</f>
        <v>"commentType":"",</v>
      </c>
      <c r="Y331" s="22" t="str">
        <f t="shared" ref="Y331:Y336" si="151">CONCATENATE("public static String ",,B331,,"=","""",W331,""";")</f>
        <v>public static String COMMENT_TYPE="commentType";</v>
      </c>
      <c r="Z331" s="7" t="str">
        <f t="shared" ref="Z331:Z336" si="152">CONCATENATE("private String ",W331,"=","""""",";")</f>
        <v>private String commentType="";</v>
      </c>
    </row>
    <row r="332" spans="2:26" ht="19.2" x14ac:dyDescent="0.45">
      <c r="B332" s="1" t="s">
        <v>319</v>
      </c>
      <c r="C332" s="1" t="s">
        <v>1</v>
      </c>
      <c r="D332" s="4">
        <v>222</v>
      </c>
      <c r="I332" t="str">
        <f>I330</f>
        <v>ALTER TABLE TM_TASK_LABEL</v>
      </c>
      <c r="J332" t="str">
        <f>CONCATENATE(LEFT(CONCATENATE(" ADD "," ",N332,";"),LEN(CONCATENATE(" ADD "," ",N332,";"))-2),";")</f>
        <v xml:space="preserve"> ADD  FK_TASK_ID VARCHAR(222);</v>
      </c>
      <c r="K332" s="25" t="str">
        <f t="shared" si="142"/>
        <v>FK_TASK_ID,</v>
      </c>
      <c r="L332" s="12"/>
      <c r="M332" s="18" t="str">
        <f>CONCATENATE(B332,",")</f>
        <v>FK_TASK_ID,</v>
      </c>
      <c r="N332" s="5" t="str">
        <f t="shared" si="148"/>
        <v>FK_TASK_ID VARCHAR(222),</v>
      </c>
      <c r="O332" s="1" t="s">
        <v>10</v>
      </c>
      <c r="P332" t="s">
        <v>312</v>
      </c>
      <c r="Q332" t="s">
        <v>2</v>
      </c>
      <c r="W332" s="17" t="str">
        <f t="shared" si="149"/>
        <v>fkTaskId</v>
      </c>
      <c r="X332" s="3" t="str">
        <f t="shared" si="150"/>
        <v>"fkTaskId":"",</v>
      </c>
      <c r="Y332" s="22" t="str">
        <f t="shared" si="151"/>
        <v>public static String FK_TASK_ID="fkTaskId";</v>
      </c>
      <c r="Z332" s="7" t="str">
        <f t="shared" si="152"/>
        <v>private String fkTaskId="";</v>
      </c>
    </row>
    <row r="333" spans="2:26" ht="19.2" x14ac:dyDescent="0.45">
      <c r="B333" s="1" t="s">
        <v>562</v>
      </c>
      <c r="C333" s="1" t="s">
        <v>1</v>
      </c>
      <c r="D333" s="4">
        <v>222</v>
      </c>
      <c r="I333" t="str">
        <f>I329</f>
        <v>ALTER TABLE TM_TASK_LABEL</v>
      </c>
      <c r="J333" t="str">
        <f>CONCATENATE(LEFT(CONCATENATE(" ADD "," ",N333,";"),LEN(CONCATENATE(" ADD "," ",N333,";"))-2),";")</f>
        <v xml:space="preserve"> ADD  IS_BUG VARCHAR(222);</v>
      </c>
      <c r="K333" s="25" t="str">
        <f t="shared" si="142"/>
        <v>IS_BUG,</v>
      </c>
      <c r="L333" s="12"/>
      <c r="M333" s="18" t="str">
        <f>CONCATENATE(B333,",")</f>
        <v>IS_BUG,</v>
      </c>
      <c r="N333" s="5" t="str">
        <f t="shared" si="148"/>
        <v>IS_BUG VARCHAR(222),</v>
      </c>
      <c r="O333" s="1" t="s">
        <v>112</v>
      </c>
      <c r="P333" t="s">
        <v>410</v>
      </c>
      <c r="W333" s="17" t="str">
        <f t="shared" si="149"/>
        <v>ısBug</v>
      </c>
      <c r="X333" s="3" t="str">
        <f t="shared" si="150"/>
        <v>"ısBug":"",</v>
      </c>
      <c r="Y333" s="22" t="str">
        <f t="shared" si="151"/>
        <v>public static String IS_BUG="ısBug";</v>
      </c>
      <c r="Z333" s="7" t="str">
        <f t="shared" si="152"/>
        <v>private String ısBug="";</v>
      </c>
    </row>
    <row r="334" spans="2:26" ht="19.2" x14ac:dyDescent="0.45">
      <c r="B334" s="1" t="s">
        <v>563</v>
      </c>
      <c r="C334" s="1" t="s">
        <v>1</v>
      </c>
      <c r="D334" s="4">
        <v>222</v>
      </c>
      <c r="I334" t="str">
        <f>I330</f>
        <v>ALTER TABLE TM_TASK_LABEL</v>
      </c>
      <c r="J334" t="str">
        <f>CONCATENATE(LEFT(CONCATENATE(" ADD "," ",N334,";"),LEN(CONCATENATE(" ADD "," ",N334,";"))-2),";")</f>
        <v xml:space="preserve"> ADD  IS_REQUEST VARCHAR(222);</v>
      </c>
      <c r="K334" s="25" t="str">
        <f t="shared" si="142"/>
        <v>IS_REQUEST,</v>
      </c>
      <c r="L334" s="12"/>
      <c r="M334" s="18" t="str">
        <f>CONCATENATE(B334,",")</f>
        <v>IS_REQUEST,</v>
      </c>
      <c r="N334" s="5" t="str">
        <f t="shared" si="148"/>
        <v>IS_REQUEST VARCHAR(222),</v>
      </c>
      <c r="O334" s="1" t="s">
        <v>112</v>
      </c>
      <c r="P334" t="s">
        <v>564</v>
      </c>
      <c r="W334" s="17" t="str">
        <f t="shared" si="149"/>
        <v>ısRequest</v>
      </c>
      <c r="X334" s="3" t="str">
        <f t="shared" si="150"/>
        <v>"ısRequest":"",</v>
      </c>
      <c r="Y334" s="22" t="str">
        <f t="shared" si="151"/>
        <v>public static String IS_REQUEST="ısRequest";</v>
      </c>
      <c r="Z334" s="7" t="str">
        <f t="shared" si="152"/>
        <v>private String ısRequest="";</v>
      </c>
    </row>
    <row r="335" spans="2:26" ht="19.2" x14ac:dyDescent="0.45">
      <c r="B335" s="1" t="s">
        <v>561</v>
      </c>
      <c r="C335" s="1" t="s">
        <v>1</v>
      </c>
      <c r="D335" s="4">
        <v>222</v>
      </c>
      <c r="I335" t="str">
        <f>I331</f>
        <v>ALTER TABLE TM_TASK_LABEL</v>
      </c>
      <c r="J335" t="str">
        <f>CONCATENATE(LEFT(CONCATENATE(" ADD "," ",N335,";"),LEN(CONCATENATE(" ADD "," ",N335,";"))-2),";")</f>
        <v xml:space="preserve"> ADD  IS_SUBTASK VARCHAR(222);</v>
      </c>
      <c r="K335" s="25" t="str">
        <f t="shared" si="142"/>
        <v>IS_SUBTASK,</v>
      </c>
      <c r="L335" s="12"/>
      <c r="M335" s="18" t="str">
        <f>CONCATENATE(B335,",")</f>
        <v>IS_SUBTASK,</v>
      </c>
      <c r="N335" s="5" t="str">
        <f t="shared" si="148"/>
        <v>IS_SUBTASK VARCHAR(222),</v>
      </c>
      <c r="O335" s="1" t="s">
        <v>112</v>
      </c>
      <c r="P335" t="s">
        <v>565</v>
      </c>
      <c r="W335" s="17" t="str">
        <f t="shared" si="149"/>
        <v>ısSubtask</v>
      </c>
      <c r="X335" s="3" t="str">
        <f t="shared" si="150"/>
        <v>"ısSubtask":"",</v>
      </c>
      <c r="Y335" s="22" t="str">
        <f t="shared" si="151"/>
        <v>public static String IS_SUBTASK="ısSubtask";</v>
      </c>
      <c r="Z335" s="7" t="str">
        <f t="shared" si="152"/>
        <v>private String ısSubtask="";</v>
      </c>
    </row>
    <row r="336" spans="2:26" ht="19.2" x14ac:dyDescent="0.45">
      <c r="B336" s="1" t="s">
        <v>329</v>
      </c>
      <c r="C336" s="1" t="s">
        <v>1</v>
      </c>
      <c r="D336" s="4">
        <v>444</v>
      </c>
      <c r="K336" s="25" t="str">
        <f>CONCATENATE(B336,"")</f>
        <v>FK_PARENT_COMMENT_ID</v>
      </c>
      <c r="L336" s="12"/>
      <c r="M336" s="18"/>
      <c r="N336" s="5" t="str">
        <f t="shared" si="148"/>
        <v>FK_PARENT_COMMENT_ID VARCHAR(444),</v>
      </c>
      <c r="O336" s="1" t="s">
        <v>10</v>
      </c>
      <c r="P336" t="s">
        <v>131</v>
      </c>
      <c r="Q336" t="s">
        <v>324</v>
      </c>
      <c r="R336" t="s">
        <v>330</v>
      </c>
      <c r="W336" s="17" t="str">
        <f t="shared" si="149"/>
        <v>fkParentCommentİd</v>
      </c>
      <c r="X336" s="3" t="str">
        <f t="shared" si="150"/>
        <v>"fkParentCommentİd":"",</v>
      </c>
      <c r="Y336" s="22" t="str">
        <f t="shared" si="151"/>
        <v>public static String FK_PARENT_COMMENT_ID="fkParentCommentİd";</v>
      </c>
      <c r="Z336" s="7" t="str">
        <f t="shared" si="152"/>
        <v>private String fkParentCommentİd="";</v>
      </c>
    </row>
    <row r="337" spans="2:26" ht="19.2" x14ac:dyDescent="0.45">
      <c r="C337" s="1"/>
      <c r="D337" s="8"/>
      <c r="K337" s="29" t="str">
        <f>CONCATENATE(" FROM ",LEFT(B319,LEN(B319)-5)," T")</f>
        <v xml:space="preserve"> FROM TM_TASK_COMMENT T</v>
      </c>
      <c r="M337" s="18"/>
      <c r="N337" s="33" t="s">
        <v>130</v>
      </c>
      <c r="O337" s="1"/>
      <c r="W337" s="17"/>
    </row>
    <row r="338" spans="2:26" ht="19.2" x14ac:dyDescent="0.45">
      <c r="C338" s="1"/>
      <c r="D338" s="8"/>
      <c r="M338" s="18"/>
      <c r="N338" s="31" t="s">
        <v>126</v>
      </c>
      <c r="O338" s="1"/>
      <c r="W338" s="17"/>
    </row>
    <row r="339" spans="2:26" x14ac:dyDescent="0.3">
      <c r="K339" s="29"/>
    </row>
    <row r="340" spans="2:26" x14ac:dyDescent="0.3">
      <c r="K340" s="29"/>
    </row>
    <row r="341" spans="2:26" x14ac:dyDescent="0.3">
      <c r="B341" s="2" t="s">
        <v>261</v>
      </c>
      <c r="I341" t="str">
        <f>CONCATENATE("ALTER TABLE"," ",B341)</f>
        <v>ALTER TABLE TM_TASK</v>
      </c>
      <c r="N341" s="5" t="str">
        <f>CONCATENATE("CREATE TABLE ",B341," ","(")</f>
        <v>CREATE TABLE TM_TASK (</v>
      </c>
    </row>
    <row r="342" spans="2:26" ht="19.2" x14ac:dyDescent="0.45">
      <c r="B342" s="1" t="s">
        <v>2</v>
      </c>
      <c r="C342" s="1" t="s">
        <v>1</v>
      </c>
      <c r="D342" s="4">
        <v>30</v>
      </c>
      <c r="E342" s="24" t="s">
        <v>113</v>
      </c>
      <c r="I342" t="str">
        <f>I341</f>
        <v>ALTER TABLE TM_TASK</v>
      </c>
      <c r="J342" t="str">
        <f>CONCATENATE(LEFT(CONCATENATE(" ADD "," ",N342,";"),LEN(CONCATENATE(" ADD "," ",N342,";"))-2),";")</f>
        <v xml:space="preserve"> ADD  ID VARCHAR(30) NOT NULL ;</v>
      </c>
      <c r="K342" s="21" t="str">
        <f>CONCATENATE(LEFT(CONCATENATE("  ALTER COLUMN  "," ",N342,";"),LEN(CONCATENATE("  ALTER COLUMN  "," ",N342,";"))-2),";")</f>
        <v xml:space="preserve">  ALTER COLUMN   ID VARCHAR(30) NOT NULL ;</v>
      </c>
      <c r="L342" s="12"/>
      <c r="M342" s="18" t="str">
        <f>CONCATENATE(B342,",")</f>
        <v>ID,</v>
      </c>
      <c r="N342" s="5" t="str">
        <f>CONCATENATE(B342," ",C342,"(",D342,") ",E342," ,")</f>
        <v>ID VARCHAR(30) NOT NULL ,</v>
      </c>
      <c r="O342" s="1" t="s">
        <v>2</v>
      </c>
      <c r="P342" s="6"/>
      <c r="Q342" s="6"/>
      <c r="R342" s="6"/>
      <c r="S342" s="6"/>
      <c r="T342" s="6"/>
      <c r="U342" s="6"/>
      <c r="V342" s="6"/>
      <c r="W342" s="17" t="str">
        <f t="shared" ref="W342:W368" si="153">CONCATENATE(,LOWER(O342),UPPER(LEFT(P342,1)),LOWER(RIGHT(P342,LEN(P342)-IF(LEN(P342)&gt;0,1,LEN(P342)))),UPPER(LEFT(Q342,1)),LOWER(RIGHT(Q342,LEN(Q342)-IF(LEN(Q342)&gt;0,1,LEN(Q342)))),UPPER(LEFT(R342,1)),LOWER(RIGHT(R342,LEN(R342)-IF(LEN(R342)&gt;0,1,LEN(R342)))),UPPER(LEFT(S342,1)),LOWER(RIGHT(S342,LEN(S342)-IF(LEN(S342)&gt;0,1,LEN(S342)))),UPPER(LEFT(T342,1)),LOWER(RIGHT(T342,LEN(T342)-IF(LEN(T342)&gt;0,1,LEN(T342)))),UPPER(LEFT(U342,1)),LOWER(RIGHT(U342,LEN(U342)-IF(LEN(U342)&gt;0,1,LEN(U342)))),UPPER(LEFT(V342,1)),LOWER(RIGHT(V342,LEN(V342)-IF(LEN(V342)&gt;0,1,LEN(V342)))))</f>
        <v>ıd</v>
      </c>
      <c r="X342" s="3" t="str">
        <f>CONCATENATE("""",W342,"""",":","""","""",",")</f>
        <v>"ıd":"",</v>
      </c>
      <c r="Y342" s="22" t="str">
        <f>CONCATENATE("public static String ",,B342,,"=","""",W342,""";")</f>
        <v>public static String ID="ıd";</v>
      </c>
      <c r="Z342" s="7" t="str">
        <f>CONCATENATE("private String ",W342,"=","""""",";")</f>
        <v>private String ıd="";</v>
      </c>
    </row>
    <row r="343" spans="2:26" ht="19.2" x14ac:dyDescent="0.45">
      <c r="B343" s="1" t="s">
        <v>3</v>
      </c>
      <c r="C343" s="1" t="s">
        <v>1</v>
      </c>
      <c r="D343" s="4">
        <v>10</v>
      </c>
      <c r="I343" t="str">
        <f>I342</f>
        <v>ALTER TABLE TM_TASK</v>
      </c>
      <c r="J343" t="str">
        <f>CONCATENATE(LEFT(CONCATENATE(" ADD "," ",N343,";"),LEN(CONCATENATE(" ADD "," ",N343,";"))-2),";")</f>
        <v xml:space="preserve"> ADD  STATUS VARCHAR(10);</v>
      </c>
      <c r="K343" s="21" t="str">
        <f>CONCATENATE(LEFT(CONCATENATE("  ALTER COLUMN  "," ",N343,";"),LEN(CONCATENATE("  ALTER COLUMN  "," ",N343,";"))-2),";")</f>
        <v xml:space="preserve">  ALTER COLUMN   STATUS VARCHAR(10);</v>
      </c>
      <c r="L343" s="12"/>
      <c r="M343" s="18" t="str">
        <f>CONCATENATE(B343,",")</f>
        <v>STATUS,</v>
      </c>
      <c r="N343" s="5" t="str">
        <f t="shared" ref="N343:N368" si="154">CONCATENATE(B343," ",C343,"(",D343,")",",")</f>
        <v>STATUS VARCHAR(10),</v>
      </c>
      <c r="O343" s="1" t="s">
        <v>3</v>
      </c>
      <c r="W343" s="17" t="str">
        <f t="shared" si="153"/>
        <v>status</v>
      </c>
      <c r="X343" s="3" t="str">
        <f>CONCATENATE("""",W343,"""",":","""","""",",")</f>
        <v>"status":"",</v>
      </c>
      <c r="Y343" s="22" t="str">
        <f>CONCATENATE("public static String ",,B343,,"=","""",W343,""";")</f>
        <v>public static String STATUS="status";</v>
      </c>
      <c r="Z343" s="7" t="str">
        <f>CONCATENATE("private String ",W343,"=","""""",";")</f>
        <v>private String status="";</v>
      </c>
    </row>
    <row r="344" spans="2:26" ht="19.2" x14ac:dyDescent="0.45">
      <c r="B344" s="1" t="s">
        <v>4</v>
      </c>
      <c r="C344" s="1" t="s">
        <v>1</v>
      </c>
      <c r="D344" s="4">
        <v>20</v>
      </c>
      <c r="I344" t="str">
        <f>I343</f>
        <v>ALTER TABLE TM_TASK</v>
      </c>
      <c r="J344" t="str">
        <f>CONCATENATE(LEFT(CONCATENATE(" ADD "," ",N344,";"),LEN(CONCATENATE(" ADD "," ",N344,";"))-2),";")</f>
        <v xml:space="preserve"> ADD  INSERT_DATE VARCHAR(20);</v>
      </c>
      <c r="K344" s="21" t="str">
        <f>CONCATENATE(LEFT(CONCATENATE("  ALTER COLUMN  "," ",N344,";"),LEN(CONCATENATE("  ALTER COLUMN  "," ",N344,";"))-2),";")</f>
        <v xml:space="preserve">  ALTER COLUMN   INSERT_DATE VARCHAR(20);</v>
      </c>
      <c r="L344" s="12"/>
      <c r="M344" s="18" t="str">
        <f>CONCATENATE(B344,",")</f>
        <v>INSERT_DATE,</v>
      </c>
      <c r="N344" s="5" t="str">
        <f t="shared" si="154"/>
        <v>INSERT_DATE VARCHAR(20),</v>
      </c>
      <c r="O344" s="1" t="s">
        <v>7</v>
      </c>
      <c r="P344" t="s">
        <v>8</v>
      </c>
      <c r="W344" s="17" t="str">
        <f t="shared" si="153"/>
        <v>ınsertDate</v>
      </c>
      <c r="X344" s="3" t="str">
        <f t="shared" ref="X344:X368" si="155">CONCATENATE("""",W344,"""",":","""","""",",")</f>
        <v>"ınsertDate":"",</v>
      </c>
      <c r="Y344" s="22" t="str">
        <f t="shared" ref="Y344:Y368" si="156">CONCATENATE("public static String ",,B344,,"=","""",W344,""";")</f>
        <v>public static String INSERT_DATE="ınsertDate";</v>
      </c>
      <c r="Z344" s="7" t="str">
        <f t="shared" ref="Z344:Z368" si="157">CONCATENATE("private String ",W344,"=","""""",";")</f>
        <v>private String ınsertDate="";</v>
      </c>
    </row>
    <row r="345" spans="2:26" ht="19.2" x14ac:dyDescent="0.45">
      <c r="B345" s="1" t="s">
        <v>5</v>
      </c>
      <c r="C345" s="1" t="s">
        <v>1</v>
      </c>
      <c r="D345" s="4">
        <v>20</v>
      </c>
      <c r="I345" t="str">
        <f>I344</f>
        <v>ALTER TABLE TM_TASK</v>
      </c>
      <c r="J345" t="str">
        <f>CONCATENATE(LEFT(CONCATENATE(" ADD "," ",N345,";"),LEN(CONCATENATE(" ADD "," ",N345,";"))-2),";")</f>
        <v xml:space="preserve"> ADD  MODIFICATION_DATE VARCHAR(20);</v>
      </c>
      <c r="K345" s="21" t="str">
        <f>CONCATENATE(LEFT(CONCATENATE("  ALTER COLUMN  "," ",N345,";"),LEN(CONCATENATE("  ALTER COLUMN  "," ",N345,";"))-2),";")</f>
        <v xml:space="preserve">  ALTER COLUMN   MODIFICATION_DATE VARCHAR(20);</v>
      </c>
      <c r="L345" s="12"/>
      <c r="M345" s="18" t="str">
        <f>CONCATENATE(B345,",")</f>
        <v>MODIFICATION_DATE,</v>
      </c>
      <c r="N345" s="5" t="str">
        <f t="shared" si="154"/>
        <v>MODIFICATION_DATE VARCHAR(20),</v>
      </c>
      <c r="O345" s="1" t="s">
        <v>9</v>
      </c>
      <c r="P345" t="s">
        <v>8</v>
      </c>
      <c r="W345" s="17" t="str">
        <f t="shared" si="153"/>
        <v>modıfıcatıonDate</v>
      </c>
      <c r="X345" s="3" t="str">
        <f t="shared" si="155"/>
        <v>"modıfıcatıonDate":"",</v>
      </c>
      <c r="Y345" s="22" t="str">
        <f t="shared" si="156"/>
        <v>public static String MODIFICATION_DATE="modıfıcatıonDate";</v>
      </c>
      <c r="Z345" s="7" t="str">
        <f t="shared" si="157"/>
        <v>private String modıfıcatıonDate="";</v>
      </c>
    </row>
    <row r="346" spans="2:26" ht="19.2" x14ac:dyDescent="0.45">
      <c r="B346" s="1" t="s">
        <v>0</v>
      </c>
      <c r="C346" s="1" t="s">
        <v>1</v>
      </c>
      <c r="D346" s="4">
        <v>400</v>
      </c>
      <c r="I346" t="e">
        <f>#REF!</f>
        <v>#REF!</v>
      </c>
      <c r="J346" t="str">
        <f>CONCATENATE(LEFT(CONCATENATE(" ADD "," ",N346,";"),LEN(CONCATENATE(" ADD "," ",N346,";"))-2),";")</f>
        <v xml:space="preserve"> ADD  NAME VARCHAR(400);</v>
      </c>
      <c r="K346" s="21" t="str">
        <f>CONCATENATE(LEFT(CONCATENATE("  ALTER COLUMN  "," ",N346,";"),LEN(CONCATENATE("  ALTER COLUMN  "," ",N346,";"))-2),";")</f>
        <v xml:space="preserve">  ALTER COLUMN   NAME VARCHAR(400);</v>
      </c>
      <c r="L346" s="12"/>
      <c r="M346" s="18" t="str">
        <f>CONCATENATE(B346,",")</f>
        <v>NAME,</v>
      </c>
      <c r="N346" s="5" t="str">
        <f t="shared" si="154"/>
        <v>NAME VARCHAR(400),</v>
      </c>
      <c r="O346" s="1" t="s">
        <v>0</v>
      </c>
      <c r="W346" s="17" t="str">
        <f t="shared" si="153"/>
        <v>name</v>
      </c>
      <c r="X346" s="3" t="str">
        <f t="shared" si="155"/>
        <v>"name":"",</v>
      </c>
      <c r="Y346" s="22" t="str">
        <f t="shared" si="156"/>
        <v>public static String NAME="name";</v>
      </c>
      <c r="Z346" s="7" t="str">
        <f t="shared" si="157"/>
        <v>private String name="";</v>
      </c>
    </row>
    <row r="347" spans="2:26" ht="19.2" x14ac:dyDescent="0.45">
      <c r="B347" s="1" t="s">
        <v>262</v>
      </c>
      <c r="C347" s="1" t="s">
        <v>1</v>
      </c>
      <c r="D347" s="4">
        <v>40</v>
      </c>
      <c r="L347" s="12"/>
      <c r="M347" s="18"/>
      <c r="N347" s="5" t="str">
        <f t="shared" si="154"/>
        <v>FK_PARENT_TASK_ID VARCHAR(40),</v>
      </c>
      <c r="O347" s="1" t="s">
        <v>10</v>
      </c>
      <c r="P347" t="s">
        <v>131</v>
      </c>
      <c r="Q347" t="s">
        <v>312</v>
      </c>
      <c r="R347" t="s">
        <v>2</v>
      </c>
      <c r="W347" s="17" t="str">
        <f t="shared" si="153"/>
        <v>fkParentTaskId</v>
      </c>
      <c r="X347" s="3" t="str">
        <f t="shared" si="155"/>
        <v>"fkParentTaskId":"",</v>
      </c>
      <c r="Y347" s="22" t="str">
        <f t="shared" si="156"/>
        <v>public static String FK_PARENT_TASK_ID="fkParentTaskId";</v>
      </c>
      <c r="Z347" s="7" t="str">
        <f t="shared" si="157"/>
        <v>private String fkParentTaskId="";</v>
      </c>
    </row>
    <row r="348" spans="2:26" ht="19.2" x14ac:dyDescent="0.45">
      <c r="B348" s="10" t="s">
        <v>263</v>
      </c>
      <c r="C348" s="1" t="s">
        <v>1</v>
      </c>
      <c r="D348" s="4">
        <v>40</v>
      </c>
      <c r="I348" t="e">
        <f>#REF!</f>
        <v>#REF!</v>
      </c>
      <c r="J348" t="str">
        <f>CONCATENATE(LEFT(CONCATENATE(" ADD "," ",N348,";"),LEN(CONCATENATE(" ADD "," ",N348,";"))-2),";")</f>
        <v xml:space="preserve"> ADD  CREATED_BY VARCHAR(40);</v>
      </c>
      <c r="K348" s="21" t="str">
        <f>CONCATENATE(LEFT(CONCATENATE("  ALTER COLUMN  "," ",N348,";"),LEN(CONCATENATE("  ALTER COLUMN  "," ",N348,";"))-2),";")</f>
        <v xml:space="preserve">  ALTER COLUMN   CREATED_BY VARCHAR(40);</v>
      </c>
      <c r="L348" s="12"/>
      <c r="M348" s="18" t="str">
        <f>CONCATENATE(B347,",")</f>
        <v>FK_PARENT_TASK_ID,</v>
      </c>
      <c r="N348" s="5" t="str">
        <f t="shared" si="154"/>
        <v>CREATED_BY VARCHAR(40),</v>
      </c>
      <c r="O348" s="1" t="s">
        <v>283</v>
      </c>
      <c r="P348" t="s">
        <v>128</v>
      </c>
      <c r="W348" s="17" t="str">
        <f t="shared" si="153"/>
        <v>createdBy</v>
      </c>
      <c r="X348" s="3" t="str">
        <f t="shared" si="155"/>
        <v>"createdBy":"",</v>
      </c>
      <c r="Y348" s="22" t="str">
        <f t="shared" si="156"/>
        <v>public static String CREATED_BY="createdBy";</v>
      </c>
      <c r="Z348" s="7" t="str">
        <f t="shared" si="157"/>
        <v>private String createdBy="";</v>
      </c>
    </row>
    <row r="349" spans="2:26" ht="19.2" x14ac:dyDescent="0.45">
      <c r="B349" s="1" t="s">
        <v>264</v>
      </c>
      <c r="C349" s="1" t="s">
        <v>1</v>
      </c>
      <c r="D349" s="4">
        <v>40</v>
      </c>
      <c r="I349">
        <f>I24</f>
        <v>0</v>
      </c>
      <c r="J349" t="str">
        <f>CONCATENATE(LEFT(CONCATENATE(" ADD "," ",N349,";"),LEN(CONCATENATE(" ADD "," ",N349,";"))-2),";")</f>
        <v xml:space="preserve"> ADD  CREATED_DATE VARCHAR(40);</v>
      </c>
      <c r="K349" s="21" t="str">
        <f>CONCATENATE(LEFT(CONCATENATE("  ALTER COLUMN  "," ",N349,";"),LEN(CONCATENATE("  ALTER COLUMN  "," ",N349,";"))-2),";")</f>
        <v xml:space="preserve">  ALTER COLUMN   CREATED_DATE VARCHAR(40);</v>
      </c>
      <c r="L349" s="12"/>
      <c r="M349" s="18" t="str">
        <f>CONCATENATE(B349,",")</f>
        <v>CREATED_DATE,</v>
      </c>
      <c r="N349" s="5" t="str">
        <f t="shared" si="154"/>
        <v>CREATED_DATE VARCHAR(40),</v>
      </c>
      <c r="O349" s="1" t="s">
        <v>283</v>
      </c>
      <c r="P349" t="s">
        <v>8</v>
      </c>
      <c r="W349" s="17" t="str">
        <f t="shared" si="153"/>
        <v>createdDate</v>
      </c>
      <c r="X349" s="3" t="str">
        <f t="shared" si="155"/>
        <v>"createdDate":"",</v>
      </c>
      <c r="Y349" s="22" t="str">
        <f t="shared" si="156"/>
        <v>public static String CREATED_DATE="createdDate";</v>
      </c>
      <c r="Z349" s="7" t="str">
        <f t="shared" si="157"/>
        <v>private String createdDate="";</v>
      </c>
    </row>
    <row r="350" spans="2:26" ht="19.2" x14ac:dyDescent="0.45">
      <c r="B350" s="1" t="s">
        <v>265</v>
      </c>
      <c r="C350" s="1" t="s">
        <v>1</v>
      </c>
      <c r="D350" s="4">
        <v>40</v>
      </c>
      <c r="L350" s="12"/>
      <c r="M350" s="18"/>
      <c r="N350" s="5" t="str">
        <f t="shared" si="154"/>
        <v>CREATED_TIME VARCHAR(40),</v>
      </c>
      <c r="O350" s="1" t="s">
        <v>283</v>
      </c>
      <c r="P350" t="s">
        <v>133</v>
      </c>
      <c r="W350" s="17" t="str">
        <f t="shared" si="153"/>
        <v>createdTıme</v>
      </c>
      <c r="X350" s="3" t="str">
        <f t="shared" si="155"/>
        <v>"createdTıme":"",</v>
      </c>
      <c r="Y350" s="22" t="str">
        <f t="shared" si="156"/>
        <v>public static String CREATED_TIME="createdTıme";</v>
      </c>
      <c r="Z350" s="7" t="str">
        <f t="shared" si="157"/>
        <v>private String createdTıme="";</v>
      </c>
    </row>
    <row r="351" spans="2:26" ht="19.2" x14ac:dyDescent="0.45">
      <c r="B351" s="1" t="s">
        <v>266</v>
      </c>
      <c r="C351" s="1" t="s">
        <v>1</v>
      </c>
      <c r="D351" s="4">
        <v>50</v>
      </c>
      <c r="I351">
        <f>I24</f>
        <v>0</v>
      </c>
      <c r="J351" t="str">
        <f>CONCATENATE(LEFT(CONCATENATE(" ADD "," ",N351,";"),LEN(CONCATENATE(" ADD "," ",N351,";"))-2),";")</f>
        <v xml:space="preserve"> ADD  START_DATE VARCHAR(50);</v>
      </c>
      <c r="K351" s="21" t="str">
        <f>CONCATENATE(LEFT(CONCATENATE("  ALTER COLUMN  "," ",N351,";"),LEN(CONCATENATE("  ALTER COLUMN  "," ",N351,";"))-2),";")</f>
        <v xml:space="preserve">  ALTER COLUMN   START_DATE VARCHAR(50);</v>
      </c>
      <c r="L351" s="12"/>
      <c r="M351" s="18" t="str">
        <f>CONCATENATE(B351,",")</f>
        <v>START_DATE,</v>
      </c>
      <c r="N351" s="5" t="str">
        <f t="shared" si="154"/>
        <v>START_DATE VARCHAR(50),</v>
      </c>
      <c r="O351" s="1" t="s">
        <v>290</v>
      </c>
      <c r="P351" t="s">
        <v>8</v>
      </c>
      <c r="W351" s="17" t="str">
        <f t="shared" si="153"/>
        <v>startDate</v>
      </c>
      <c r="X351" s="3" t="str">
        <f t="shared" si="155"/>
        <v>"startDate":"",</v>
      </c>
      <c r="Y351" s="22" t="str">
        <f t="shared" si="156"/>
        <v>public static String START_DATE="startDate";</v>
      </c>
      <c r="Z351" s="7" t="str">
        <f t="shared" si="157"/>
        <v>private String startDate="";</v>
      </c>
    </row>
    <row r="352" spans="2:26" ht="19.2" x14ac:dyDescent="0.45">
      <c r="B352" s="1" t="s">
        <v>267</v>
      </c>
      <c r="C352" s="1" t="s">
        <v>1</v>
      </c>
      <c r="D352" s="4">
        <v>50</v>
      </c>
      <c r="I352">
        <f>I27</f>
        <v>0</v>
      </c>
      <c r="J352" t="str">
        <f>CONCATENATE(LEFT(CONCATENATE(" ADD "," ",N352,";"),LEN(CONCATENATE(" ADD "," ",N352,";"))-2),";")</f>
        <v xml:space="preserve"> ADD  START_TIME VARCHAR(50);</v>
      </c>
      <c r="K352" s="21" t="str">
        <f>CONCATENATE(LEFT(CONCATENATE("  ALTER COLUMN  "," ",N352,";"),LEN(CONCATENATE("  ALTER COLUMN  "," ",N352,";"))-2),";")</f>
        <v xml:space="preserve">  ALTER COLUMN   START_TIME VARCHAR(50);</v>
      </c>
      <c r="L352" s="12"/>
      <c r="M352" s="18" t="str">
        <f>CONCATENATE(B352,",")</f>
        <v>START_TIME,</v>
      </c>
      <c r="N352" s="5" t="str">
        <f t="shared" si="154"/>
        <v>START_TIME VARCHAR(50),</v>
      </c>
      <c r="O352" s="1" t="s">
        <v>290</v>
      </c>
      <c r="P352" t="s">
        <v>133</v>
      </c>
      <c r="W352" s="17" t="str">
        <f t="shared" si="153"/>
        <v>startTıme</v>
      </c>
      <c r="X352" s="3" t="str">
        <f t="shared" si="155"/>
        <v>"startTıme":"",</v>
      </c>
      <c r="Y352" s="22" t="str">
        <f t="shared" si="156"/>
        <v>public static String START_TIME="startTıme";</v>
      </c>
      <c r="Z352" s="7" t="str">
        <f t="shared" si="157"/>
        <v>private String startTıme="";</v>
      </c>
    </row>
    <row r="353" spans="2:26" ht="19.2" x14ac:dyDescent="0.45">
      <c r="B353" s="1" t="s">
        <v>268</v>
      </c>
      <c r="C353" s="1" t="s">
        <v>1</v>
      </c>
      <c r="D353" s="4">
        <v>40</v>
      </c>
      <c r="L353" s="12"/>
      <c r="M353" s="18"/>
      <c r="N353" s="5" t="str">
        <f t="shared" si="154"/>
        <v>END_DATE VARCHAR(40),</v>
      </c>
      <c r="O353" s="1" t="s">
        <v>291</v>
      </c>
      <c r="P353" t="s">
        <v>8</v>
      </c>
      <c r="W353" s="17" t="str">
        <f t="shared" si="153"/>
        <v>endDate</v>
      </c>
      <c r="X353" s="3" t="str">
        <f t="shared" si="155"/>
        <v>"endDate":"",</v>
      </c>
      <c r="Y353" s="22" t="str">
        <f t="shared" si="156"/>
        <v>public static String END_DATE="endDate";</v>
      </c>
      <c r="Z353" s="7" t="str">
        <f t="shared" si="157"/>
        <v>private String endDate="";</v>
      </c>
    </row>
    <row r="354" spans="2:26" ht="19.2" x14ac:dyDescent="0.45">
      <c r="B354" s="1" t="s">
        <v>269</v>
      </c>
      <c r="C354" s="1" t="s">
        <v>1</v>
      </c>
      <c r="D354" s="4">
        <v>40</v>
      </c>
      <c r="I354">
        <f>I27</f>
        <v>0</v>
      </c>
      <c r="J354" t="str">
        <f>CONCATENATE(LEFT(CONCATENATE(" ADD "," ",N354,";"),LEN(CONCATENATE(" ADD "," ",N354,";"))-2),";")</f>
        <v xml:space="preserve"> ADD  END_TIME VARCHAR(40);</v>
      </c>
      <c r="K354" s="21" t="str">
        <f>CONCATENATE(LEFT(CONCATENATE("  ALTER COLUMN  "," ",N354,";"),LEN(CONCATENATE("  ALTER COLUMN  "," ",N354,";"))-2),";")</f>
        <v xml:space="preserve">  ALTER COLUMN   END_TIME VARCHAR(40);</v>
      </c>
      <c r="L354" s="12"/>
      <c r="M354" s="18" t="str">
        <f>CONCATENATE(B354,",")</f>
        <v>END_TIME,</v>
      </c>
      <c r="N354" s="5" t="str">
        <f t="shared" si="154"/>
        <v>END_TIME VARCHAR(40),</v>
      </c>
      <c r="O354" s="1" t="s">
        <v>291</v>
      </c>
      <c r="P354" t="s">
        <v>133</v>
      </c>
      <c r="W354" s="17" t="str">
        <f t="shared" si="153"/>
        <v>endTıme</v>
      </c>
      <c r="X354" s="3" t="str">
        <f t="shared" si="155"/>
        <v>"endTıme":"",</v>
      </c>
      <c r="Y354" s="22" t="str">
        <f t="shared" si="156"/>
        <v>public static String END_TIME="endTıme";</v>
      </c>
      <c r="Z354" s="7" t="str">
        <f t="shared" si="157"/>
        <v>private String endTıme="";</v>
      </c>
    </row>
    <row r="355" spans="2:26" ht="19.2" x14ac:dyDescent="0.45">
      <c r="B355" s="1" t="s">
        <v>270</v>
      </c>
      <c r="C355" s="1" t="s">
        <v>1</v>
      </c>
      <c r="D355" s="4">
        <v>40</v>
      </c>
      <c r="I355" t="str">
        <f>I342</f>
        <v>ALTER TABLE TM_TASK</v>
      </c>
      <c r="J355" t="str">
        <f>CONCATENATE(LEFT(CONCATENATE(" ADD "," ",N355,";"),LEN(CONCATENATE(" ADD "," ",N355,";"))-2),";")</f>
        <v xml:space="preserve"> ADD  FINISH_DATE VARCHAR(40);</v>
      </c>
      <c r="K355" s="21" t="str">
        <f>CONCATENATE(LEFT(CONCATENATE("  ALTER COLUMN  "," ",N355,";"),LEN(CONCATENATE("  ALTER COLUMN  "," ",N355,";"))-2),";")</f>
        <v xml:space="preserve">  ALTER COLUMN   FINISH_DATE VARCHAR(40);</v>
      </c>
      <c r="L355" s="12"/>
      <c r="M355" s="18" t="str">
        <f>CONCATENATE(B355,",")</f>
        <v>FINISH_DATE,</v>
      </c>
      <c r="N355" s="5" t="str">
        <f t="shared" si="154"/>
        <v>FINISH_DATE VARCHAR(40),</v>
      </c>
      <c r="O355" s="1" t="s">
        <v>313</v>
      </c>
      <c r="P355" t="s">
        <v>8</v>
      </c>
      <c r="W355" s="17" t="str">
        <f t="shared" si="153"/>
        <v>fınıshDate</v>
      </c>
      <c r="X355" s="3" t="str">
        <f t="shared" si="155"/>
        <v>"fınıshDate":"",</v>
      </c>
      <c r="Y355" s="22" t="str">
        <f t="shared" si="156"/>
        <v>public static String FINISH_DATE="fınıshDate";</v>
      </c>
      <c r="Z355" s="7" t="str">
        <f t="shared" si="157"/>
        <v>private String fınıshDate="";</v>
      </c>
    </row>
    <row r="356" spans="2:26" ht="19.2" x14ac:dyDescent="0.45">
      <c r="B356" s="1" t="s">
        <v>271</v>
      </c>
      <c r="C356" s="1" t="s">
        <v>1</v>
      </c>
      <c r="D356" s="4">
        <v>40</v>
      </c>
      <c r="L356" s="12"/>
      <c r="M356" s="18" t="str">
        <f>CONCATENATE(B356,",")</f>
        <v>FINISH_TIME,</v>
      </c>
      <c r="N356" s="5" t="str">
        <f t="shared" si="154"/>
        <v>FINISH_TIME VARCHAR(40),</v>
      </c>
      <c r="O356" s="1" t="s">
        <v>313</v>
      </c>
      <c r="P356" t="s">
        <v>133</v>
      </c>
      <c r="W356" s="17" t="str">
        <f t="shared" si="153"/>
        <v>fınıshTıme</v>
      </c>
      <c r="X356" s="3" t="str">
        <f t="shared" si="155"/>
        <v>"fınıshTıme":"",</v>
      </c>
      <c r="Y356" s="22" t="str">
        <f t="shared" si="156"/>
        <v>public static String FINISH_TIME="fınıshTıme";</v>
      </c>
      <c r="Z356" s="7" t="str">
        <f t="shared" si="157"/>
        <v>private String fınıshTıme="";</v>
      </c>
    </row>
    <row r="357" spans="2:26" ht="19.2" x14ac:dyDescent="0.45">
      <c r="B357" s="1" t="s">
        <v>272</v>
      </c>
      <c r="C357" s="1" t="s">
        <v>1</v>
      </c>
      <c r="D357" s="4">
        <v>30</v>
      </c>
      <c r="I357" t="str">
        <f>I342</f>
        <v>ALTER TABLE TM_TASK</v>
      </c>
      <c r="J357" t="str">
        <f>CONCATENATE(LEFT(CONCATENATE(" ADD "," ",N357,";"),LEN(CONCATENATE(" ADD "," ",N357,";"))-2),";")</f>
        <v xml:space="preserve"> ADD  COMPLETED_DURATION VARCHAR(30);</v>
      </c>
      <c r="K357" s="21" t="str">
        <f>CONCATENATE(LEFT(CONCATENATE("  ALTER COLUMN  "," ",N357,";"),LEN(CONCATENATE("  ALTER COLUMN  "," ",N357,";"))-2),";")</f>
        <v xml:space="preserve">  ALTER COLUMN   COMPLETED_DURATION VARCHAR(30);</v>
      </c>
      <c r="L357" s="12"/>
      <c r="M357" s="18" t="str">
        <f>CONCATENATE(B357,",")</f>
        <v>COMPLETED_DURATION,</v>
      </c>
      <c r="N357" s="5" t="str">
        <f t="shared" si="154"/>
        <v>COMPLETED_DURATION VARCHAR(30),</v>
      </c>
      <c r="O357" s="1" t="s">
        <v>314</v>
      </c>
      <c r="P357" t="s">
        <v>315</v>
      </c>
      <c r="W357" s="17" t="str">
        <f t="shared" si="153"/>
        <v>completedDuratıon</v>
      </c>
      <c r="X357" s="3" t="str">
        <f t="shared" si="155"/>
        <v>"completedDuratıon":"",</v>
      </c>
      <c r="Y357" s="22" t="str">
        <f t="shared" si="156"/>
        <v>public static String COMPLETED_DURATION="completedDuratıon";</v>
      </c>
      <c r="Z357" s="7" t="str">
        <f t="shared" si="157"/>
        <v>private String completedDuratıon="";</v>
      </c>
    </row>
    <row r="358" spans="2:26" ht="19.2" x14ac:dyDescent="0.45">
      <c r="B358" s="8" t="s">
        <v>14</v>
      </c>
      <c r="C358" s="1" t="s">
        <v>1</v>
      </c>
      <c r="D358" s="4">
        <v>2000</v>
      </c>
      <c r="I358" t="str">
        <f>I344</f>
        <v>ALTER TABLE TM_TASK</v>
      </c>
      <c r="J358" t="str">
        <f>CONCATENATE(LEFT(CONCATENATE(" ADD "," ",N358,";"),LEN(CONCATENATE(" ADD "," ",N358,";"))-2),";")</f>
        <v xml:space="preserve"> ADD  DESCRIPTION VARCHAR(2000);</v>
      </c>
      <c r="K358" s="21" t="str">
        <f>CONCATENATE(LEFT(CONCATENATE("  ALTER COLUMN  "," ",N358,";"),LEN(CONCATENATE("  ALTER COLUMN  "," ",N358,";"))-2),";")</f>
        <v xml:space="preserve">  ALTER COLUMN   DESCRIPTION VARCHAR(2000);</v>
      </c>
      <c r="L358" s="14"/>
      <c r="M358" s="18" t="str">
        <f t="shared" ref="M358:M368" si="158">CONCATENATE(B358,",")</f>
        <v>DESCRIPTION,</v>
      </c>
      <c r="N358" s="5" t="str">
        <f t="shared" si="154"/>
        <v>DESCRIPTION VARCHAR(2000),</v>
      </c>
      <c r="O358" s="1" t="s">
        <v>14</v>
      </c>
      <c r="W358" s="17" t="str">
        <f t="shared" si="153"/>
        <v>descrıptıon</v>
      </c>
      <c r="X358" s="3" t="str">
        <f t="shared" si="155"/>
        <v>"descrıptıon":"",</v>
      </c>
      <c r="Y358" s="22" t="str">
        <f t="shared" si="156"/>
        <v>public static String DESCRIPTION="descrıptıon";</v>
      </c>
      <c r="Z358" s="7" t="str">
        <f t="shared" si="157"/>
        <v>private String descrıptıon="";</v>
      </c>
    </row>
    <row r="359" spans="2:26" ht="19.2" x14ac:dyDescent="0.45">
      <c r="B359" s="8" t="s">
        <v>273</v>
      </c>
      <c r="C359" s="1" t="s">
        <v>1</v>
      </c>
      <c r="D359" s="12">
        <v>40</v>
      </c>
      <c r="L359" s="14"/>
      <c r="M359" s="18" t="str">
        <f t="shared" si="158"/>
        <v>FK_TASK_TYPE_ID,</v>
      </c>
      <c r="N359" s="5" t="str">
        <f t="shared" si="154"/>
        <v>FK_TASK_TYPE_ID VARCHAR(40),</v>
      </c>
      <c r="O359" s="1" t="s">
        <v>10</v>
      </c>
      <c r="P359" t="s">
        <v>312</v>
      </c>
      <c r="Q359" t="s">
        <v>51</v>
      </c>
      <c r="R359" t="s">
        <v>2</v>
      </c>
      <c r="W359" s="17" t="str">
        <f t="shared" si="153"/>
        <v>fkTaskTypeId</v>
      </c>
      <c r="X359" s="3" t="str">
        <f t="shared" si="155"/>
        <v>"fkTaskTypeId":"",</v>
      </c>
      <c r="Y359" s="22" t="str">
        <f t="shared" si="156"/>
        <v>public static String FK_TASK_TYPE_ID="fkTaskTypeId";</v>
      </c>
      <c r="Z359" s="7" t="str">
        <f t="shared" si="157"/>
        <v>private String fkTaskTypeId="";</v>
      </c>
    </row>
    <row r="360" spans="2:26" ht="19.2" x14ac:dyDescent="0.45">
      <c r="B360" s="8" t="s">
        <v>274</v>
      </c>
      <c r="C360" s="1" t="s">
        <v>1</v>
      </c>
      <c r="D360" s="12">
        <v>40</v>
      </c>
      <c r="L360" s="14"/>
      <c r="M360" s="18" t="str">
        <f t="shared" si="158"/>
        <v>FK_TASK_STATUS_ID,</v>
      </c>
      <c r="N360" s="5" t="str">
        <f t="shared" si="154"/>
        <v>FK_TASK_STATUS_ID VARCHAR(40),</v>
      </c>
      <c r="O360" s="1" t="s">
        <v>10</v>
      </c>
      <c r="P360" t="s">
        <v>312</v>
      </c>
      <c r="Q360" t="s">
        <v>3</v>
      </c>
      <c r="R360" t="s">
        <v>2</v>
      </c>
      <c r="W360" s="17" t="str">
        <f t="shared" si="153"/>
        <v>fkTaskStatusId</v>
      </c>
      <c r="X360" s="3" t="str">
        <f t="shared" si="155"/>
        <v>"fkTaskStatusId":"",</v>
      </c>
      <c r="Y360" s="22" t="str">
        <f t="shared" si="156"/>
        <v>public static String FK_TASK_STATUS_ID="fkTaskStatusId";</v>
      </c>
      <c r="Z360" s="7" t="str">
        <f t="shared" si="157"/>
        <v>private String fkTaskStatusId="";</v>
      </c>
    </row>
    <row r="361" spans="2:26" ht="19.2" x14ac:dyDescent="0.45">
      <c r="B361" s="8" t="s">
        <v>275</v>
      </c>
      <c r="C361" s="1" t="s">
        <v>1</v>
      </c>
      <c r="D361" s="12">
        <v>40</v>
      </c>
      <c r="L361" s="14"/>
      <c r="M361" s="18" t="str">
        <f t="shared" si="158"/>
        <v>FK_PROJECT_ID,</v>
      </c>
      <c r="N361" s="5" t="str">
        <f t="shared" si="154"/>
        <v>FK_PROJECT_ID VARCHAR(40),</v>
      </c>
      <c r="O361" s="1" t="s">
        <v>10</v>
      </c>
      <c r="P361" t="s">
        <v>289</v>
      </c>
      <c r="Q361" t="s">
        <v>2</v>
      </c>
      <c r="W361" s="17" t="str">
        <f t="shared" si="153"/>
        <v>fkProjectId</v>
      </c>
      <c r="X361" s="3" t="str">
        <f t="shared" si="155"/>
        <v>"fkProjectId":"",</v>
      </c>
      <c r="Y361" s="22" t="str">
        <f t="shared" si="156"/>
        <v>public static String FK_PROJECT_ID="fkProjectId";</v>
      </c>
      <c r="Z361" s="7" t="str">
        <f t="shared" si="157"/>
        <v>private String fkProjectId="";</v>
      </c>
    </row>
    <row r="362" spans="2:26" ht="19.2" x14ac:dyDescent="0.45">
      <c r="B362" s="8" t="s">
        <v>276</v>
      </c>
      <c r="C362" s="1" t="s">
        <v>1</v>
      </c>
      <c r="D362" s="12">
        <v>40</v>
      </c>
      <c r="L362" s="14"/>
      <c r="M362" s="18" t="str">
        <f t="shared" si="158"/>
        <v>UPDATED_BY,</v>
      </c>
      <c r="N362" s="5" t="str">
        <f t="shared" si="154"/>
        <v>UPDATED_BY VARCHAR(40),</v>
      </c>
      <c r="O362" s="1" t="s">
        <v>316</v>
      </c>
      <c r="P362" t="s">
        <v>128</v>
      </c>
      <c r="W362" s="17" t="str">
        <f t="shared" si="153"/>
        <v>updatedBy</v>
      </c>
      <c r="X362" s="3" t="str">
        <f t="shared" si="155"/>
        <v>"updatedBy":"",</v>
      </c>
      <c r="Y362" s="22" t="str">
        <f t="shared" si="156"/>
        <v>public static String UPDATED_BY="updatedBy";</v>
      </c>
      <c r="Z362" s="7" t="str">
        <f t="shared" si="157"/>
        <v>private String updatedBy="";</v>
      </c>
    </row>
    <row r="363" spans="2:26" ht="19.2" x14ac:dyDescent="0.45">
      <c r="B363" s="8" t="s">
        <v>277</v>
      </c>
      <c r="C363" s="1" t="s">
        <v>1</v>
      </c>
      <c r="D363" s="12">
        <v>42</v>
      </c>
      <c r="L363" s="14"/>
      <c r="M363" s="18" t="str">
        <f t="shared" si="158"/>
        <v>LAST_UPDATED_DATE,</v>
      </c>
      <c r="N363" s="5" t="str">
        <f t="shared" si="154"/>
        <v>LAST_UPDATED_DATE VARCHAR(42),</v>
      </c>
      <c r="O363" s="1" t="s">
        <v>317</v>
      </c>
      <c r="P363" t="s">
        <v>316</v>
      </c>
      <c r="Q363" t="s">
        <v>8</v>
      </c>
      <c r="W363" s="17" t="str">
        <f t="shared" si="153"/>
        <v>lastUpdatedDate</v>
      </c>
      <c r="X363" s="3" t="str">
        <f t="shared" si="155"/>
        <v>"lastUpdatedDate":"",</v>
      </c>
      <c r="Y363" s="22" t="str">
        <f t="shared" si="156"/>
        <v>public static String LAST_UPDATED_DATE="lastUpdatedDate";</v>
      </c>
      <c r="Z363" s="7" t="str">
        <f t="shared" si="157"/>
        <v>private String lastUpdatedDate="";</v>
      </c>
    </row>
    <row r="364" spans="2:26" ht="19.2" x14ac:dyDescent="0.45">
      <c r="B364" s="8" t="s">
        <v>278</v>
      </c>
      <c r="C364" s="1" t="s">
        <v>1</v>
      </c>
      <c r="D364" s="12">
        <v>42</v>
      </c>
      <c r="L364" s="14"/>
      <c r="M364" s="18" t="str">
        <f t="shared" si="158"/>
        <v>LAST_UPDATED_TIME,</v>
      </c>
      <c r="N364" s="5" t="str">
        <f t="shared" si="154"/>
        <v>LAST_UPDATED_TIME VARCHAR(42),</v>
      </c>
      <c r="O364" s="1" t="s">
        <v>317</v>
      </c>
      <c r="P364" t="s">
        <v>316</v>
      </c>
      <c r="Q364" t="s">
        <v>133</v>
      </c>
      <c r="W364" s="17" t="str">
        <f t="shared" si="153"/>
        <v>lastUpdatedTıme</v>
      </c>
      <c r="X364" s="3" t="str">
        <f t="shared" si="155"/>
        <v>"lastUpdatedTıme":"",</v>
      </c>
      <c r="Y364" s="22" t="str">
        <f t="shared" si="156"/>
        <v>public static String LAST_UPDATED_TIME="lastUpdatedTıme";</v>
      </c>
      <c r="Z364" s="7" t="str">
        <f t="shared" si="157"/>
        <v>private String lastUpdatedTıme="";</v>
      </c>
    </row>
    <row r="365" spans="2:26" ht="19.2" x14ac:dyDescent="0.45">
      <c r="B365" s="8" t="s">
        <v>259</v>
      </c>
      <c r="C365" s="1" t="s">
        <v>1</v>
      </c>
      <c r="D365" s="12">
        <v>30</v>
      </c>
      <c r="L365" s="14"/>
      <c r="M365" s="18" t="str">
        <f t="shared" si="158"/>
        <v>ORDER_NO,</v>
      </c>
      <c r="N365" s="5" t="str">
        <f t="shared" si="154"/>
        <v>ORDER_NO VARCHAR(30),</v>
      </c>
      <c r="O365" s="1" t="s">
        <v>260</v>
      </c>
      <c r="P365" t="s">
        <v>174</v>
      </c>
      <c r="W365" s="17" t="str">
        <f t="shared" si="153"/>
        <v>orderNo</v>
      </c>
      <c r="X365" s="3" t="str">
        <f t="shared" si="155"/>
        <v>"orderNo":"",</v>
      </c>
      <c r="Y365" s="22" t="str">
        <f t="shared" si="156"/>
        <v>public static String ORDER_NO="orderNo";</v>
      </c>
      <c r="Z365" s="7" t="str">
        <f t="shared" si="157"/>
        <v>private String orderNo="";</v>
      </c>
    </row>
    <row r="366" spans="2:26" ht="19.2" x14ac:dyDescent="0.45">
      <c r="B366" s="8" t="s">
        <v>302</v>
      </c>
      <c r="C366" s="1" t="s">
        <v>1</v>
      </c>
      <c r="D366" s="8">
        <v>43</v>
      </c>
      <c r="M366" s="18" t="str">
        <f>CONCATENATE(B366,",")</f>
        <v>FK_PRIORITY_ID,</v>
      </c>
      <c r="N366" s="5" t="str">
        <f>CONCATENATE(B366," ",C366,"(",D366,")",",")</f>
        <v>FK_PRIORITY_ID VARCHAR(43),</v>
      </c>
      <c r="O366" s="1" t="s">
        <v>10</v>
      </c>
      <c r="P366" t="s">
        <v>306</v>
      </c>
      <c r="Q366" t="s">
        <v>2</v>
      </c>
      <c r="W366" s="17" t="str">
        <f t="shared" si="153"/>
        <v>fkPrıorıtyId</v>
      </c>
      <c r="X366" s="3" t="str">
        <f t="shared" si="155"/>
        <v>"fkPrıorıtyId":"",</v>
      </c>
      <c r="Y366" s="22" t="str">
        <f t="shared" si="156"/>
        <v>public static String FK_PRIORITY_ID="fkPrıorıtyId";</v>
      </c>
      <c r="Z366" s="7" t="str">
        <f t="shared" si="157"/>
        <v>private String fkPrıorıtyId="";</v>
      </c>
    </row>
    <row r="367" spans="2:26" ht="19.2" x14ac:dyDescent="0.45">
      <c r="B367" s="8" t="s">
        <v>334</v>
      </c>
      <c r="C367" s="1" t="s">
        <v>1</v>
      </c>
      <c r="D367" s="8">
        <v>43</v>
      </c>
      <c r="M367" s="18" t="str">
        <f>CONCATENATE(B367,",")</f>
        <v>FK_PROGRESS_ID,</v>
      </c>
      <c r="N367" s="5" t="str">
        <f>CONCATENATE(B367," ",C367,"(",D367,")",",")</f>
        <v>FK_PROGRESS_ID VARCHAR(43),</v>
      </c>
      <c r="O367" s="1" t="s">
        <v>10</v>
      </c>
      <c r="P367" t="s">
        <v>298</v>
      </c>
      <c r="Q367" t="s">
        <v>2</v>
      </c>
      <c r="W367" s="17" t="str">
        <f t="shared" si="153"/>
        <v>fkProgressId</v>
      </c>
      <c r="X367" s="3" t="str">
        <f t="shared" si="155"/>
        <v>"fkProgressId":"",</v>
      </c>
      <c r="Y367" s="22" t="str">
        <f t="shared" si="156"/>
        <v>public static String FK_PROGRESS_ID="fkProgressId";</v>
      </c>
      <c r="Z367" s="7" t="str">
        <f t="shared" si="157"/>
        <v>private String fkProgressId="";</v>
      </c>
    </row>
    <row r="368" spans="2:26" ht="19.2" x14ac:dyDescent="0.45">
      <c r="B368" s="8" t="s">
        <v>307</v>
      </c>
      <c r="C368" s="1" t="s">
        <v>1</v>
      </c>
      <c r="D368" s="8">
        <v>43</v>
      </c>
      <c r="M368" s="18" t="str">
        <f t="shared" si="158"/>
        <v>FK_TASK_CATEGORY_ID,</v>
      </c>
      <c r="N368" s="5" t="str">
        <f t="shared" si="154"/>
        <v>FK_TASK_CATEGORY_ID VARCHAR(43),</v>
      </c>
      <c r="O368" s="1" t="s">
        <v>10</v>
      </c>
      <c r="P368" t="s">
        <v>312</v>
      </c>
      <c r="Q368" t="s">
        <v>311</v>
      </c>
      <c r="R368" t="s">
        <v>2</v>
      </c>
      <c r="W368" s="17" t="str">
        <f t="shared" si="153"/>
        <v>fkTaskCategoryId</v>
      </c>
      <c r="X368" s="3" t="str">
        <f t="shared" si="155"/>
        <v>"fkTaskCategoryId":"",</v>
      </c>
      <c r="Y368" s="22" t="str">
        <f t="shared" si="156"/>
        <v>public static String FK_TASK_CATEGORY_ID="fkTaskCategoryId";</v>
      </c>
      <c r="Z368" s="7" t="str">
        <f t="shared" si="157"/>
        <v>private String fkTaskCategoryId="";</v>
      </c>
    </row>
    <row r="369" spans="2:26" ht="19.2" x14ac:dyDescent="0.45">
      <c r="C369" s="1"/>
      <c r="D369" s="8"/>
      <c r="M369" s="18"/>
      <c r="N369" s="33" t="s">
        <v>130</v>
      </c>
      <c r="O369" s="1"/>
      <c r="W369" s="17"/>
    </row>
    <row r="370" spans="2:26" ht="19.2" x14ac:dyDescent="0.45">
      <c r="C370" s="1"/>
      <c r="D370" s="8"/>
      <c r="M370" s="18"/>
      <c r="N370" s="31" t="s">
        <v>126</v>
      </c>
      <c r="O370" s="1"/>
      <c r="W370" s="17"/>
    </row>
    <row r="371" spans="2:26" x14ac:dyDescent="0.3">
      <c r="B371" s="2" t="s">
        <v>331</v>
      </c>
      <c r="I371" t="str">
        <f>CONCATENATE("ALTER TABLE"," ",B371)</f>
        <v>ALTER TABLE TM_TASK_LIST</v>
      </c>
      <c r="J371" t="s">
        <v>294</v>
      </c>
      <c r="K371" s="26" t="str">
        <f>CONCATENATE(J371," VIEW ",B371," AS SELECT")</f>
        <v>create OR REPLACE VIEW TM_TASK_LIST AS SELECT</v>
      </c>
      <c r="N371" s="5" t="str">
        <f>CONCATENATE("CREATE TABLE ",B371," ","(")</f>
        <v>CREATE TABLE TM_TASK_LIST (</v>
      </c>
    </row>
    <row r="372" spans="2:26" ht="19.2" x14ac:dyDescent="0.45">
      <c r="B372" s="1" t="s">
        <v>2</v>
      </c>
      <c r="C372" s="1" t="s">
        <v>1</v>
      </c>
      <c r="D372" s="4">
        <v>30</v>
      </c>
      <c r="E372" s="24" t="s">
        <v>113</v>
      </c>
      <c r="I372" t="str">
        <f>I371</f>
        <v>ALTER TABLE TM_TASK_LIST</v>
      </c>
      <c r="K372" s="25" t="str">
        <f>CONCATENATE(B372,",")</f>
        <v>ID,</v>
      </c>
      <c r="L372" s="12"/>
      <c r="M372" s="18" t="str">
        <f>CONCATENATE(B372,",")</f>
        <v>ID,</v>
      </c>
      <c r="N372" s="5" t="str">
        <f>CONCATENATE(B372," ",C372,"(",D372,") ",E372," ,")</f>
        <v>ID VARCHAR(30) NOT NULL ,</v>
      </c>
      <c r="O372" s="1" t="s">
        <v>2</v>
      </c>
      <c r="P372" s="6"/>
      <c r="Q372" s="6"/>
      <c r="R372" s="6"/>
      <c r="S372" s="6"/>
      <c r="T372" s="6"/>
      <c r="U372" s="6"/>
      <c r="V372" s="6"/>
      <c r="W372" s="17" t="str">
        <f t="shared" ref="W372:W402" si="159">CONCATENATE(,LOWER(O372),UPPER(LEFT(P372,1)),LOWER(RIGHT(P372,LEN(P372)-IF(LEN(P372)&gt;0,1,LEN(P372)))),UPPER(LEFT(Q372,1)),LOWER(RIGHT(Q372,LEN(Q372)-IF(LEN(Q372)&gt;0,1,LEN(Q372)))),UPPER(LEFT(R372,1)),LOWER(RIGHT(R372,LEN(R372)-IF(LEN(R372)&gt;0,1,LEN(R372)))),UPPER(LEFT(S372,1)),LOWER(RIGHT(S372,LEN(S372)-IF(LEN(S372)&gt;0,1,LEN(S372)))),UPPER(LEFT(T372,1)),LOWER(RIGHT(T372,LEN(T372)-IF(LEN(T372)&gt;0,1,LEN(T372)))),UPPER(LEFT(U372,1)),LOWER(RIGHT(U372,LEN(U372)-IF(LEN(U372)&gt;0,1,LEN(U372)))),UPPER(LEFT(V372,1)),LOWER(RIGHT(V372,LEN(V372)-IF(LEN(V372)&gt;0,1,LEN(V372)))))</f>
        <v>ıd</v>
      </c>
      <c r="X372" s="3" t="str">
        <f t="shared" ref="X372:X402" si="160">CONCATENATE("""",W372,"""",":","""","""",",")</f>
        <v>"ıd":"",</v>
      </c>
      <c r="Y372" s="22" t="str">
        <f t="shared" ref="Y372:Y402" si="161">CONCATENATE("public static String ",,B372,,"=","""",W372,""";")</f>
        <v>public static String ID="ıd";</v>
      </c>
      <c r="Z372" s="7" t="str">
        <f t="shared" ref="Z372:Z402" si="162">CONCATENATE("private String ",W372,"=","""""",";")</f>
        <v>private String ıd="";</v>
      </c>
    </row>
    <row r="373" spans="2:26" ht="19.2" x14ac:dyDescent="0.45">
      <c r="B373" s="1" t="s">
        <v>3</v>
      </c>
      <c r="C373" s="1" t="s">
        <v>1</v>
      </c>
      <c r="D373" s="4">
        <v>10</v>
      </c>
      <c r="I373" t="str">
        <f>I372</f>
        <v>ALTER TABLE TM_TASK_LIST</v>
      </c>
      <c r="K373" s="25" t="str">
        <f>CONCATENATE(B373,",")</f>
        <v>STATUS,</v>
      </c>
      <c r="L373" s="12"/>
      <c r="M373" s="18" t="str">
        <f>CONCATENATE(B373,",")</f>
        <v>STATUS,</v>
      </c>
      <c r="N373" s="5" t="str">
        <f t="shared" ref="N373:N402" si="163">CONCATENATE(B373," ",C373,"(",D373,")",",")</f>
        <v>STATUS VARCHAR(10),</v>
      </c>
      <c r="O373" s="1" t="s">
        <v>3</v>
      </c>
      <c r="W373" s="17" t="str">
        <f t="shared" si="159"/>
        <v>status</v>
      </c>
      <c r="X373" s="3" t="str">
        <f t="shared" si="160"/>
        <v>"status":"",</v>
      </c>
      <c r="Y373" s="22" t="str">
        <f t="shared" si="161"/>
        <v>public static String STATUS="status";</v>
      </c>
      <c r="Z373" s="7" t="str">
        <f t="shared" si="162"/>
        <v>private String status="";</v>
      </c>
    </row>
    <row r="374" spans="2:26" ht="19.2" x14ac:dyDescent="0.45">
      <c r="B374" s="1" t="s">
        <v>4</v>
      </c>
      <c r="C374" s="1" t="s">
        <v>1</v>
      </c>
      <c r="D374" s="4">
        <v>20</v>
      </c>
      <c r="I374" t="str">
        <f>I373</f>
        <v>ALTER TABLE TM_TASK_LIST</v>
      </c>
      <c r="K374" s="25" t="str">
        <f t="shared" ref="K374:K381" si="164">CONCATENATE(B374,",")</f>
        <v>INSERT_DATE,</v>
      </c>
      <c r="L374" s="12"/>
      <c r="M374" s="18" t="str">
        <f>CONCATENATE(B374,",")</f>
        <v>INSERT_DATE,</v>
      </c>
      <c r="N374" s="5" t="str">
        <f t="shared" si="163"/>
        <v>INSERT_DATE VARCHAR(20),</v>
      </c>
      <c r="O374" s="1" t="s">
        <v>7</v>
      </c>
      <c r="P374" t="s">
        <v>8</v>
      </c>
      <c r="W374" s="17" t="str">
        <f t="shared" si="159"/>
        <v>ınsertDate</v>
      </c>
      <c r="X374" s="3" t="str">
        <f t="shared" si="160"/>
        <v>"ınsertDate":"",</v>
      </c>
      <c r="Y374" s="22" t="str">
        <f t="shared" si="161"/>
        <v>public static String INSERT_DATE="ınsertDate";</v>
      </c>
      <c r="Z374" s="7" t="str">
        <f t="shared" si="162"/>
        <v>private String ınsertDate="";</v>
      </c>
    </row>
    <row r="375" spans="2:26" ht="19.2" x14ac:dyDescent="0.45">
      <c r="B375" s="1" t="s">
        <v>5</v>
      </c>
      <c r="C375" s="1" t="s">
        <v>1</v>
      </c>
      <c r="D375" s="4">
        <v>20</v>
      </c>
      <c r="I375" t="str">
        <f>I374</f>
        <v>ALTER TABLE TM_TASK_LIST</v>
      </c>
      <c r="K375" s="25" t="str">
        <f t="shared" si="164"/>
        <v>MODIFICATION_DATE,</v>
      </c>
      <c r="L375" s="12"/>
      <c r="M375" s="18" t="str">
        <f>CONCATENATE(B375,",")</f>
        <v>MODIFICATION_DATE,</v>
      </c>
      <c r="N375" s="5" t="str">
        <f t="shared" si="163"/>
        <v>MODIFICATION_DATE VARCHAR(20),</v>
      </c>
      <c r="O375" s="1" t="s">
        <v>9</v>
      </c>
      <c r="P375" t="s">
        <v>8</v>
      </c>
      <c r="W375" s="17" t="str">
        <f t="shared" si="159"/>
        <v>modıfıcatıonDate</v>
      </c>
      <c r="X375" s="3" t="str">
        <f t="shared" si="160"/>
        <v>"modıfıcatıonDate":"",</v>
      </c>
      <c r="Y375" s="22" t="str">
        <f t="shared" si="161"/>
        <v>public static String MODIFICATION_DATE="modıfıcatıonDate";</v>
      </c>
      <c r="Z375" s="7" t="str">
        <f t="shared" si="162"/>
        <v>private String modıfıcatıonDate="";</v>
      </c>
    </row>
    <row r="376" spans="2:26" ht="19.2" x14ac:dyDescent="0.45">
      <c r="B376" s="1" t="s">
        <v>0</v>
      </c>
      <c r="C376" s="1" t="s">
        <v>1</v>
      </c>
      <c r="D376" s="4">
        <v>400</v>
      </c>
      <c r="I376" t="e">
        <f>I100</f>
        <v>#REF!</v>
      </c>
      <c r="K376" s="25" t="str">
        <f t="shared" si="164"/>
        <v>NAME,</v>
      </c>
      <c r="L376" s="12"/>
      <c r="M376" s="18" t="str">
        <f>CONCATENATE(B376,",")</f>
        <v>NAME,</v>
      </c>
      <c r="N376" s="5" t="str">
        <f t="shared" si="163"/>
        <v>NAME VARCHAR(400),</v>
      </c>
      <c r="O376" s="1" t="s">
        <v>0</v>
      </c>
      <c r="W376" s="17" t="str">
        <f t="shared" si="159"/>
        <v>name</v>
      </c>
      <c r="X376" s="3" t="str">
        <f t="shared" si="160"/>
        <v>"name":"",</v>
      </c>
      <c r="Y376" s="22" t="str">
        <f t="shared" si="161"/>
        <v>public static String NAME="name";</v>
      </c>
      <c r="Z376" s="7" t="str">
        <f t="shared" si="162"/>
        <v>private String name="";</v>
      </c>
    </row>
    <row r="377" spans="2:26" ht="19.2" x14ac:dyDescent="0.45">
      <c r="B377" s="1" t="s">
        <v>262</v>
      </c>
      <c r="C377" s="1" t="s">
        <v>1</v>
      </c>
      <c r="D377" s="4">
        <v>40</v>
      </c>
      <c r="J377" s="23"/>
      <c r="K377" s="25" t="str">
        <f t="shared" si="164"/>
        <v>FK_PARENT_TASK_ID,</v>
      </c>
      <c r="L377" s="12"/>
      <c r="M377" s="18"/>
      <c r="N377" s="5" t="str">
        <f t="shared" si="163"/>
        <v>FK_PARENT_TASK_ID VARCHAR(40),</v>
      </c>
      <c r="O377" s="1" t="s">
        <v>10</v>
      </c>
      <c r="P377" t="s">
        <v>131</v>
      </c>
      <c r="Q377" t="s">
        <v>312</v>
      </c>
      <c r="R377" t="s">
        <v>2</v>
      </c>
      <c r="W377" s="17" t="str">
        <f t="shared" si="159"/>
        <v>fkParentTaskId</v>
      </c>
      <c r="X377" s="3" t="str">
        <f t="shared" si="160"/>
        <v>"fkParentTaskId":"",</v>
      </c>
      <c r="Y377" s="22" t="str">
        <f t="shared" si="161"/>
        <v>public static String FK_PARENT_TASK_ID="fkParentTaskId";</v>
      </c>
      <c r="Z377" s="7" t="str">
        <f t="shared" si="162"/>
        <v>private String fkParentTaskId="";</v>
      </c>
    </row>
    <row r="378" spans="2:26" ht="19.2" x14ac:dyDescent="0.45">
      <c r="B378" s="10" t="s">
        <v>263</v>
      </c>
      <c r="C378" s="1" t="s">
        <v>1</v>
      </c>
      <c r="D378" s="4">
        <v>40</v>
      </c>
      <c r="I378">
        <f>I99</f>
        <v>0</v>
      </c>
      <c r="K378" s="25" t="str">
        <f>CONCATENATE(B378,",")</f>
        <v>CREATED_BY,</v>
      </c>
      <c r="L378" s="12"/>
      <c r="M378" s="18" t="str">
        <f>CONCATENATE(B376,",")</f>
        <v>NAME,</v>
      </c>
      <c r="N378" s="5" t="str">
        <f>CONCATENATE(B378," ",C378,"(",D378,")",",")</f>
        <v>CREATED_BY VARCHAR(40),</v>
      </c>
      <c r="O378" s="1" t="s">
        <v>283</v>
      </c>
      <c r="P378" t="s">
        <v>128</v>
      </c>
      <c r="W378" s="17" t="str">
        <f>CONCATENATE(,LOWER(O378),UPPER(LEFT(P378,1)),LOWER(RIGHT(P378,LEN(P378)-IF(LEN(P378)&gt;0,1,LEN(P378)))),UPPER(LEFT(Q378,1)),LOWER(RIGHT(Q378,LEN(Q378)-IF(LEN(Q378)&gt;0,1,LEN(Q378)))),UPPER(LEFT(R378,1)),LOWER(RIGHT(R378,LEN(R378)-IF(LEN(R378)&gt;0,1,LEN(R378)))),UPPER(LEFT(S378,1)),LOWER(RIGHT(S378,LEN(S378)-IF(LEN(S378)&gt;0,1,LEN(S378)))),UPPER(LEFT(T378,1)),LOWER(RIGHT(T378,LEN(T378)-IF(LEN(T378)&gt;0,1,LEN(T378)))),UPPER(LEFT(U378,1)),LOWER(RIGHT(U378,LEN(U378)-IF(LEN(U378)&gt;0,1,LEN(U378)))),UPPER(LEFT(V378,1)),LOWER(RIGHT(V378,LEN(V378)-IF(LEN(V378)&gt;0,1,LEN(V378)))))</f>
        <v>createdBy</v>
      </c>
      <c r="X378" s="3" t="str">
        <f>CONCATENATE("""",W378,"""",":","""","""",",")</f>
        <v>"createdBy":"",</v>
      </c>
      <c r="Y378" s="22" t="str">
        <f>CONCATENATE("public static String ",,B378,,"=","""",W378,""";")</f>
        <v>public static String CREATED_BY="createdBy";</v>
      </c>
      <c r="Z378" s="7" t="str">
        <f>CONCATENATE("private String ",W378,"=","""""",";")</f>
        <v>private String createdBy="";</v>
      </c>
    </row>
    <row r="379" spans="2:26" ht="26.4" x14ac:dyDescent="0.45">
      <c r="B379" s="10" t="s">
        <v>340</v>
      </c>
      <c r="C379" s="1" t="s">
        <v>1</v>
      </c>
      <c r="D379" s="4">
        <v>40</v>
      </c>
      <c r="K379" s="25" t="s">
        <v>341</v>
      </c>
      <c r="L379" s="12"/>
      <c r="M379" s="18" t="str">
        <f>CONCATENATE(B377,",")</f>
        <v>FK_PARENT_TASK_ID,</v>
      </c>
      <c r="N379" s="5" t="str">
        <f t="shared" si="163"/>
        <v>CREATED_BY_NAME VARCHAR(40),</v>
      </c>
      <c r="O379" s="1" t="s">
        <v>283</v>
      </c>
      <c r="P379" t="s">
        <v>128</v>
      </c>
      <c r="Q379" t="s">
        <v>0</v>
      </c>
      <c r="W379" s="17" t="str">
        <f t="shared" si="159"/>
        <v>createdByName</v>
      </c>
      <c r="X379" s="3" t="str">
        <f t="shared" si="160"/>
        <v>"createdByName":"",</v>
      </c>
      <c r="Y379" s="22" t="str">
        <f t="shared" si="161"/>
        <v>public static String CREATED_BY_NAME="createdByName";</v>
      </c>
      <c r="Z379" s="7" t="str">
        <f t="shared" si="162"/>
        <v>private String createdByName="";</v>
      </c>
    </row>
    <row r="380" spans="2:26" ht="19.2" x14ac:dyDescent="0.45">
      <c r="B380" s="1" t="s">
        <v>264</v>
      </c>
      <c r="C380" s="1" t="s">
        <v>1</v>
      </c>
      <c r="D380" s="4">
        <v>40</v>
      </c>
      <c r="I380">
        <f>I126</f>
        <v>0</v>
      </c>
      <c r="K380" s="25" t="str">
        <f t="shared" si="164"/>
        <v>CREATED_DATE,</v>
      </c>
      <c r="L380" s="12"/>
      <c r="M380" s="18" t="str">
        <f>CONCATENATE(B380,",")</f>
        <v>CREATED_DATE,</v>
      </c>
      <c r="N380" s="5" t="str">
        <f t="shared" si="163"/>
        <v>CREATED_DATE VARCHAR(40),</v>
      </c>
      <c r="O380" s="1" t="s">
        <v>283</v>
      </c>
      <c r="P380" t="s">
        <v>8</v>
      </c>
      <c r="W380" s="17" t="str">
        <f t="shared" si="159"/>
        <v>createdDate</v>
      </c>
      <c r="X380" s="3" t="str">
        <f t="shared" si="160"/>
        <v>"createdDate":"",</v>
      </c>
      <c r="Y380" s="22" t="str">
        <f t="shared" si="161"/>
        <v>public static String CREATED_DATE="createdDate";</v>
      </c>
      <c r="Z380" s="7" t="str">
        <f t="shared" si="162"/>
        <v>private String createdDate="";</v>
      </c>
    </row>
    <row r="381" spans="2:26" ht="19.2" x14ac:dyDescent="0.45">
      <c r="B381" s="1" t="s">
        <v>265</v>
      </c>
      <c r="C381" s="1" t="s">
        <v>1</v>
      </c>
      <c r="D381" s="4">
        <v>40</v>
      </c>
      <c r="K381" s="25" t="str">
        <f t="shared" si="164"/>
        <v>CREATED_TIME,</v>
      </c>
      <c r="L381" s="12"/>
      <c r="M381" s="18"/>
      <c r="N381" s="5" t="str">
        <f t="shared" si="163"/>
        <v>CREATED_TIME VARCHAR(40),</v>
      </c>
      <c r="O381" s="1" t="s">
        <v>283</v>
      </c>
      <c r="P381" t="s">
        <v>133</v>
      </c>
      <c r="W381" s="17" t="str">
        <f t="shared" si="159"/>
        <v>createdTıme</v>
      </c>
      <c r="X381" s="3" t="str">
        <f t="shared" si="160"/>
        <v>"createdTıme":"",</v>
      </c>
      <c r="Y381" s="22" t="str">
        <f t="shared" si="161"/>
        <v>public static String CREATED_TIME="createdTıme";</v>
      </c>
      <c r="Z381" s="7" t="str">
        <f t="shared" si="162"/>
        <v>private String createdTıme="";</v>
      </c>
    </row>
    <row r="382" spans="2:26" ht="19.2" x14ac:dyDescent="0.45">
      <c r="B382" s="1" t="s">
        <v>266</v>
      </c>
      <c r="C382" s="1" t="s">
        <v>1</v>
      </c>
      <c r="D382" s="4">
        <v>50</v>
      </c>
      <c r="I382">
        <f>I126</f>
        <v>0</v>
      </c>
      <c r="K382" s="25" t="str">
        <f t="shared" ref="K382:K402" si="165">CONCATENATE(B382,",")</f>
        <v>START_DATE,</v>
      </c>
      <c r="L382" s="12"/>
      <c r="M382" s="18" t="str">
        <f>CONCATENATE(B382,",")</f>
        <v>START_DATE,</v>
      </c>
      <c r="N382" s="5" t="str">
        <f t="shared" si="163"/>
        <v>START_DATE VARCHAR(50),</v>
      </c>
      <c r="O382" s="1" t="s">
        <v>290</v>
      </c>
      <c r="P382" t="s">
        <v>8</v>
      </c>
      <c r="W382" s="17" t="str">
        <f t="shared" si="159"/>
        <v>startDate</v>
      </c>
      <c r="X382" s="3" t="str">
        <f t="shared" si="160"/>
        <v>"startDate":"",</v>
      </c>
      <c r="Y382" s="22" t="str">
        <f t="shared" si="161"/>
        <v>public static String START_DATE="startDate";</v>
      </c>
      <c r="Z382" s="7" t="str">
        <f t="shared" si="162"/>
        <v>private String startDate="";</v>
      </c>
    </row>
    <row r="383" spans="2:26" ht="19.2" x14ac:dyDescent="0.45">
      <c r="B383" s="1" t="s">
        <v>267</v>
      </c>
      <c r="C383" s="1" t="s">
        <v>1</v>
      </c>
      <c r="D383" s="4">
        <v>50</v>
      </c>
      <c r="K383" s="25" t="str">
        <f t="shared" si="165"/>
        <v>START_TIME,</v>
      </c>
      <c r="L383" s="12"/>
      <c r="M383" s="18" t="str">
        <f>CONCATENATE(B383,",")</f>
        <v>START_TIME,</v>
      </c>
      <c r="N383" s="5" t="str">
        <f t="shared" si="163"/>
        <v>START_TIME VARCHAR(50),</v>
      </c>
      <c r="O383" s="1" t="s">
        <v>290</v>
      </c>
      <c r="P383" t="s">
        <v>133</v>
      </c>
      <c r="W383" s="17" t="str">
        <f t="shared" si="159"/>
        <v>startTıme</v>
      </c>
      <c r="X383" s="3" t="str">
        <f t="shared" si="160"/>
        <v>"startTıme":"",</v>
      </c>
      <c r="Y383" s="22" t="str">
        <f t="shared" si="161"/>
        <v>public static String START_TIME="startTıme";</v>
      </c>
      <c r="Z383" s="7" t="str">
        <f t="shared" si="162"/>
        <v>private String startTıme="";</v>
      </c>
    </row>
    <row r="384" spans="2:26" ht="19.2" x14ac:dyDescent="0.45">
      <c r="B384" s="1" t="s">
        <v>268</v>
      </c>
      <c r="C384" s="1" t="s">
        <v>1</v>
      </c>
      <c r="D384" s="4">
        <v>40</v>
      </c>
      <c r="K384" s="25" t="str">
        <f t="shared" si="165"/>
        <v>END_DATE,</v>
      </c>
      <c r="L384" s="12"/>
      <c r="M384" s="18"/>
      <c r="N384" s="5" t="str">
        <f t="shared" si="163"/>
        <v>END_DATE VARCHAR(40),</v>
      </c>
      <c r="O384" s="1" t="s">
        <v>291</v>
      </c>
      <c r="P384" t="s">
        <v>8</v>
      </c>
      <c r="W384" s="17" t="str">
        <f t="shared" si="159"/>
        <v>endDate</v>
      </c>
      <c r="X384" s="3" t="str">
        <f t="shared" si="160"/>
        <v>"endDate":"",</v>
      </c>
      <c r="Y384" s="22" t="str">
        <f t="shared" si="161"/>
        <v>public static String END_DATE="endDate";</v>
      </c>
      <c r="Z384" s="7" t="str">
        <f t="shared" si="162"/>
        <v>private String endDate="";</v>
      </c>
    </row>
    <row r="385" spans="2:26" ht="19.2" x14ac:dyDescent="0.45">
      <c r="B385" s="1" t="s">
        <v>269</v>
      </c>
      <c r="C385" s="1" t="s">
        <v>1</v>
      </c>
      <c r="D385" s="4">
        <v>40</v>
      </c>
      <c r="K385" s="25" t="str">
        <f t="shared" si="165"/>
        <v>END_TIME,</v>
      </c>
      <c r="L385" s="12"/>
      <c r="M385" s="18" t="str">
        <f>CONCATENATE(B385,",")</f>
        <v>END_TIME,</v>
      </c>
      <c r="N385" s="5" t="str">
        <f t="shared" si="163"/>
        <v>END_TIME VARCHAR(40),</v>
      </c>
      <c r="O385" s="1" t="s">
        <v>291</v>
      </c>
      <c r="P385" t="s">
        <v>133</v>
      </c>
      <c r="W385" s="17" t="str">
        <f t="shared" si="159"/>
        <v>endTıme</v>
      </c>
      <c r="X385" s="3" t="str">
        <f t="shared" si="160"/>
        <v>"endTıme":"",</v>
      </c>
      <c r="Y385" s="22" t="str">
        <f t="shared" si="161"/>
        <v>public static String END_TIME="endTıme";</v>
      </c>
      <c r="Z385" s="7" t="str">
        <f t="shared" si="162"/>
        <v>private String endTıme="";</v>
      </c>
    </row>
    <row r="386" spans="2:26" ht="19.2" x14ac:dyDescent="0.45">
      <c r="B386" s="1" t="s">
        <v>270</v>
      </c>
      <c r="C386" s="1" t="s">
        <v>1</v>
      </c>
      <c r="D386" s="4">
        <v>40</v>
      </c>
      <c r="K386" s="25" t="str">
        <f t="shared" si="165"/>
        <v>FINISH_DATE,</v>
      </c>
      <c r="L386" s="12"/>
      <c r="M386" s="18" t="str">
        <f>CONCATENATE(B386,",")</f>
        <v>FINISH_DATE,</v>
      </c>
      <c r="N386" s="5" t="str">
        <f t="shared" si="163"/>
        <v>FINISH_DATE VARCHAR(40),</v>
      </c>
      <c r="O386" s="1" t="s">
        <v>313</v>
      </c>
      <c r="P386" t="s">
        <v>8</v>
      </c>
      <c r="W386" s="17" t="str">
        <f t="shared" si="159"/>
        <v>fınıshDate</v>
      </c>
      <c r="X386" s="3" t="str">
        <f t="shared" si="160"/>
        <v>"fınıshDate":"",</v>
      </c>
      <c r="Y386" s="22" t="str">
        <f t="shared" si="161"/>
        <v>public static String FINISH_DATE="fınıshDate";</v>
      </c>
      <c r="Z386" s="7" t="str">
        <f t="shared" si="162"/>
        <v>private String fınıshDate="";</v>
      </c>
    </row>
    <row r="387" spans="2:26" ht="19.2" x14ac:dyDescent="0.45">
      <c r="B387" s="1" t="s">
        <v>271</v>
      </c>
      <c r="C387" s="1" t="s">
        <v>1</v>
      </c>
      <c r="D387" s="4">
        <v>40</v>
      </c>
      <c r="K387" s="25" t="str">
        <f t="shared" si="165"/>
        <v>FINISH_TIME,</v>
      </c>
      <c r="L387" s="12"/>
      <c r="M387" s="18" t="str">
        <f>CONCATENATE(B387,",")</f>
        <v>FINISH_TIME,</v>
      </c>
      <c r="N387" s="5" t="str">
        <f t="shared" si="163"/>
        <v>FINISH_TIME VARCHAR(40),</v>
      </c>
      <c r="O387" s="1" t="s">
        <v>313</v>
      </c>
      <c r="P387" t="s">
        <v>133</v>
      </c>
      <c r="W387" s="17" t="str">
        <f t="shared" si="159"/>
        <v>fınıshTıme</v>
      </c>
      <c r="X387" s="3" t="str">
        <f t="shared" si="160"/>
        <v>"fınıshTıme":"",</v>
      </c>
      <c r="Y387" s="22" t="str">
        <f t="shared" si="161"/>
        <v>public static String FINISH_TIME="fınıshTıme";</v>
      </c>
      <c r="Z387" s="7" t="str">
        <f t="shared" si="162"/>
        <v>private String fınıshTıme="";</v>
      </c>
    </row>
    <row r="388" spans="2:26" ht="19.2" x14ac:dyDescent="0.45">
      <c r="B388" s="1" t="s">
        <v>272</v>
      </c>
      <c r="C388" s="1" t="s">
        <v>1</v>
      </c>
      <c r="D388" s="4">
        <v>30</v>
      </c>
      <c r="K388" s="25" t="str">
        <f t="shared" si="165"/>
        <v>COMPLETED_DURATION,</v>
      </c>
      <c r="L388" s="12"/>
      <c r="M388" s="18" t="str">
        <f>CONCATENATE(B388,",")</f>
        <v>COMPLETED_DURATION,</v>
      </c>
      <c r="N388" s="5" t="str">
        <f t="shared" si="163"/>
        <v>COMPLETED_DURATION VARCHAR(30),</v>
      </c>
      <c r="O388" s="1" t="s">
        <v>314</v>
      </c>
      <c r="P388" t="s">
        <v>315</v>
      </c>
      <c r="W388" s="17" t="str">
        <f t="shared" si="159"/>
        <v>completedDuratıon</v>
      </c>
      <c r="X388" s="3" t="str">
        <f t="shared" si="160"/>
        <v>"completedDuratıon":"",</v>
      </c>
      <c r="Y388" s="22" t="str">
        <f t="shared" si="161"/>
        <v>public static String COMPLETED_DURATION="completedDuratıon";</v>
      </c>
      <c r="Z388" s="7" t="str">
        <f t="shared" si="162"/>
        <v>private String completedDuratıon="";</v>
      </c>
    </row>
    <row r="389" spans="2:26" ht="19.2" x14ac:dyDescent="0.45">
      <c r="B389" s="8" t="s">
        <v>14</v>
      </c>
      <c r="C389" s="1" t="s">
        <v>1</v>
      </c>
      <c r="D389" s="4">
        <v>2000</v>
      </c>
      <c r="K389" s="25" t="str">
        <f t="shared" si="165"/>
        <v>DESCRIPTION,</v>
      </c>
      <c r="L389" s="14"/>
      <c r="M389" s="18" t="str">
        <f t="shared" ref="M389:M402" si="166">CONCATENATE(B389,",")</f>
        <v>DESCRIPTION,</v>
      </c>
      <c r="N389" s="5" t="str">
        <f t="shared" si="163"/>
        <v>DESCRIPTION VARCHAR(2000),</v>
      </c>
      <c r="O389" s="1" t="s">
        <v>14</v>
      </c>
      <c r="W389" s="17" t="str">
        <f t="shared" si="159"/>
        <v>descrıptıon</v>
      </c>
      <c r="X389" s="3" t="str">
        <f t="shared" si="160"/>
        <v>"descrıptıon":"",</v>
      </c>
      <c r="Y389" s="22" t="str">
        <f t="shared" si="161"/>
        <v>public static String DESCRIPTION="descrıptıon";</v>
      </c>
      <c r="Z389" s="7" t="str">
        <f t="shared" si="162"/>
        <v>private String descrıptıon="";</v>
      </c>
    </row>
    <row r="390" spans="2:26" ht="19.2" x14ac:dyDescent="0.45">
      <c r="B390" s="8" t="s">
        <v>273</v>
      </c>
      <c r="C390" s="1" t="s">
        <v>1</v>
      </c>
      <c r="D390" s="12">
        <v>40</v>
      </c>
      <c r="K390" s="25" t="str">
        <f>CONCATENATE(B390,",")</f>
        <v>FK_TASK_TYPE_ID,</v>
      </c>
      <c r="L390" s="14"/>
      <c r="M390" s="18" t="str">
        <f>CONCATENATE(B390,",")</f>
        <v>FK_TASK_TYPE_ID,</v>
      </c>
      <c r="N390" s="5" t="str">
        <f>CONCATENATE(B390," ",C390,"(",D390,")",",")</f>
        <v>FK_TASK_TYPE_ID VARCHAR(40),</v>
      </c>
      <c r="O390" s="1" t="s">
        <v>10</v>
      </c>
      <c r="P390" t="s">
        <v>312</v>
      </c>
      <c r="Q390" t="s">
        <v>51</v>
      </c>
      <c r="R390" t="s">
        <v>2</v>
      </c>
      <c r="W390" s="17" t="str">
        <f>CONCATENATE(,LOWER(O390),UPPER(LEFT(P390,1)),LOWER(RIGHT(P390,LEN(P390)-IF(LEN(P390)&gt;0,1,LEN(P390)))),UPPER(LEFT(Q390,1)),LOWER(RIGHT(Q390,LEN(Q390)-IF(LEN(Q390)&gt;0,1,LEN(Q390)))),UPPER(LEFT(R390,1)),LOWER(RIGHT(R390,LEN(R390)-IF(LEN(R390)&gt;0,1,LEN(R390)))),UPPER(LEFT(S390,1)),LOWER(RIGHT(S390,LEN(S390)-IF(LEN(S390)&gt;0,1,LEN(S390)))),UPPER(LEFT(T390,1)),LOWER(RIGHT(T390,LEN(T390)-IF(LEN(T390)&gt;0,1,LEN(T390)))),UPPER(LEFT(U390,1)),LOWER(RIGHT(U390,LEN(U390)-IF(LEN(U390)&gt;0,1,LEN(U390)))),UPPER(LEFT(V390,1)),LOWER(RIGHT(V390,LEN(V390)-IF(LEN(V390)&gt;0,1,LEN(V390)))))</f>
        <v>fkTaskTypeId</v>
      </c>
      <c r="X390" s="3" t="str">
        <f>CONCATENATE("""",W390,"""",":","""","""",",")</f>
        <v>"fkTaskTypeId":"",</v>
      </c>
      <c r="Y390" s="22" t="str">
        <f>CONCATENATE("public static String ",,B390,,"=","""",W390,""";")</f>
        <v>public static String FK_TASK_TYPE_ID="fkTaskTypeId";</v>
      </c>
      <c r="Z390" s="7" t="str">
        <f>CONCATENATE("private String ",W390,"=","""""",";")</f>
        <v>private String fkTaskTypeId="";</v>
      </c>
    </row>
    <row r="391" spans="2:26" ht="19.2" x14ac:dyDescent="0.45">
      <c r="B391" s="8" t="s">
        <v>332</v>
      </c>
      <c r="C391" s="1" t="s">
        <v>1</v>
      </c>
      <c r="D391" s="12">
        <v>40</v>
      </c>
      <c r="K391" s="25" t="s">
        <v>339</v>
      </c>
      <c r="L391" s="14"/>
      <c r="M391" s="18" t="str">
        <f t="shared" si="166"/>
        <v>TASK_TYPE_NAME,</v>
      </c>
      <c r="N391" s="5" t="str">
        <f t="shared" si="163"/>
        <v>TASK_TYPE_NAME VARCHAR(40),</v>
      </c>
      <c r="O391" s="1" t="s">
        <v>312</v>
      </c>
      <c r="P391" t="s">
        <v>51</v>
      </c>
      <c r="Q391" t="s">
        <v>0</v>
      </c>
      <c r="W391" s="17" t="str">
        <f t="shared" si="159"/>
        <v>taskTypeName</v>
      </c>
      <c r="X391" s="3" t="str">
        <f t="shared" si="160"/>
        <v>"taskTypeName":"",</v>
      </c>
      <c r="Y391" s="22" t="str">
        <f t="shared" si="161"/>
        <v>public static String TASK_TYPE_NAME="taskTypeName";</v>
      </c>
      <c r="Z391" s="7" t="str">
        <f t="shared" si="162"/>
        <v>private String taskTypeName="";</v>
      </c>
    </row>
    <row r="392" spans="2:26" ht="19.2" x14ac:dyDescent="0.45">
      <c r="B392" s="8" t="s">
        <v>274</v>
      </c>
      <c r="C392" s="1" t="s">
        <v>1</v>
      </c>
      <c r="D392" s="12">
        <v>40</v>
      </c>
      <c r="K392" s="25" t="str">
        <f>CONCATENATE(B392,",")</f>
        <v>FK_TASK_STATUS_ID,</v>
      </c>
      <c r="L392" s="14"/>
      <c r="M392" s="18" t="str">
        <f>CONCATENATE(B392,",")</f>
        <v>FK_TASK_STATUS_ID,</v>
      </c>
      <c r="N392" s="5" t="str">
        <f>CONCATENATE(B392," ",C392,"(",D392,")",",")</f>
        <v>FK_TASK_STATUS_ID VARCHAR(40),</v>
      </c>
      <c r="O392" s="1" t="s">
        <v>10</v>
      </c>
      <c r="P392" t="s">
        <v>312</v>
      </c>
      <c r="Q392" t="s">
        <v>3</v>
      </c>
      <c r="R392" t="s">
        <v>2</v>
      </c>
      <c r="W392" s="17" t="str">
        <f>CONCATENATE(,LOWER(O392),UPPER(LEFT(P392,1)),LOWER(RIGHT(P392,LEN(P392)-IF(LEN(P392)&gt;0,1,LEN(P392)))),UPPER(LEFT(Q392,1)),LOWER(RIGHT(Q392,LEN(Q392)-IF(LEN(Q392)&gt;0,1,LEN(Q392)))),UPPER(LEFT(R392,1)),LOWER(RIGHT(R392,LEN(R392)-IF(LEN(R392)&gt;0,1,LEN(R392)))),UPPER(LEFT(S392,1)),LOWER(RIGHT(S392,LEN(S392)-IF(LEN(S392)&gt;0,1,LEN(S392)))),UPPER(LEFT(T392,1)),LOWER(RIGHT(T392,LEN(T392)-IF(LEN(T392)&gt;0,1,LEN(T392)))),UPPER(LEFT(U392,1)),LOWER(RIGHT(U392,LEN(U392)-IF(LEN(U392)&gt;0,1,LEN(U392)))),UPPER(LEFT(V392,1)),LOWER(RIGHT(V392,LEN(V392)-IF(LEN(V392)&gt;0,1,LEN(V392)))))</f>
        <v>fkTaskStatusId</v>
      </c>
      <c r="X392" s="3" t="str">
        <f>CONCATENATE("""",W392,"""",":","""","""",",")</f>
        <v>"fkTaskStatusId":"",</v>
      </c>
      <c r="Y392" s="22" t="str">
        <f>CONCATENATE("public static String ",,B392,,"=","""",W392,""";")</f>
        <v>public static String FK_TASK_STATUS_ID="fkTaskStatusId";</v>
      </c>
      <c r="Z392" s="7" t="str">
        <f>CONCATENATE("private String ",W392,"=","""""",";")</f>
        <v>private String fkTaskStatusId="";</v>
      </c>
    </row>
    <row r="393" spans="2:26" ht="19.2" x14ac:dyDescent="0.45">
      <c r="B393" s="8" t="s">
        <v>333</v>
      </c>
      <c r="C393" s="1" t="s">
        <v>1</v>
      </c>
      <c r="D393" s="12">
        <v>40</v>
      </c>
      <c r="K393" s="25" t="s">
        <v>338</v>
      </c>
      <c r="L393" s="14"/>
      <c r="M393" s="18" t="str">
        <f t="shared" si="166"/>
        <v>TASK_STATUS_NAME,</v>
      </c>
      <c r="N393" s="5" t="str">
        <f t="shared" si="163"/>
        <v>TASK_STATUS_NAME VARCHAR(40),</v>
      </c>
      <c r="O393" s="1" t="s">
        <v>312</v>
      </c>
      <c r="P393" t="s">
        <v>3</v>
      </c>
      <c r="Q393" t="s">
        <v>0</v>
      </c>
      <c r="W393" s="17" t="str">
        <f t="shared" si="159"/>
        <v>taskStatusName</v>
      </c>
      <c r="X393" s="3" t="str">
        <f t="shared" si="160"/>
        <v>"taskStatusName":"",</v>
      </c>
      <c r="Y393" s="22" t="str">
        <f t="shared" si="161"/>
        <v>public static String TASK_STATUS_NAME="taskStatusName";</v>
      </c>
      <c r="Z393" s="7" t="str">
        <f t="shared" si="162"/>
        <v>private String taskStatusName="";</v>
      </c>
    </row>
    <row r="394" spans="2:26" ht="19.2" x14ac:dyDescent="0.45">
      <c r="B394" s="8" t="s">
        <v>275</v>
      </c>
      <c r="C394" s="1" t="s">
        <v>1</v>
      </c>
      <c r="D394" s="12">
        <v>40</v>
      </c>
      <c r="K394" s="25" t="str">
        <f>CONCATENATE(B394,",")</f>
        <v>FK_PROJECT_ID,</v>
      </c>
      <c r="L394" s="14"/>
      <c r="M394" s="18" t="str">
        <f>CONCATENATE(B394,",")</f>
        <v>FK_PROJECT_ID,</v>
      </c>
      <c r="N394" s="5" t="str">
        <f>CONCATENATE(B394," ",C394,"(",D394,")",",")</f>
        <v>FK_PROJECT_ID VARCHAR(40),</v>
      </c>
      <c r="O394" s="1" t="s">
        <v>10</v>
      </c>
      <c r="P394" t="s">
        <v>289</v>
      </c>
      <c r="Q394" t="s">
        <v>2</v>
      </c>
      <c r="W394" s="17" t="str">
        <f>CONCATENATE(,LOWER(O394),UPPER(LEFT(P394,1)),LOWER(RIGHT(P394,LEN(P394)-IF(LEN(P394)&gt;0,1,LEN(P394)))),UPPER(LEFT(Q394,1)),LOWER(RIGHT(Q394,LEN(Q394)-IF(LEN(Q394)&gt;0,1,LEN(Q394)))),UPPER(LEFT(R394,1)),LOWER(RIGHT(R394,LEN(R394)-IF(LEN(R394)&gt;0,1,LEN(R394)))),UPPER(LEFT(S394,1)),LOWER(RIGHT(S394,LEN(S394)-IF(LEN(S394)&gt;0,1,LEN(S394)))),UPPER(LEFT(T394,1)),LOWER(RIGHT(T394,LEN(T394)-IF(LEN(T394)&gt;0,1,LEN(T394)))),UPPER(LEFT(U394,1)),LOWER(RIGHT(U394,LEN(U394)-IF(LEN(U394)&gt;0,1,LEN(U394)))),UPPER(LEFT(V394,1)),LOWER(RIGHT(V394,LEN(V394)-IF(LEN(V394)&gt;0,1,LEN(V394)))))</f>
        <v>fkProjectId</v>
      </c>
      <c r="X394" s="3" t="str">
        <f>CONCATENATE("""",W394,"""",":","""","""",",")</f>
        <v>"fkProjectId":"",</v>
      </c>
      <c r="Y394" s="22" t="str">
        <f>CONCATENATE("public static String ",,B394,,"=","""",W394,""";")</f>
        <v>public static String FK_PROJECT_ID="fkProjectId";</v>
      </c>
      <c r="Z394" s="7" t="str">
        <f>CONCATENATE("private String ",W394,"=","""""",";")</f>
        <v>private String fkProjectId="";</v>
      </c>
    </row>
    <row r="395" spans="2:26" ht="19.2" x14ac:dyDescent="0.45">
      <c r="B395" s="8" t="s">
        <v>288</v>
      </c>
      <c r="C395" s="1" t="s">
        <v>1</v>
      </c>
      <c r="D395" s="12">
        <v>40</v>
      </c>
      <c r="K395" s="25" t="s">
        <v>337</v>
      </c>
      <c r="L395" s="14"/>
      <c r="M395" s="18" t="str">
        <f t="shared" si="166"/>
        <v>PROJECT_NAME,</v>
      </c>
      <c r="N395" s="5" t="str">
        <f t="shared" si="163"/>
        <v>PROJECT_NAME VARCHAR(40),</v>
      </c>
      <c r="O395" s="1" t="s">
        <v>289</v>
      </c>
      <c r="P395" t="s">
        <v>0</v>
      </c>
      <c r="W395" s="17" t="str">
        <f t="shared" si="159"/>
        <v>projectName</v>
      </c>
      <c r="X395" s="3" t="str">
        <f t="shared" si="160"/>
        <v>"projectName":"",</v>
      </c>
      <c r="Y395" s="22" t="str">
        <f t="shared" si="161"/>
        <v>public static String PROJECT_NAME="projectName";</v>
      </c>
      <c r="Z395" s="7" t="str">
        <f t="shared" si="162"/>
        <v>private String projectName="";</v>
      </c>
    </row>
    <row r="396" spans="2:26" ht="19.2" x14ac:dyDescent="0.45">
      <c r="B396" s="8" t="s">
        <v>276</v>
      </c>
      <c r="C396" s="1" t="s">
        <v>1</v>
      </c>
      <c r="D396" s="12">
        <v>40</v>
      </c>
      <c r="K396" s="25" t="str">
        <f t="shared" si="165"/>
        <v>UPDATED_BY,</v>
      </c>
      <c r="L396" s="14"/>
      <c r="M396" s="18" t="str">
        <f t="shared" si="166"/>
        <v>UPDATED_BY,</v>
      </c>
      <c r="N396" s="5" t="str">
        <f t="shared" si="163"/>
        <v>UPDATED_BY VARCHAR(40),</v>
      </c>
      <c r="O396" s="1" t="s">
        <v>316</v>
      </c>
      <c r="P396" t="s">
        <v>128</v>
      </c>
      <c r="W396" s="17" t="str">
        <f t="shared" si="159"/>
        <v>updatedBy</v>
      </c>
      <c r="X396" s="3" t="str">
        <f t="shared" si="160"/>
        <v>"updatedBy":"",</v>
      </c>
      <c r="Y396" s="22" t="str">
        <f t="shared" si="161"/>
        <v>public static String UPDATED_BY="updatedBy";</v>
      </c>
      <c r="Z396" s="7" t="str">
        <f t="shared" si="162"/>
        <v>private String updatedBy="";</v>
      </c>
    </row>
    <row r="397" spans="2:26" ht="19.2" x14ac:dyDescent="0.45">
      <c r="B397" s="8" t="s">
        <v>277</v>
      </c>
      <c r="C397" s="1" t="s">
        <v>1</v>
      </c>
      <c r="D397" s="12">
        <v>42</v>
      </c>
      <c r="K397" s="25" t="str">
        <f t="shared" si="165"/>
        <v>LAST_UPDATED_DATE,</v>
      </c>
      <c r="L397" s="14"/>
      <c r="M397" s="18" t="str">
        <f t="shared" si="166"/>
        <v>LAST_UPDATED_DATE,</v>
      </c>
      <c r="N397" s="5" t="str">
        <f t="shared" si="163"/>
        <v>LAST_UPDATED_DATE VARCHAR(42),</v>
      </c>
      <c r="O397" s="1" t="s">
        <v>317</v>
      </c>
      <c r="P397" t="s">
        <v>316</v>
      </c>
      <c r="Q397" t="s">
        <v>8</v>
      </c>
      <c r="W397" s="17" t="str">
        <f t="shared" si="159"/>
        <v>lastUpdatedDate</v>
      </c>
      <c r="X397" s="3" t="str">
        <f t="shared" si="160"/>
        <v>"lastUpdatedDate":"",</v>
      </c>
      <c r="Y397" s="22" t="str">
        <f t="shared" si="161"/>
        <v>public static String LAST_UPDATED_DATE="lastUpdatedDate";</v>
      </c>
      <c r="Z397" s="7" t="str">
        <f t="shared" si="162"/>
        <v>private String lastUpdatedDate="";</v>
      </c>
    </row>
    <row r="398" spans="2:26" ht="19.2" x14ac:dyDescent="0.45">
      <c r="B398" s="8" t="s">
        <v>278</v>
      </c>
      <c r="C398" s="1" t="s">
        <v>1</v>
      </c>
      <c r="D398" s="12">
        <v>42</v>
      </c>
      <c r="K398" s="25" t="str">
        <f t="shared" si="165"/>
        <v>LAST_UPDATED_TIME,</v>
      </c>
      <c r="L398" s="14"/>
      <c r="M398" s="18" t="str">
        <f t="shared" si="166"/>
        <v>LAST_UPDATED_TIME,</v>
      </c>
      <c r="N398" s="5" t="str">
        <f t="shared" si="163"/>
        <v>LAST_UPDATED_TIME VARCHAR(42),</v>
      </c>
      <c r="O398" s="1" t="s">
        <v>317</v>
      </c>
      <c r="P398" t="s">
        <v>316</v>
      </c>
      <c r="Q398" t="s">
        <v>133</v>
      </c>
      <c r="W398" s="17" t="str">
        <f t="shared" si="159"/>
        <v>lastUpdatedTıme</v>
      </c>
      <c r="X398" s="3" t="str">
        <f t="shared" si="160"/>
        <v>"lastUpdatedTıme":"",</v>
      </c>
      <c r="Y398" s="22" t="str">
        <f t="shared" si="161"/>
        <v>public static String LAST_UPDATED_TIME="lastUpdatedTıme";</v>
      </c>
      <c r="Z398" s="7" t="str">
        <f t="shared" si="162"/>
        <v>private String lastUpdatedTıme="";</v>
      </c>
    </row>
    <row r="399" spans="2:26" ht="19.2" x14ac:dyDescent="0.45">
      <c r="B399" s="8" t="s">
        <v>259</v>
      </c>
      <c r="C399" s="1" t="s">
        <v>1</v>
      </c>
      <c r="D399" s="12">
        <v>30</v>
      </c>
      <c r="K399" s="25" t="str">
        <f t="shared" si="165"/>
        <v>ORDER_NO,</v>
      </c>
      <c r="L399" s="14"/>
      <c r="M399" s="18" t="str">
        <f t="shared" si="166"/>
        <v>ORDER_NO,</v>
      </c>
      <c r="N399" s="5" t="str">
        <f t="shared" si="163"/>
        <v>ORDER_NO VARCHAR(30),</v>
      </c>
      <c r="O399" s="1" t="s">
        <v>260</v>
      </c>
      <c r="P399" t="s">
        <v>174</v>
      </c>
      <c r="W399" s="17" t="str">
        <f t="shared" si="159"/>
        <v>orderNo</v>
      </c>
      <c r="X399" s="3" t="str">
        <f t="shared" si="160"/>
        <v>"orderNo":"",</v>
      </c>
      <c r="Y399" s="22" t="str">
        <f t="shared" si="161"/>
        <v>public static String ORDER_NO="orderNo";</v>
      </c>
      <c r="Z399" s="7" t="str">
        <f t="shared" si="162"/>
        <v>private String orderNo="";</v>
      </c>
    </row>
    <row r="400" spans="2:26" ht="19.2" x14ac:dyDescent="0.45">
      <c r="B400" s="8" t="s">
        <v>302</v>
      </c>
      <c r="C400" s="1" t="s">
        <v>1</v>
      </c>
      <c r="D400" s="8">
        <v>43</v>
      </c>
      <c r="K400" s="25" t="str">
        <f t="shared" si="165"/>
        <v>FK_PRIORITY_ID,</v>
      </c>
      <c r="M400" s="18" t="str">
        <f t="shared" si="166"/>
        <v>FK_PRIORITY_ID,</v>
      </c>
      <c r="N400" s="5" t="str">
        <f t="shared" si="163"/>
        <v>FK_PRIORITY_ID VARCHAR(43),</v>
      </c>
      <c r="O400" s="1" t="s">
        <v>10</v>
      </c>
      <c r="P400" t="s">
        <v>306</v>
      </c>
      <c r="Q400" t="s">
        <v>2</v>
      </c>
      <c r="W400" s="17" t="str">
        <f t="shared" si="159"/>
        <v>fkPrıorıtyId</v>
      </c>
      <c r="X400" s="3" t="str">
        <f t="shared" si="160"/>
        <v>"fkPrıorıtyId":"",</v>
      </c>
      <c r="Y400" s="22" t="str">
        <f t="shared" si="161"/>
        <v>public static String FK_PRIORITY_ID="fkPrıorıtyId";</v>
      </c>
      <c r="Z400" s="7" t="str">
        <f t="shared" si="162"/>
        <v>private String fkPrıorıtyId="";</v>
      </c>
    </row>
    <row r="401" spans="2:26" ht="19.2" x14ac:dyDescent="0.45">
      <c r="B401" s="8" t="s">
        <v>334</v>
      </c>
      <c r="C401" s="1" t="s">
        <v>1</v>
      </c>
      <c r="D401" s="8">
        <v>43</v>
      </c>
      <c r="K401" s="25" t="str">
        <f t="shared" si="165"/>
        <v>FK_PROGRESS_ID,</v>
      </c>
      <c r="M401" s="18" t="str">
        <f t="shared" si="166"/>
        <v>FK_PROGRESS_ID,</v>
      </c>
      <c r="N401" s="5" t="str">
        <f t="shared" si="163"/>
        <v>FK_PROGRESS_ID VARCHAR(43),</v>
      </c>
      <c r="O401" s="1" t="s">
        <v>10</v>
      </c>
      <c r="P401" t="s">
        <v>298</v>
      </c>
      <c r="Q401" t="s">
        <v>2</v>
      </c>
      <c r="W401" s="17" t="str">
        <f t="shared" si="159"/>
        <v>fkProgressId</v>
      </c>
      <c r="X401" s="3" t="str">
        <f t="shared" si="160"/>
        <v>"fkProgressId":"",</v>
      </c>
      <c r="Y401" s="22" t="str">
        <f t="shared" si="161"/>
        <v>public static String FK_PROGRESS_ID="fkProgressId";</v>
      </c>
      <c r="Z401" s="7" t="str">
        <f t="shared" si="162"/>
        <v>private String fkProgressId="";</v>
      </c>
    </row>
    <row r="402" spans="2:26" ht="19.2" x14ac:dyDescent="0.45">
      <c r="B402" s="8" t="s">
        <v>307</v>
      </c>
      <c r="C402" s="1" t="s">
        <v>1</v>
      </c>
      <c r="D402" s="8">
        <v>43</v>
      </c>
      <c r="K402" s="25" t="str">
        <f t="shared" si="165"/>
        <v>FK_TASK_CATEGORY_ID,</v>
      </c>
      <c r="M402" s="18" t="str">
        <f t="shared" si="166"/>
        <v>FK_TASK_CATEGORY_ID,</v>
      </c>
      <c r="N402" s="5" t="str">
        <f t="shared" si="163"/>
        <v>FK_TASK_CATEGORY_ID VARCHAR(43),</v>
      </c>
      <c r="O402" s="1" t="s">
        <v>10</v>
      </c>
      <c r="P402" t="s">
        <v>312</v>
      </c>
      <c r="Q402" t="s">
        <v>311</v>
      </c>
      <c r="R402" t="s">
        <v>2</v>
      </c>
      <c r="W402" s="17" t="str">
        <f t="shared" si="159"/>
        <v>fkTaskCategoryId</v>
      </c>
      <c r="X402" s="3" t="str">
        <f t="shared" si="160"/>
        <v>"fkTaskCategoryId":"",</v>
      </c>
      <c r="Y402" s="22" t="str">
        <f t="shared" si="161"/>
        <v>public static String FK_TASK_CATEGORY_ID="fkTaskCategoryId";</v>
      </c>
      <c r="Z402" s="7" t="str">
        <f t="shared" si="162"/>
        <v>private String fkTaskCategoryId="";</v>
      </c>
    </row>
    <row r="403" spans="2:26" ht="19.2" x14ac:dyDescent="0.45">
      <c r="B403" s="8" t="s">
        <v>305</v>
      </c>
      <c r="C403" s="1" t="s">
        <v>1</v>
      </c>
      <c r="D403" s="8">
        <v>43</v>
      </c>
      <c r="K403" s="25" t="s">
        <v>335</v>
      </c>
      <c r="M403" s="18" t="str">
        <f>CONCATENATE(B403,",")</f>
        <v>PRIORITY_NAME,</v>
      </c>
      <c r="N403" s="5" t="str">
        <f>CONCATENATE(B403," ",C403,"(",D403,")",",")</f>
        <v>PRIORITY_NAME VARCHAR(43),</v>
      </c>
      <c r="O403" s="1" t="s">
        <v>306</v>
      </c>
      <c r="P403" t="s">
        <v>0</v>
      </c>
      <c r="W403" s="17" t="str">
        <f>CONCATENATE(,LOWER(O403),UPPER(LEFT(P403,1)),LOWER(RIGHT(P403,LEN(P403)-IF(LEN(P403)&gt;0,1,LEN(P403)))),UPPER(LEFT(Q403,1)),LOWER(RIGHT(Q403,LEN(Q403)-IF(LEN(Q403)&gt;0,1,LEN(Q403)))),UPPER(LEFT(R403,1)),LOWER(RIGHT(R403,LEN(R403)-IF(LEN(R403)&gt;0,1,LEN(R403)))),UPPER(LEFT(S403,1)),LOWER(RIGHT(S403,LEN(S403)-IF(LEN(S403)&gt;0,1,LEN(S403)))),UPPER(LEFT(T403,1)),LOWER(RIGHT(T403,LEN(T403)-IF(LEN(T403)&gt;0,1,LEN(T403)))),UPPER(LEFT(U403,1)),LOWER(RIGHT(U403,LEN(U403)-IF(LEN(U403)&gt;0,1,LEN(U403)))),UPPER(LEFT(V403,1)),LOWER(RIGHT(V403,LEN(V403)-IF(LEN(V403)&gt;0,1,LEN(V403)))))</f>
        <v>prıorıtyName</v>
      </c>
      <c r="X403" s="3" t="str">
        <f>CONCATENATE("""",W403,"""",":","""","""",",")</f>
        <v>"prıorıtyName":"",</v>
      </c>
      <c r="Y403" s="22" t="str">
        <f>CONCATENATE("public static String ",,B403,,"=","""",W403,""";")</f>
        <v>public static String PRIORITY_NAME="prıorıtyName";</v>
      </c>
      <c r="Z403" s="7" t="str">
        <f>CONCATENATE("private String ",W403,"=","""""",";")</f>
        <v>private String prıorıtyName="";</v>
      </c>
    </row>
    <row r="404" spans="2:26" ht="19.2" x14ac:dyDescent="0.45">
      <c r="B404" s="8" t="s">
        <v>297</v>
      </c>
      <c r="C404" s="1" t="s">
        <v>1</v>
      </c>
      <c r="D404" s="8">
        <v>43</v>
      </c>
      <c r="K404" s="25" t="s">
        <v>336</v>
      </c>
      <c r="M404" s="18" t="str">
        <f>CONCATENATE(B404,",")</f>
        <v>PROGRESS_NAME,</v>
      </c>
      <c r="N404" s="5" t="str">
        <f>CONCATENATE(B404," ",C404,"(",D404,")",",")</f>
        <v>PROGRESS_NAME VARCHAR(43),</v>
      </c>
      <c r="O404" s="1" t="s">
        <v>298</v>
      </c>
      <c r="P404" t="s">
        <v>0</v>
      </c>
      <c r="W404" s="17" t="str">
        <f>CONCATENATE(,LOWER(O404),UPPER(LEFT(P404,1)),LOWER(RIGHT(P404,LEN(P404)-IF(LEN(P404)&gt;0,1,LEN(P404)))),UPPER(LEFT(Q404,1)),LOWER(RIGHT(Q404,LEN(Q404)-IF(LEN(Q404)&gt;0,1,LEN(Q404)))),UPPER(LEFT(R404,1)),LOWER(RIGHT(R404,LEN(R404)-IF(LEN(R404)&gt;0,1,LEN(R404)))),UPPER(LEFT(S404,1)),LOWER(RIGHT(S404,LEN(S404)-IF(LEN(S404)&gt;0,1,LEN(S404)))),UPPER(LEFT(T404,1)),LOWER(RIGHT(T404,LEN(T404)-IF(LEN(T404)&gt;0,1,LEN(T404)))),UPPER(LEFT(U404,1)),LOWER(RIGHT(U404,LEN(U404)-IF(LEN(U404)&gt;0,1,LEN(U404)))),UPPER(LEFT(V404,1)),LOWER(RIGHT(V404,LEN(V404)-IF(LEN(V404)&gt;0,1,LEN(V404)))))</f>
        <v>progressName</v>
      </c>
      <c r="X404" s="3" t="str">
        <f>CONCATENATE("""",W404,"""",":","""","""",",")</f>
        <v>"progressName":"",</v>
      </c>
      <c r="Y404" s="22" t="str">
        <f>CONCATENATE("public static String ",,B404,,"=","""",W404,""";")</f>
        <v>public static String PROGRESS_NAME="progressName";</v>
      </c>
      <c r="Z404" s="7" t="str">
        <f>CONCATENATE("private String ",W404,"=","""""",";")</f>
        <v>private String progressName="";</v>
      </c>
    </row>
    <row r="405" spans="2:26" ht="19.2" x14ac:dyDescent="0.45">
      <c r="B405" s="8" t="s">
        <v>310</v>
      </c>
      <c r="C405" s="1" t="s">
        <v>1</v>
      </c>
      <c r="D405" s="8">
        <v>43</v>
      </c>
      <c r="K405" s="25" t="s">
        <v>344</v>
      </c>
      <c r="M405" s="18" t="str">
        <f>CONCATENATE(B405,",")</f>
        <v>CATEGORY_NAME,</v>
      </c>
      <c r="N405" s="5" t="str">
        <f>CONCATENATE(B405," ",C405,"(",D405,")",",")</f>
        <v>CATEGORY_NAME VARCHAR(43),</v>
      </c>
      <c r="O405" s="1" t="s">
        <v>311</v>
      </c>
      <c r="P405" t="s">
        <v>0</v>
      </c>
      <c r="W405" s="17" t="str">
        <f>CONCATENATE(,LOWER(O405),UPPER(LEFT(P405,1)),LOWER(RIGHT(P405,LEN(P405)-IF(LEN(P405)&gt;0,1,LEN(P405)))),UPPER(LEFT(Q405,1)),LOWER(RIGHT(Q405,LEN(Q405)-IF(LEN(Q405)&gt;0,1,LEN(Q405)))),UPPER(LEFT(R405,1)),LOWER(RIGHT(R405,LEN(R405)-IF(LEN(R405)&gt;0,1,LEN(R405)))),UPPER(LEFT(S405,1)),LOWER(RIGHT(S405,LEN(S405)-IF(LEN(S405)&gt;0,1,LEN(S405)))),UPPER(LEFT(T405,1)),LOWER(RIGHT(T405,LEN(T405)-IF(LEN(T405)&gt;0,1,LEN(T405)))),UPPER(LEFT(U405,1)),LOWER(RIGHT(U405,LEN(U405)-IF(LEN(U405)&gt;0,1,LEN(U405)))),UPPER(LEFT(V405,1)),LOWER(RIGHT(V405,LEN(V405)-IF(LEN(V405)&gt;0,1,LEN(V405)))))</f>
        <v>categoryName</v>
      </c>
      <c r="X405" s="3" t="str">
        <f>CONCATENATE("""",W405,"""",":","""","""",",")</f>
        <v>"categoryName":"",</v>
      </c>
      <c r="Y405" s="22" t="str">
        <f>CONCATENATE("public static String ",,B405,,"=","""",W405,""";")</f>
        <v>public static String CATEGORY_NAME="categoryName";</v>
      </c>
      <c r="Z405" s="7" t="str">
        <f>CONCATENATE("private String ",W405,"=","""""",";")</f>
        <v>private String categoryName="";</v>
      </c>
    </row>
    <row r="406" spans="2:26" ht="19.2" x14ac:dyDescent="0.45">
      <c r="B406" s="8" t="s">
        <v>322</v>
      </c>
      <c r="C406" s="1" t="s">
        <v>1</v>
      </c>
      <c r="D406" s="8">
        <v>43</v>
      </c>
      <c r="K406" s="25" t="s">
        <v>346</v>
      </c>
      <c r="M406" s="18" t="str">
        <f>CONCATENATE(B406,",")</f>
        <v>FILE_URL,</v>
      </c>
      <c r="N406" s="5" t="str">
        <f>CONCATENATE(B406," ",C406,"(",D406,")",",")</f>
        <v>FILE_URL VARCHAR(43),</v>
      </c>
      <c r="O406" s="1" t="s">
        <v>325</v>
      </c>
      <c r="P406" t="s">
        <v>326</v>
      </c>
      <c r="W406" s="17" t="str">
        <f>CONCATENATE(,LOWER(O406),UPPER(LEFT(P406,1)),LOWER(RIGHT(P406,LEN(P406)-IF(LEN(P406)&gt;0,1,LEN(P406)))),UPPER(LEFT(Q406,1)),LOWER(RIGHT(Q406,LEN(Q406)-IF(LEN(Q406)&gt;0,1,LEN(Q406)))),UPPER(LEFT(R406,1)),LOWER(RIGHT(R406,LEN(R406)-IF(LEN(R406)&gt;0,1,LEN(R406)))),UPPER(LEFT(S406,1)),LOWER(RIGHT(S406,LEN(S406)-IF(LEN(S406)&gt;0,1,LEN(S406)))),UPPER(LEFT(T406,1)),LOWER(RIGHT(T406,LEN(T406)-IF(LEN(T406)&gt;0,1,LEN(T406)))),UPPER(LEFT(U406,1)),LOWER(RIGHT(U406,LEN(U406)-IF(LEN(U406)&gt;0,1,LEN(U406)))),UPPER(LEFT(V406,1)),LOWER(RIGHT(V406,LEN(V406)-IF(LEN(V406)&gt;0,1,LEN(V406)))))</f>
        <v>fıleUrl</v>
      </c>
      <c r="X406" s="3" t="str">
        <f>CONCATENATE("""",W406,"""",":","""","""",",")</f>
        <v>"fıleUrl":"",</v>
      </c>
      <c r="Y406" s="22" t="str">
        <f>CONCATENATE("public static String ",,B406,,"=","""",W406,""";")</f>
        <v>public static String FILE_URL="fıleUrl";</v>
      </c>
      <c r="Z406" s="7" t="str">
        <f>CONCATENATE("private String ",W406,"=","""""",";")</f>
        <v>private String fıleUrl="";</v>
      </c>
    </row>
    <row r="407" spans="2:26" ht="26.4" x14ac:dyDescent="0.45">
      <c r="B407" s="8" t="s">
        <v>342</v>
      </c>
      <c r="C407" s="1" t="s">
        <v>1</v>
      </c>
      <c r="D407" s="8">
        <v>43</v>
      </c>
      <c r="K407" s="25" t="s">
        <v>343</v>
      </c>
      <c r="M407" s="18" t="str">
        <f>CONCATENATE(B407,",")</f>
        <v>ASSIGNEE_NAME,</v>
      </c>
      <c r="N407" s="5" t="str">
        <f>CONCATENATE(B407," ",C407,"(",D407,")",",")</f>
        <v>ASSIGNEE_NAME VARCHAR(43),</v>
      </c>
      <c r="O407" s="1" t="s">
        <v>345</v>
      </c>
      <c r="P407" t="s">
        <v>0</v>
      </c>
      <c r="W407" s="17" t="str">
        <f>CONCATENATE(,LOWER(O407),UPPER(LEFT(P407,1)),LOWER(RIGHT(P407,LEN(P407)-IF(LEN(P407)&gt;0,1,LEN(P407)))),UPPER(LEFT(Q407,1)),LOWER(RIGHT(Q407,LEN(Q407)-IF(LEN(Q407)&gt;0,1,LEN(Q407)))),UPPER(LEFT(R407,1)),LOWER(RIGHT(R407,LEN(R407)-IF(LEN(R407)&gt;0,1,LEN(R407)))),UPPER(LEFT(S407,1)),LOWER(RIGHT(S407,LEN(S407)-IF(LEN(S407)&gt;0,1,LEN(S407)))),UPPER(LEFT(T407,1)),LOWER(RIGHT(T407,LEN(T407)-IF(LEN(T407)&gt;0,1,LEN(T407)))),UPPER(LEFT(U407,1)),LOWER(RIGHT(U407,LEN(U407)-IF(LEN(U407)&gt;0,1,LEN(U407)))),UPPER(LEFT(V407,1)),LOWER(RIGHT(V407,LEN(V407)-IF(LEN(V407)&gt;0,1,LEN(V407)))))</f>
        <v>assıgneeName</v>
      </c>
      <c r="X407" s="3" t="str">
        <f>CONCATENATE("""",W407,"""",":","""","""",",")</f>
        <v>"assıgneeName":"",</v>
      </c>
      <c r="Y407" s="22" t="str">
        <f>CONCATENATE("public static String ",,B407,,"=","""",W407,""";")</f>
        <v>public static String ASSIGNEE_NAME="assıgneeName";</v>
      </c>
      <c r="Z407" s="7" t="str">
        <f>CONCATENATE("private String ",W407,"=","""""",";")</f>
        <v>private String assıgneeName="";</v>
      </c>
    </row>
    <row r="408" spans="2:26" ht="19.2" x14ac:dyDescent="0.45">
      <c r="C408" s="1"/>
      <c r="D408" s="8"/>
      <c r="K408" s="29" t="str">
        <f>CONCATENATE(" FROM ",LEFT(B371,LEN(B371)-5)," T")</f>
        <v xml:space="preserve"> FROM TM_TASK T</v>
      </c>
      <c r="M408" s="18"/>
      <c r="N408" s="33" t="s">
        <v>130</v>
      </c>
      <c r="O408" s="1"/>
      <c r="W408" s="17"/>
    </row>
    <row r="409" spans="2:26" ht="19.2" x14ac:dyDescent="0.45">
      <c r="C409" s="14"/>
      <c r="D409" s="9"/>
      <c r="K409" s="29"/>
      <c r="M409" s="20"/>
      <c r="N409" s="33"/>
      <c r="O409" s="14"/>
      <c r="W409" s="17"/>
    </row>
    <row r="410" spans="2:26" ht="19.2" x14ac:dyDescent="0.45">
      <c r="C410" s="14"/>
      <c r="D410" s="9"/>
      <c r="K410" s="29"/>
      <c r="M410" s="20"/>
      <c r="N410" s="33"/>
      <c r="O410" s="14"/>
      <c r="W410" s="17"/>
    </row>
    <row r="411" spans="2:26" x14ac:dyDescent="0.3">
      <c r="B411" s="2" t="s">
        <v>403</v>
      </c>
      <c r="I411" t="str">
        <f>CONCATENATE("ALTER TABLE"," ",B411)</f>
        <v>ALTER TABLE TM_BACKLOG_TASK</v>
      </c>
      <c r="N411" s="5" t="str">
        <f>CONCATENATE("CREATE TABLE ",B411," ","(")</f>
        <v>CREATE TABLE TM_BACKLOG_TASK (</v>
      </c>
    </row>
    <row r="412" spans="2:26" ht="19.2" x14ac:dyDescent="0.45">
      <c r="B412" s="1" t="s">
        <v>2</v>
      </c>
      <c r="C412" s="1" t="s">
        <v>1</v>
      </c>
      <c r="D412" s="4">
        <v>30</v>
      </c>
      <c r="E412" s="24" t="s">
        <v>113</v>
      </c>
      <c r="I412" t="str">
        <f>I411</f>
        <v>ALTER TABLE TM_BACKLOG_TASK</v>
      </c>
      <c r="J412" t="str">
        <f t="shared" ref="J412:J417" si="167">CONCATENATE(LEFT(CONCATENATE(" ADD "," ",N412,";"),LEN(CONCATENATE(" ADD "," ",N412,";"))-2),";")</f>
        <v xml:space="preserve"> ADD  ID VARCHAR(30) NOT NULL ;</v>
      </c>
      <c r="K412" s="21" t="str">
        <f t="shared" ref="K412:K417" si="168">CONCATENATE(LEFT(CONCATENATE("  ALTER COLUMN  "," ",N412,";"),LEN(CONCATENATE("  ALTER COLUMN  "," ",N412,";"))-2),";")</f>
        <v xml:space="preserve">  ALTER COLUMN   ID VARCHAR(30) NOT NULL ;</v>
      </c>
      <c r="L412" s="12"/>
      <c r="M412" s="18" t="str">
        <f t="shared" ref="M412:M417" si="169">CONCATENATE(B412,",")</f>
        <v>ID,</v>
      </c>
      <c r="N412" s="5" t="str">
        <f>CONCATENATE(B412," ",C412,"(",D412,") ",E412," ,")</f>
        <v>ID VARCHAR(30) NOT NULL ,</v>
      </c>
      <c r="O412" s="1" t="s">
        <v>2</v>
      </c>
      <c r="P412" s="6"/>
      <c r="Q412" s="6"/>
      <c r="R412" s="6"/>
      <c r="S412" s="6"/>
      <c r="T412" s="6"/>
      <c r="U412" s="6"/>
      <c r="V412" s="6"/>
      <c r="W412" s="17" t="str">
        <f t="shared" ref="W412:W434" si="170">CONCATENATE(,LOWER(O412),UPPER(LEFT(P412,1)),LOWER(RIGHT(P412,LEN(P412)-IF(LEN(P412)&gt;0,1,LEN(P412)))),UPPER(LEFT(Q412,1)),LOWER(RIGHT(Q412,LEN(Q412)-IF(LEN(Q412)&gt;0,1,LEN(Q412)))),UPPER(LEFT(R412,1)),LOWER(RIGHT(R412,LEN(R412)-IF(LEN(R412)&gt;0,1,LEN(R412)))),UPPER(LEFT(S412,1)),LOWER(RIGHT(S412,LEN(S412)-IF(LEN(S412)&gt;0,1,LEN(S412)))),UPPER(LEFT(T412,1)),LOWER(RIGHT(T412,LEN(T412)-IF(LEN(T412)&gt;0,1,LEN(T412)))),UPPER(LEFT(U412,1)),LOWER(RIGHT(U412,LEN(U412)-IF(LEN(U412)&gt;0,1,LEN(U412)))),UPPER(LEFT(V412,1)),LOWER(RIGHT(V412,LEN(V412)-IF(LEN(V412)&gt;0,1,LEN(V412)))))</f>
        <v>ıd</v>
      </c>
      <c r="X412" s="3" t="str">
        <f>CONCATENATE("""",W412,"""",":","""","""",",")</f>
        <v>"ıd":"",</v>
      </c>
      <c r="Y412" s="22" t="str">
        <f>CONCATENATE("public static String ",,B412,,"=","""",W412,""";")</f>
        <v>public static String ID="ıd";</v>
      </c>
      <c r="Z412" s="7" t="str">
        <f>CONCATENATE("private String ",W412,"=","""""",";")</f>
        <v>private String ıd="";</v>
      </c>
    </row>
    <row r="413" spans="2:26" ht="19.2" x14ac:dyDescent="0.45">
      <c r="B413" s="1" t="s">
        <v>3</v>
      </c>
      <c r="C413" s="1" t="s">
        <v>1</v>
      </c>
      <c r="D413" s="4">
        <v>10</v>
      </c>
      <c r="I413" t="str">
        <f>I412</f>
        <v>ALTER TABLE TM_BACKLOG_TASK</v>
      </c>
      <c r="J413" t="str">
        <f t="shared" si="167"/>
        <v xml:space="preserve"> ADD  STATUS VARCHAR(10);</v>
      </c>
      <c r="K413" s="21" t="str">
        <f t="shared" si="168"/>
        <v xml:space="preserve">  ALTER COLUMN   STATUS VARCHAR(10);</v>
      </c>
      <c r="L413" s="12"/>
      <c r="M413" s="18" t="str">
        <f t="shared" si="169"/>
        <v>STATUS,</v>
      </c>
      <c r="N413" s="5" t="str">
        <f t="shared" ref="N413:N434" si="171">CONCATENATE(B413," ",C413,"(",D413,")",",")</f>
        <v>STATUS VARCHAR(10),</v>
      </c>
      <c r="O413" s="1" t="s">
        <v>3</v>
      </c>
      <c r="W413" s="17" t="str">
        <f t="shared" si="170"/>
        <v>status</v>
      </c>
      <c r="X413" s="3" t="str">
        <f>CONCATENATE("""",W413,"""",":","""","""",",")</f>
        <v>"status":"",</v>
      </c>
      <c r="Y413" s="22" t="str">
        <f>CONCATENATE("public static String ",,B413,,"=","""",W413,""";")</f>
        <v>public static String STATUS="status";</v>
      </c>
      <c r="Z413" s="7" t="str">
        <f>CONCATENATE("private String ",W413,"=","""""",";")</f>
        <v>private String status="";</v>
      </c>
    </row>
    <row r="414" spans="2:26" ht="19.2" x14ac:dyDescent="0.45">
      <c r="B414" s="1" t="s">
        <v>4</v>
      </c>
      <c r="C414" s="1" t="s">
        <v>1</v>
      </c>
      <c r="D414" s="4">
        <v>20</v>
      </c>
      <c r="I414" t="str">
        <f>I413</f>
        <v>ALTER TABLE TM_BACKLOG_TASK</v>
      </c>
      <c r="J414" t="str">
        <f t="shared" si="167"/>
        <v xml:space="preserve"> ADD  INSERT_DATE VARCHAR(20);</v>
      </c>
      <c r="K414" s="21" t="str">
        <f t="shared" si="168"/>
        <v xml:space="preserve">  ALTER COLUMN   INSERT_DATE VARCHAR(20);</v>
      </c>
      <c r="L414" s="12"/>
      <c r="M414" s="18" t="str">
        <f t="shared" si="169"/>
        <v>INSERT_DATE,</v>
      </c>
      <c r="N414" s="5" t="str">
        <f t="shared" si="171"/>
        <v>INSERT_DATE VARCHAR(20),</v>
      </c>
      <c r="O414" s="1" t="s">
        <v>7</v>
      </c>
      <c r="P414" t="s">
        <v>8</v>
      </c>
      <c r="W414" s="17" t="str">
        <f t="shared" si="170"/>
        <v>ınsertDate</v>
      </c>
      <c r="X414" s="3" t="str">
        <f t="shared" ref="X414:X434" si="172">CONCATENATE("""",W414,"""",":","""","""",",")</f>
        <v>"ınsertDate":"",</v>
      </c>
      <c r="Y414" s="22" t="str">
        <f t="shared" ref="Y414:Y434" si="173">CONCATENATE("public static String ",,B414,,"=","""",W414,""";")</f>
        <v>public static String INSERT_DATE="ınsertDate";</v>
      </c>
      <c r="Z414" s="7" t="str">
        <f t="shared" ref="Z414:Z434" si="174">CONCATENATE("private String ",W414,"=","""""",";")</f>
        <v>private String ınsertDate="";</v>
      </c>
    </row>
    <row r="415" spans="2:26" ht="19.2" x14ac:dyDescent="0.45">
      <c r="B415" s="1" t="s">
        <v>5</v>
      </c>
      <c r="C415" s="1" t="s">
        <v>1</v>
      </c>
      <c r="D415" s="4">
        <v>20</v>
      </c>
      <c r="I415" t="str">
        <f>I414</f>
        <v>ALTER TABLE TM_BACKLOG_TASK</v>
      </c>
      <c r="J415" t="str">
        <f t="shared" si="167"/>
        <v xml:space="preserve"> ADD  MODIFICATION_DATE VARCHAR(20);</v>
      </c>
      <c r="K415" s="21" t="str">
        <f t="shared" si="168"/>
        <v xml:space="preserve">  ALTER COLUMN   MODIFICATION_DATE VARCHAR(20);</v>
      </c>
      <c r="L415" s="12"/>
      <c r="M415" s="18" t="str">
        <f t="shared" si="169"/>
        <v>MODIFICATION_DATE,</v>
      </c>
      <c r="N415" s="5" t="str">
        <f t="shared" si="171"/>
        <v>MODIFICATION_DATE VARCHAR(20),</v>
      </c>
      <c r="O415" s="1" t="s">
        <v>9</v>
      </c>
      <c r="P415" t="s">
        <v>8</v>
      </c>
      <c r="W415" s="17" t="str">
        <f t="shared" si="170"/>
        <v>modıfıcatıonDate</v>
      </c>
      <c r="X415" s="3" t="str">
        <f t="shared" si="172"/>
        <v>"modıfıcatıonDate":"",</v>
      </c>
      <c r="Y415" s="22" t="str">
        <f t="shared" si="173"/>
        <v>public static String MODIFICATION_DATE="modıfıcatıonDate";</v>
      </c>
      <c r="Z415" s="7" t="str">
        <f t="shared" si="174"/>
        <v>private String modıfıcatıonDate="";</v>
      </c>
    </row>
    <row r="416" spans="2:26" ht="19.2" x14ac:dyDescent="0.45">
      <c r="B416" s="1" t="s">
        <v>368</v>
      </c>
      <c r="C416" s="1" t="s">
        <v>1</v>
      </c>
      <c r="D416" s="4">
        <v>43</v>
      </c>
      <c r="I416" t="e">
        <f>#REF!</f>
        <v>#REF!</v>
      </c>
      <c r="J416" t="str">
        <f t="shared" si="167"/>
        <v xml:space="preserve"> ADD  FK_BACKLOG_ID VARCHAR(43);</v>
      </c>
      <c r="K416" s="21" t="str">
        <f t="shared" si="168"/>
        <v xml:space="preserve">  ALTER COLUMN   FK_BACKLOG_ID VARCHAR(43);</v>
      </c>
      <c r="L416" s="12"/>
      <c r="M416" s="18" t="str">
        <f t="shared" si="169"/>
        <v>FK_BACKLOG_ID,</v>
      </c>
      <c r="N416" s="5" t="str">
        <f>CONCATENATE(B416," ",C416,"(",D416,")",",")</f>
        <v>FK_BACKLOG_ID VARCHAR(43),</v>
      </c>
      <c r="O416" s="1" t="s">
        <v>10</v>
      </c>
      <c r="P416" t="s">
        <v>355</v>
      </c>
      <c r="Q416" t="s">
        <v>2</v>
      </c>
      <c r="W416" s="17" t="str">
        <f>CONCATENATE(,LOWER(O416),UPPER(LEFT(P416,1)),LOWER(RIGHT(P416,LEN(P416)-IF(LEN(P416)&gt;0,1,LEN(P416)))),UPPER(LEFT(Q416,1)),LOWER(RIGHT(Q416,LEN(Q416)-IF(LEN(Q416)&gt;0,1,LEN(Q416)))),UPPER(LEFT(R416,1)),LOWER(RIGHT(R416,LEN(R416)-IF(LEN(R416)&gt;0,1,LEN(R416)))),UPPER(LEFT(S416,1)),LOWER(RIGHT(S416,LEN(S416)-IF(LEN(S416)&gt;0,1,LEN(S416)))),UPPER(LEFT(T416,1)),LOWER(RIGHT(T416,LEN(T416)-IF(LEN(T416)&gt;0,1,LEN(T416)))),UPPER(LEFT(U416,1)),LOWER(RIGHT(U416,LEN(U416)-IF(LEN(U416)&gt;0,1,LEN(U416)))),UPPER(LEFT(V416,1)),LOWER(RIGHT(V416,LEN(V416)-IF(LEN(V416)&gt;0,1,LEN(V416)))))</f>
        <v>fkBacklogId</v>
      </c>
      <c r="X416" s="3" t="str">
        <f>CONCATENATE("""",W416,"""",":","""","""",",")</f>
        <v>"fkBacklogId":"",</v>
      </c>
      <c r="Y416" s="22" t="str">
        <f>CONCATENATE("public static String ",,B416,,"=","""",W416,""";")</f>
        <v>public static String FK_BACKLOG_ID="fkBacklogId";</v>
      </c>
      <c r="Z416" s="7" t="str">
        <f>CONCATENATE("private String ",W416,"=","""""",";")</f>
        <v>private String fkBacklogId="";</v>
      </c>
    </row>
    <row r="417" spans="2:26" ht="19.2" x14ac:dyDescent="0.45">
      <c r="B417" s="1" t="s">
        <v>273</v>
      </c>
      <c r="C417" s="1" t="s">
        <v>1</v>
      </c>
      <c r="D417" s="4">
        <v>43</v>
      </c>
      <c r="I417" t="e">
        <f>#REF!</f>
        <v>#REF!</v>
      </c>
      <c r="J417" t="str">
        <f t="shared" si="167"/>
        <v xml:space="preserve"> ADD  FK_TASK_TYPE_ID VARCHAR(43);</v>
      </c>
      <c r="K417" s="21" t="str">
        <f t="shared" si="168"/>
        <v xml:space="preserve">  ALTER COLUMN   FK_TASK_TYPE_ID VARCHAR(43);</v>
      </c>
      <c r="L417" s="12"/>
      <c r="M417" s="18" t="str">
        <f t="shared" si="169"/>
        <v>FK_TASK_TYPE_ID,</v>
      </c>
      <c r="N417" s="5" t="str">
        <f t="shared" si="171"/>
        <v>FK_TASK_TYPE_ID VARCHAR(43),</v>
      </c>
      <c r="O417" s="1" t="s">
        <v>10</v>
      </c>
      <c r="P417" t="s">
        <v>312</v>
      </c>
      <c r="Q417" t="s">
        <v>51</v>
      </c>
      <c r="R417" t="s">
        <v>2</v>
      </c>
      <c r="W417" s="17" t="str">
        <f t="shared" si="170"/>
        <v>fkTaskTypeId</v>
      </c>
      <c r="X417" s="3" t="str">
        <f t="shared" si="172"/>
        <v>"fkTaskTypeId":"",</v>
      </c>
      <c r="Y417" s="22" t="str">
        <f t="shared" si="173"/>
        <v>public static String FK_TASK_TYPE_ID="fkTaskTypeId";</v>
      </c>
      <c r="Z417" s="7" t="str">
        <f t="shared" si="174"/>
        <v>private String fkTaskTypeId="";</v>
      </c>
    </row>
    <row r="418" spans="2:26" ht="19.2" x14ac:dyDescent="0.45">
      <c r="B418" s="1" t="s">
        <v>400</v>
      </c>
      <c r="C418" s="1" t="s">
        <v>1</v>
      </c>
      <c r="D418" s="4">
        <v>43</v>
      </c>
      <c r="L418" s="12"/>
      <c r="M418" s="18"/>
      <c r="N418" s="5" t="str">
        <f t="shared" si="171"/>
        <v>FK_ASSIGNEE_ID VARCHAR(43),</v>
      </c>
      <c r="O418" s="1" t="s">
        <v>10</v>
      </c>
      <c r="P418" t="s">
        <v>345</v>
      </c>
      <c r="Q418" t="s">
        <v>2</v>
      </c>
      <c r="W418" s="17" t="str">
        <f t="shared" si="170"/>
        <v>fkAssıgneeId</v>
      </c>
      <c r="X418" s="3" t="str">
        <f t="shared" si="172"/>
        <v>"fkAssıgneeId":"",</v>
      </c>
      <c r="Y418" s="22" t="str">
        <f t="shared" si="173"/>
        <v>public static String FK_ASSIGNEE_ID="fkAssıgneeId";</v>
      </c>
      <c r="Z418" s="7" t="str">
        <f t="shared" si="174"/>
        <v>private String fkAssıgneeId="";</v>
      </c>
    </row>
    <row r="419" spans="2:26" ht="19.2" x14ac:dyDescent="0.45">
      <c r="B419" s="10" t="s">
        <v>263</v>
      </c>
      <c r="C419" s="1" t="s">
        <v>1</v>
      </c>
      <c r="D419" s="4">
        <v>43</v>
      </c>
      <c r="I419" t="e">
        <f>#REF!</f>
        <v>#REF!</v>
      </c>
      <c r="J419" t="str">
        <f>CONCATENATE(LEFT(CONCATENATE(" ADD "," ",N419,";"),LEN(CONCATENATE(" ADD "," ",N419,";"))-2),";")</f>
        <v xml:space="preserve"> ADD  CREATED_BY VARCHAR(43);</v>
      </c>
      <c r="K419" s="21" t="str">
        <f>CONCATENATE(LEFT(CONCATENATE("  ALTER COLUMN  "," ",N419,";"),LEN(CONCATENATE("  ALTER COLUMN  "," ",N419,";"))-2),";")</f>
        <v xml:space="preserve">  ALTER COLUMN   CREATED_BY VARCHAR(43);</v>
      </c>
      <c r="L419" s="12"/>
      <c r="M419" s="18" t="str">
        <f>CONCATENATE(B418,",")</f>
        <v>FK_ASSIGNEE_ID,</v>
      </c>
      <c r="N419" s="5" t="str">
        <f t="shared" si="171"/>
        <v>CREATED_BY VARCHAR(43),</v>
      </c>
      <c r="O419" s="1" t="s">
        <v>283</v>
      </c>
      <c r="P419" t="s">
        <v>128</v>
      </c>
      <c r="W419" s="17" t="str">
        <f t="shared" si="170"/>
        <v>createdBy</v>
      </c>
      <c r="X419" s="3" t="str">
        <f t="shared" si="172"/>
        <v>"createdBy":"",</v>
      </c>
      <c r="Y419" s="22" t="str">
        <f t="shared" si="173"/>
        <v>public static String CREATED_BY="createdBy";</v>
      </c>
      <c r="Z419" s="7" t="str">
        <f t="shared" si="174"/>
        <v>private String createdBy="";</v>
      </c>
    </row>
    <row r="420" spans="2:26" ht="19.2" x14ac:dyDescent="0.45">
      <c r="B420" s="1" t="s">
        <v>264</v>
      </c>
      <c r="C420" s="1" t="s">
        <v>1</v>
      </c>
      <c r="D420" s="4">
        <v>43</v>
      </c>
      <c r="I420" t="e">
        <f>I112</f>
        <v>#REF!</v>
      </c>
      <c r="J420" t="str">
        <f>CONCATENATE(LEFT(CONCATENATE(" ADD "," ",N420,";"),LEN(CONCATENATE(" ADD "," ",N420,";"))-2),";")</f>
        <v xml:space="preserve"> ADD  CREATED_DATE VARCHAR(43);</v>
      </c>
      <c r="K420" s="21" t="str">
        <f>CONCATENATE(LEFT(CONCATENATE("  ALTER COLUMN  "," ",N420,";"),LEN(CONCATENATE("  ALTER COLUMN  "," ",N420,";"))-2),";")</f>
        <v xml:space="preserve">  ALTER COLUMN   CREATED_DATE VARCHAR(43);</v>
      </c>
      <c r="L420" s="12"/>
      <c r="M420" s="18" t="str">
        <f>CONCATENATE(B420,",")</f>
        <v>CREATED_DATE,</v>
      </c>
      <c r="N420" s="5" t="str">
        <f t="shared" si="171"/>
        <v>CREATED_DATE VARCHAR(43),</v>
      </c>
      <c r="O420" s="1" t="s">
        <v>283</v>
      </c>
      <c r="P420" t="s">
        <v>8</v>
      </c>
      <c r="W420" s="17" t="str">
        <f t="shared" si="170"/>
        <v>createdDate</v>
      </c>
      <c r="X420" s="3" t="str">
        <f t="shared" si="172"/>
        <v>"createdDate":"",</v>
      </c>
      <c r="Y420" s="22" t="str">
        <f t="shared" si="173"/>
        <v>public static String CREATED_DATE="createdDate";</v>
      </c>
      <c r="Z420" s="7" t="str">
        <f t="shared" si="174"/>
        <v>private String createdDate="";</v>
      </c>
    </row>
    <row r="421" spans="2:26" ht="19.2" x14ac:dyDescent="0.45">
      <c r="B421" s="1" t="s">
        <v>265</v>
      </c>
      <c r="C421" s="1" t="s">
        <v>1</v>
      </c>
      <c r="D421" s="4">
        <v>40</v>
      </c>
      <c r="L421" s="12"/>
      <c r="M421" s="18"/>
      <c r="N421" s="5" t="str">
        <f t="shared" si="171"/>
        <v>CREATED_TIME VARCHAR(40),</v>
      </c>
      <c r="O421" s="1" t="s">
        <v>283</v>
      </c>
      <c r="P421" t="s">
        <v>133</v>
      </c>
      <c r="W421" s="17" t="str">
        <f t="shared" si="170"/>
        <v>createdTıme</v>
      </c>
      <c r="X421" s="3" t="str">
        <f t="shared" si="172"/>
        <v>"createdTıme":"",</v>
      </c>
      <c r="Y421" s="22" t="str">
        <f t="shared" si="173"/>
        <v>public static String CREATED_TIME="createdTıme";</v>
      </c>
      <c r="Z421" s="7" t="str">
        <f t="shared" si="174"/>
        <v>private String createdTıme="";</v>
      </c>
    </row>
    <row r="422" spans="2:26" ht="19.2" x14ac:dyDescent="0.45">
      <c r="B422" s="1" t="s">
        <v>401</v>
      </c>
      <c r="C422" s="1" t="s">
        <v>1</v>
      </c>
      <c r="D422" s="4">
        <v>50</v>
      </c>
      <c r="I422" t="e">
        <f>I112</f>
        <v>#REF!</v>
      </c>
      <c r="J422" t="str">
        <f>CONCATENATE(LEFT(CONCATENATE(" ADD "," ",N422,";"),LEN(CONCATENATE(" ADD "," ",N422,";"))-2),";")</f>
        <v xml:space="preserve"> ADD  ESTIMATED_HOURS VARCHAR(50);</v>
      </c>
      <c r="K422" s="21" t="str">
        <f>CONCATENATE(LEFT(CONCATENATE("  ALTER COLUMN  "," ",N422,";"),LEN(CONCATENATE("  ALTER COLUMN  "," ",N422,";"))-2),";")</f>
        <v xml:space="preserve">  ALTER COLUMN   ESTIMATED_HOURS VARCHAR(50);</v>
      </c>
      <c r="L422" s="12"/>
      <c r="M422" s="18" t="str">
        <f>CONCATENATE(B422,",")</f>
        <v>ESTIMATED_HOURS,</v>
      </c>
      <c r="N422" s="5" t="str">
        <f t="shared" si="171"/>
        <v>ESTIMATED_HOURS VARCHAR(50),</v>
      </c>
      <c r="O422" s="1" t="s">
        <v>406</v>
      </c>
      <c r="P422" t="s">
        <v>407</v>
      </c>
      <c r="W422" s="17" t="str">
        <f t="shared" si="170"/>
        <v>estımatedHours</v>
      </c>
      <c r="X422" s="3" t="str">
        <f t="shared" si="172"/>
        <v>"estımatedHours":"",</v>
      </c>
      <c r="Y422" s="22" t="str">
        <f t="shared" si="173"/>
        <v>public static String ESTIMATED_HOURS="estımatedHours";</v>
      </c>
      <c r="Z422" s="7" t="str">
        <f t="shared" si="174"/>
        <v>private String estımatedHours="";</v>
      </c>
    </row>
    <row r="423" spans="2:26" ht="19.2" x14ac:dyDescent="0.45">
      <c r="B423" s="1" t="s">
        <v>402</v>
      </c>
      <c r="C423" s="1" t="s">
        <v>1</v>
      </c>
      <c r="D423" s="4">
        <v>50</v>
      </c>
      <c r="I423">
        <f>I115</f>
        <v>0</v>
      </c>
      <c r="J423" t="str">
        <f>CONCATENATE(LEFT(CONCATENATE(" ADD "," ",N423,";"),LEN(CONCATENATE(" ADD "," ",N423,";"))-2),";")</f>
        <v xml:space="preserve"> ADD  SPENT_HOURS VARCHAR(50);</v>
      </c>
      <c r="K423" s="21" t="str">
        <f>CONCATENATE(LEFT(CONCATENATE("  ALTER COLUMN  "," ",N423,";"),LEN(CONCATENATE("  ALTER COLUMN  "," ",N423,";"))-2),";")</f>
        <v xml:space="preserve">  ALTER COLUMN   SPENT_HOURS VARCHAR(50);</v>
      </c>
      <c r="L423" s="12"/>
      <c r="M423" s="18" t="str">
        <f>CONCATENATE(B423,",")</f>
        <v>SPENT_HOURS,</v>
      </c>
      <c r="N423" s="5" t="str">
        <f t="shared" si="171"/>
        <v>SPENT_HOURS VARCHAR(50),</v>
      </c>
      <c r="O423" s="1" t="s">
        <v>408</v>
      </c>
      <c r="P423" t="s">
        <v>407</v>
      </c>
      <c r="W423" s="17" t="str">
        <f t="shared" si="170"/>
        <v>spentHours</v>
      </c>
      <c r="X423" s="3" t="str">
        <f t="shared" si="172"/>
        <v>"spentHours":"",</v>
      </c>
      <c r="Y423" s="22" t="str">
        <f t="shared" si="173"/>
        <v>public static String SPENT_HOURS="spentHours";</v>
      </c>
      <c r="Z423" s="7" t="str">
        <f t="shared" si="174"/>
        <v>private String spentHours="";</v>
      </c>
    </row>
    <row r="424" spans="2:26" ht="19.2" x14ac:dyDescent="0.45">
      <c r="B424" s="1" t="s">
        <v>399</v>
      </c>
      <c r="C424" s="1" t="s">
        <v>1</v>
      </c>
      <c r="D424" s="4">
        <v>40</v>
      </c>
      <c r="L424" s="12"/>
      <c r="M424" s="18"/>
      <c r="N424" s="5" t="str">
        <f t="shared" si="171"/>
        <v>DEPENDENT_TASK_TYPE_1_ID VARCHAR(40),</v>
      </c>
      <c r="O424" s="1" t="s">
        <v>389</v>
      </c>
      <c r="P424" t="s">
        <v>312</v>
      </c>
      <c r="Q424" t="s">
        <v>51</v>
      </c>
      <c r="R424">
        <v>1</v>
      </c>
      <c r="S424" t="s">
        <v>2</v>
      </c>
      <c r="W424" s="17" t="str">
        <f t="shared" si="170"/>
        <v>dependentTaskType1Id</v>
      </c>
      <c r="X424" s="3" t="str">
        <f t="shared" si="172"/>
        <v>"dependentTaskType1Id":"",</v>
      </c>
      <c r="Y424" s="22" t="str">
        <f t="shared" si="173"/>
        <v>public static String DEPENDENT_TASK_TYPE_1_ID="dependentTaskType1Id";</v>
      </c>
      <c r="Z424" s="7" t="str">
        <f t="shared" si="174"/>
        <v>private String dependentTaskType1Id="";</v>
      </c>
    </row>
    <row r="425" spans="2:26" ht="19.2" x14ac:dyDescent="0.45">
      <c r="B425" s="1" t="s">
        <v>398</v>
      </c>
      <c r="C425" s="1" t="s">
        <v>1</v>
      </c>
      <c r="D425" s="4">
        <v>40</v>
      </c>
      <c r="I425">
        <f>I115</f>
        <v>0</v>
      </c>
      <c r="J425" t="str">
        <f>CONCATENATE(LEFT(CONCATENATE(" ADD "," ",N425,";"),LEN(CONCATENATE(" ADD "," ",N425,";"))-2),";")</f>
        <v xml:space="preserve"> ADD  DEPENDENT_TASK_TYPE_2_ID VARCHAR(40);</v>
      </c>
      <c r="K425" s="21" t="str">
        <f>CONCATENATE(LEFT(CONCATENATE("  ALTER COLUMN  "," ",N425,";"),LEN(CONCATENATE("  ALTER COLUMN  "," ",N425,";"))-2),";")</f>
        <v xml:space="preserve">  ALTER COLUMN   DEPENDENT_TASK_TYPE_2_ID VARCHAR(40);</v>
      </c>
      <c r="L425" s="12"/>
      <c r="M425" s="18" t="str">
        <f t="shared" ref="M425:M434" si="175">CONCATENATE(B425,",")</f>
        <v>DEPENDENT_TASK_TYPE_2_ID,</v>
      </c>
      <c r="N425" s="5" t="str">
        <f t="shared" si="171"/>
        <v>DEPENDENT_TASK_TYPE_2_ID VARCHAR(40),</v>
      </c>
      <c r="O425" s="1" t="s">
        <v>389</v>
      </c>
      <c r="P425" t="s">
        <v>312</v>
      </c>
      <c r="Q425" t="s">
        <v>51</v>
      </c>
      <c r="R425">
        <v>2</v>
      </c>
      <c r="S425" t="s">
        <v>2</v>
      </c>
      <c r="W425" s="17" t="str">
        <f t="shared" si="170"/>
        <v>dependentTaskType2Id</v>
      </c>
      <c r="X425" s="3" t="str">
        <f t="shared" si="172"/>
        <v>"dependentTaskType2Id":"",</v>
      </c>
      <c r="Y425" s="22" t="str">
        <f t="shared" si="173"/>
        <v>public static String DEPENDENT_TASK_TYPE_2_ID="dependentTaskType2Id";</v>
      </c>
      <c r="Z425" s="7" t="str">
        <f t="shared" si="174"/>
        <v>private String dependentTaskType2Id="";</v>
      </c>
    </row>
    <row r="426" spans="2:26" ht="19.2" x14ac:dyDescent="0.45">
      <c r="B426" s="1" t="s">
        <v>272</v>
      </c>
      <c r="C426" s="1" t="s">
        <v>1</v>
      </c>
      <c r="D426" s="4">
        <v>30</v>
      </c>
      <c r="I426" t="str">
        <f>I412</f>
        <v>ALTER TABLE TM_BACKLOG_TASK</v>
      </c>
      <c r="J426" t="str">
        <f>CONCATENATE(LEFT(CONCATENATE(" ADD "," ",N426,";"),LEN(CONCATENATE(" ADD "," ",N426,";"))-2),";")</f>
        <v xml:space="preserve"> ADD  COMPLETED_DURATION VARCHAR(30);</v>
      </c>
      <c r="K426" s="21" t="str">
        <f>CONCATENATE(LEFT(CONCATENATE("  ALTER COLUMN  "," ",N426,";"),LEN(CONCATENATE("  ALTER COLUMN  "," ",N426,";"))-2),";")</f>
        <v xml:space="preserve">  ALTER COLUMN   COMPLETED_DURATION VARCHAR(30);</v>
      </c>
      <c r="L426" s="12"/>
      <c r="M426" s="18" t="str">
        <f t="shared" si="175"/>
        <v>COMPLETED_DURATION,</v>
      </c>
      <c r="N426" s="5" t="str">
        <f t="shared" si="171"/>
        <v>COMPLETED_DURATION VARCHAR(30),</v>
      </c>
      <c r="O426" s="1" t="s">
        <v>314</v>
      </c>
      <c r="P426" t="s">
        <v>315</v>
      </c>
      <c r="W426" s="17" t="str">
        <f t="shared" si="170"/>
        <v>completedDuratıon</v>
      </c>
      <c r="X426" s="3" t="str">
        <f t="shared" si="172"/>
        <v>"completedDuratıon":"",</v>
      </c>
      <c r="Y426" s="22" t="str">
        <f t="shared" si="173"/>
        <v>public static String COMPLETED_DURATION="completedDuratıon";</v>
      </c>
      <c r="Z426" s="7" t="str">
        <f t="shared" si="174"/>
        <v>private String completedDuratıon="";</v>
      </c>
    </row>
    <row r="427" spans="2:26" ht="19.2" x14ac:dyDescent="0.45">
      <c r="B427" s="8" t="s">
        <v>276</v>
      </c>
      <c r="C427" s="1" t="s">
        <v>1</v>
      </c>
      <c r="D427" s="12">
        <v>40</v>
      </c>
      <c r="I427" t="str">
        <f>I413</f>
        <v>ALTER TABLE TM_BACKLOG_TASK</v>
      </c>
      <c r="L427" s="14"/>
      <c r="M427" s="18" t="str">
        <f t="shared" si="175"/>
        <v>UPDATED_BY,</v>
      </c>
      <c r="N427" s="5" t="str">
        <f t="shared" si="171"/>
        <v>UPDATED_BY VARCHAR(40),</v>
      </c>
      <c r="O427" s="1" t="s">
        <v>316</v>
      </c>
      <c r="P427" t="s">
        <v>128</v>
      </c>
      <c r="W427" s="17" t="str">
        <f t="shared" si="170"/>
        <v>updatedBy</v>
      </c>
      <c r="X427" s="3" t="str">
        <f t="shared" si="172"/>
        <v>"updatedBy":"",</v>
      </c>
      <c r="Y427" s="22" t="str">
        <f t="shared" si="173"/>
        <v>public static String UPDATED_BY="updatedBy";</v>
      </c>
      <c r="Z427" s="7" t="str">
        <f t="shared" si="174"/>
        <v>private String updatedBy="";</v>
      </c>
    </row>
    <row r="428" spans="2:26" ht="19.2" x14ac:dyDescent="0.45">
      <c r="B428" s="8" t="s">
        <v>277</v>
      </c>
      <c r="C428" s="1" t="s">
        <v>1</v>
      </c>
      <c r="D428" s="12">
        <v>42</v>
      </c>
      <c r="I428" t="str">
        <f>I414</f>
        <v>ALTER TABLE TM_BACKLOG_TASK</v>
      </c>
      <c r="L428" s="14"/>
      <c r="M428" s="18" t="str">
        <f t="shared" si="175"/>
        <v>LAST_UPDATED_DATE,</v>
      </c>
      <c r="N428" s="5" t="str">
        <f t="shared" si="171"/>
        <v>LAST_UPDATED_DATE VARCHAR(42),</v>
      </c>
      <c r="O428" s="1" t="s">
        <v>317</v>
      </c>
      <c r="P428" t="s">
        <v>316</v>
      </c>
      <c r="Q428" t="s">
        <v>8</v>
      </c>
      <c r="W428" s="17" t="str">
        <f t="shared" si="170"/>
        <v>lastUpdatedDate</v>
      </c>
      <c r="X428" s="3" t="str">
        <f t="shared" si="172"/>
        <v>"lastUpdatedDate":"",</v>
      </c>
      <c r="Y428" s="22" t="str">
        <f t="shared" si="173"/>
        <v>public static String LAST_UPDATED_DATE="lastUpdatedDate";</v>
      </c>
      <c r="Z428" s="7" t="str">
        <f t="shared" si="174"/>
        <v>private String lastUpdatedDate="";</v>
      </c>
    </row>
    <row r="429" spans="2:26" ht="19.2" x14ac:dyDescent="0.45">
      <c r="B429" s="8" t="s">
        <v>278</v>
      </c>
      <c r="C429" s="1" t="s">
        <v>1</v>
      </c>
      <c r="D429" s="12">
        <v>42</v>
      </c>
      <c r="I429" t="str">
        <f>I415</f>
        <v>ALTER TABLE TM_BACKLOG_TASK</v>
      </c>
      <c r="J429" t="str">
        <f t="shared" ref="J429:J434" si="176">CONCATENATE(LEFT(CONCATENATE(" ADD "," ",N429,";"),LEN(CONCATENATE(" ADD "," ",N429,";"))-2),";")</f>
        <v xml:space="preserve"> ADD  LAST_UPDATED_TIME VARCHAR(42);</v>
      </c>
      <c r="L429" s="14"/>
      <c r="M429" s="18" t="str">
        <f t="shared" si="175"/>
        <v>LAST_UPDATED_TIME,</v>
      </c>
      <c r="N429" s="5" t="str">
        <f>CONCATENATE(B429," ",C429,"(",D429,")",",")</f>
        <v>LAST_UPDATED_TIME VARCHAR(42),</v>
      </c>
      <c r="O429" s="1" t="s">
        <v>317</v>
      </c>
      <c r="P429" t="s">
        <v>316</v>
      </c>
      <c r="Q429" t="s">
        <v>133</v>
      </c>
      <c r="W429" s="17" t="str">
        <f>CONCATENATE(,LOWER(O429),UPPER(LEFT(P429,1)),LOWER(RIGHT(P429,LEN(P429)-IF(LEN(P429)&gt;0,1,LEN(P429)))),UPPER(LEFT(Q429,1)),LOWER(RIGHT(Q429,LEN(Q429)-IF(LEN(Q429)&gt;0,1,LEN(Q429)))),UPPER(LEFT(R429,1)),LOWER(RIGHT(R429,LEN(R429)-IF(LEN(R429)&gt;0,1,LEN(R429)))),UPPER(LEFT(S429,1)),LOWER(RIGHT(S429,LEN(S429)-IF(LEN(S429)&gt;0,1,LEN(S429)))),UPPER(LEFT(T429,1)),LOWER(RIGHT(T429,LEN(T429)-IF(LEN(T429)&gt;0,1,LEN(T429)))),UPPER(LEFT(U429,1)),LOWER(RIGHT(U429,LEN(U429)-IF(LEN(U429)&gt;0,1,LEN(U429)))),UPPER(LEFT(V429,1)),LOWER(RIGHT(V429,LEN(V429)-IF(LEN(V429)&gt;0,1,LEN(V429)))))</f>
        <v>lastUpdatedTıme</v>
      </c>
      <c r="X429" s="3" t="str">
        <f>CONCATENATE("""",W429,"""",":","""","""",",")</f>
        <v>"lastUpdatedTıme":"",</v>
      </c>
      <c r="Y429" s="22" t="str">
        <f>CONCATENATE("public static String ",,B429,,"=","""",W429,""";")</f>
        <v>public static String LAST_UPDATED_TIME="lastUpdatedTıme";</v>
      </c>
      <c r="Z429" s="7" t="str">
        <f>CONCATENATE("private String ",W429,"=","""""",";")</f>
        <v>private String lastUpdatedTıme="";</v>
      </c>
    </row>
    <row r="430" spans="2:26" ht="19.2" x14ac:dyDescent="0.45">
      <c r="B430" s="8" t="s">
        <v>476</v>
      </c>
      <c r="C430" s="1" t="s">
        <v>1</v>
      </c>
      <c r="D430" s="12">
        <v>42</v>
      </c>
      <c r="I430" t="str">
        <f>I428</f>
        <v>ALTER TABLE TM_BACKLOG_TASK</v>
      </c>
      <c r="J430" t="str">
        <f t="shared" si="176"/>
        <v xml:space="preserve"> ADD  IS_GENERAL VARCHAR(42);</v>
      </c>
      <c r="L430" s="14"/>
      <c r="M430" s="18" t="str">
        <f t="shared" si="175"/>
        <v>IS_GENERAL,</v>
      </c>
      <c r="N430" s="5" t="str">
        <f>CONCATENATE(B430," ",C430,"(",D430,")",",")</f>
        <v>IS_GENERAL VARCHAR(42),</v>
      </c>
      <c r="O430" s="1" t="s">
        <v>112</v>
      </c>
      <c r="P430" t="s">
        <v>477</v>
      </c>
      <c r="W430" s="17" t="str">
        <f>CONCATENATE(,LOWER(O430),UPPER(LEFT(P430,1)),LOWER(RIGHT(P430,LEN(P430)-IF(LEN(P430)&gt;0,1,LEN(P430)))),UPPER(LEFT(Q430,1)),LOWER(RIGHT(Q430,LEN(Q430)-IF(LEN(Q430)&gt;0,1,LEN(Q430)))),UPPER(LEFT(R430,1)),LOWER(RIGHT(R430,LEN(R430)-IF(LEN(R430)&gt;0,1,LEN(R430)))),UPPER(LEFT(S430,1)),LOWER(RIGHT(S430,LEN(S430)-IF(LEN(S430)&gt;0,1,LEN(S430)))),UPPER(LEFT(T430,1)),LOWER(RIGHT(T430,LEN(T430)-IF(LEN(T430)&gt;0,1,LEN(T430)))),UPPER(LEFT(U430,1)),LOWER(RIGHT(U430,LEN(U430)-IF(LEN(U430)&gt;0,1,LEN(U430)))),UPPER(LEFT(V430,1)),LOWER(RIGHT(V430,LEN(V430)-IF(LEN(V430)&gt;0,1,LEN(V430)))))</f>
        <v>ısGeneral</v>
      </c>
      <c r="X430" s="3" t="str">
        <f>CONCATENATE("""",W430,"""",":","""","""",",")</f>
        <v>"ısGeneral":"",</v>
      </c>
      <c r="Y430" s="22" t="str">
        <f>CONCATENATE("public static String ",,B430,,"=","""",W430,""";")</f>
        <v>public static String IS_GENERAL="ısGeneral";</v>
      </c>
      <c r="Z430" s="7" t="str">
        <f>CONCATENATE("private String ",W430,"=","""""",";")</f>
        <v>private String ısGeneral="";</v>
      </c>
    </row>
    <row r="431" spans="2:26" ht="19.2" x14ac:dyDescent="0.45">
      <c r="B431" s="8" t="s">
        <v>417</v>
      </c>
      <c r="C431" s="1" t="s">
        <v>1</v>
      </c>
      <c r="D431" s="12">
        <v>42</v>
      </c>
      <c r="I431" t="str">
        <f>I429</f>
        <v>ALTER TABLE TM_BACKLOG_TASK</v>
      </c>
      <c r="J431" t="str">
        <f t="shared" si="176"/>
        <v xml:space="preserve"> ADD  TASK_STATUS VARCHAR(42);</v>
      </c>
      <c r="L431" s="14"/>
      <c r="M431" s="18" t="str">
        <f t="shared" si="175"/>
        <v>TASK_STATUS,</v>
      </c>
      <c r="N431" s="5" t="str">
        <f>CONCATENATE(B431," ",C431,"(",D431,")",",")</f>
        <v>TASK_STATUS VARCHAR(42),</v>
      </c>
      <c r="O431" s="1" t="s">
        <v>312</v>
      </c>
      <c r="P431" t="s">
        <v>3</v>
      </c>
      <c r="W431" s="17" t="str">
        <f>CONCATENATE(,LOWER(O431),UPPER(LEFT(P431,1)),LOWER(RIGHT(P431,LEN(P431)-IF(LEN(P431)&gt;0,1,LEN(P431)))),UPPER(LEFT(Q431,1)),LOWER(RIGHT(Q431,LEN(Q431)-IF(LEN(Q431)&gt;0,1,LEN(Q431)))),UPPER(LEFT(R431,1)),LOWER(RIGHT(R431,LEN(R431)-IF(LEN(R431)&gt;0,1,LEN(R431)))),UPPER(LEFT(S431,1)),LOWER(RIGHT(S431,LEN(S431)-IF(LEN(S431)&gt;0,1,LEN(S431)))),UPPER(LEFT(T431,1)),LOWER(RIGHT(T431,LEN(T431)-IF(LEN(T431)&gt;0,1,LEN(T431)))),UPPER(LEFT(U431,1)),LOWER(RIGHT(U431,LEN(U431)-IF(LEN(U431)&gt;0,1,LEN(U431)))),UPPER(LEFT(V431,1)),LOWER(RIGHT(V431,LEN(V431)-IF(LEN(V431)&gt;0,1,LEN(V431)))))</f>
        <v>taskStatus</v>
      </c>
      <c r="X431" s="3" t="str">
        <f>CONCATENATE("""",W431,"""",":","""","""",",")</f>
        <v>"taskStatus":"",</v>
      </c>
      <c r="Y431" s="22" t="str">
        <f>CONCATENATE("public static String ",,B431,,"=","""",W431,""";")</f>
        <v>public static String TASK_STATUS="taskStatus";</v>
      </c>
      <c r="Z431" s="7" t="str">
        <f>CONCATENATE("private String ",W431,"=","""""",";")</f>
        <v>private String taskStatus="";</v>
      </c>
    </row>
    <row r="432" spans="2:26" ht="19.2" x14ac:dyDescent="0.45">
      <c r="B432" s="8" t="s">
        <v>637</v>
      </c>
      <c r="C432" s="1" t="s">
        <v>1</v>
      </c>
      <c r="D432" s="12">
        <v>42</v>
      </c>
      <c r="I432" t="str">
        <f>I430</f>
        <v>ALTER TABLE TM_BACKLOG_TASK</v>
      </c>
      <c r="J432" t="str">
        <f t="shared" si="176"/>
        <v xml:space="preserve"> ADD  IS_NOTIFIED_BUG VARCHAR(42);</v>
      </c>
      <c r="L432" s="14"/>
      <c r="M432" s="18" t="str">
        <f t="shared" si="175"/>
        <v>IS_NOTIFIED_BUG,</v>
      </c>
      <c r="N432" s="5" t="str">
        <f>CONCATENATE(B432," ",C432,"(",D432,")",",")</f>
        <v>IS_NOTIFIED_BUG VARCHAR(42),</v>
      </c>
      <c r="O432" s="1" t="s">
        <v>112</v>
      </c>
      <c r="P432" t="s">
        <v>591</v>
      </c>
      <c r="Q432" t="s">
        <v>410</v>
      </c>
      <c r="W432" s="17" t="str">
        <f>CONCATENATE(,LOWER(O432),UPPER(LEFT(P432,1)),LOWER(RIGHT(P432,LEN(P432)-IF(LEN(P432)&gt;0,1,LEN(P432)))),UPPER(LEFT(Q432,1)),LOWER(RIGHT(Q432,LEN(Q432)-IF(LEN(Q432)&gt;0,1,LEN(Q432)))),UPPER(LEFT(R432,1)),LOWER(RIGHT(R432,LEN(R432)-IF(LEN(R432)&gt;0,1,LEN(R432)))),UPPER(LEFT(S432,1)),LOWER(RIGHT(S432,LEN(S432)-IF(LEN(S432)&gt;0,1,LEN(S432)))),UPPER(LEFT(T432,1)),LOWER(RIGHT(T432,LEN(T432)-IF(LEN(T432)&gt;0,1,LEN(T432)))),UPPER(LEFT(U432,1)),LOWER(RIGHT(U432,LEN(U432)-IF(LEN(U432)&gt;0,1,LEN(U432)))),UPPER(LEFT(V432,1)),LOWER(RIGHT(V432,LEN(V432)-IF(LEN(V432)&gt;0,1,LEN(V432)))))</f>
        <v>ısNotıfıedBug</v>
      </c>
      <c r="X432" s="3" t="str">
        <f>CONCATENATE("""",W432,"""",":","""","""",",")</f>
        <v>"ısNotıfıedBug":"",</v>
      </c>
      <c r="Y432" s="22" t="str">
        <f>CONCATENATE("public static String ",,B432,,"=","""",W432,""";")</f>
        <v>public static String IS_NOTIFIED_BUG="ısNotıfıedBug";</v>
      </c>
      <c r="Z432" s="7" t="str">
        <f>CONCATENATE("private String ",W432,"=","""""",";")</f>
        <v>private String ısNotıfıedBug="";</v>
      </c>
    </row>
    <row r="433" spans="2:26" ht="19.2" x14ac:dyDescent="0.45">
      <c r="B433" s="8" t="s">
        <v>404</v>
      </c>
      <c r="C433" s="1" t="s">
        <v>1</v>
      </c>
      <c r="D433" s="12">
        <v>42</v>
      </c>
      <c r="I433" t="str">
        <f>I431</f>
        <v>ALTER TABLE TM_BACKLOG_TASK</v>
      </c>
      <c r="J433" t="str">
        <f t="shared" si="176"/>
        <v xml:space="preserve"> ADD  IS_DETECTED_BUG VARCHAR(42);</v>
      </c>
      <c r="L433" s="14"/>
      <c r="M433" s="18" t="str">
        <f t="shared" si="175"/>
        <v>IS_DETECTED_BUG,</v>
      </c>
      <c r="N433" s="5" t="str">
        <f>CONCATENATE(B433," ",C433,"(",D433,")",",")</f>
        <v>IS_DETECTED_BUG VARCHAR(42),</v>
      </c>
      <c r="O433" s="1" t="s">
        <v>112</v>
      </c>
      <c r="P433" t="s">
        <v>409</v>
      </c>
      <c r="Q433" t="s">
        <v>410</v>
      </c>
      <c r="W433" s="17" t="str">
        <f>CONCATENATE(,LOWER(O433),UPPER(LEFT(P433,1)),LOWER(RIGHT(P433,LEN(P433)-IF(LEN(P433)&gt;0,1,LEN(P433)))),UPPER(LEFT(Q433,1)),LOWER(RIGHT(Q433,LEN(Q433)-IF(LEN(Q433)&gt;0,1,LEN(Q433)))),UPPER(LEFT(R433,1)),LOWER(RIGHT(R433,LEN(R433)-IF(LEN(R433)&gt;0,1,LEN(R433)))),UPPER(LEFT(S433,1)),LOWER(RIGHT(S433,LEN(S433)-IF(LEN(S433)&gt;0,1,LEN(S433)))),UPPER(LEFT(T433,1)),LOWER(RIGHT(T433,LEN(T433)-IF(LEN(T433)&gt;0,1,LEN(T433)))),UPPER(LEFT(U433,1)),LOWER(RIGHT(U433,LEN(U433)-IF(LEN(U433)&gt;0,1,LEN(U433)))),UPPER(LEFT(V433,1)),LOWER(RIGHT(V433,LEN(V433)-IF(LEN(V433)&gt;0,1,LEN(V433)))))</f>
        <v>ısDetectedBug</v>
      </c>
      <c r="X433" s="3" t="str">
        <f>CONCATENATE("""",W433,"""",":","""","""",",")</f>
        <v>"ısDetectedBug":"",</v>
      </c>
      <c r="Y433" s="22" t="str">
        <f>CONCATENATE("public static String ",,B433,,"=","""",W433,""";")</f>
        <v>public static String IS_DETECTED_BUG="ısDetectedBug";</v>
      </c>
      <c r="Z433" s="7" t="str">
        <f>CONCATENATE("private String ",W433,"=","""""",";")</f>
        <v>private String ısDetectedBug="";</v>
      </c>
    </row>
    <row r="434" spans="2:26" ht="19.2" x14ac:dyDescent="0.45">
      <c r="B434" s="8" t="s">
        <v>405</v>
      </c>
      <c r="C434" s="1" t="s">
        <v>1</v>
      </c>
      <c r="D434" s="12">
        <v>42</v>
      </c>
      <c r="I434" t="str">
        <f>I433</f>
        <v>ALTER TABLE TM_BACKLOG_TASK</v>
      </c>
      <c r="J434" t="str">
        <f t="shared" si="176"/>
        <v xml:space="preserve"> ADD  IS_UPDATE_REQUIRED VARCHAR(42);</v>
      </c>
      <c r="L434" s="14"/>
      <c r="M434" s="18" t="str">
        <f t="shared" si="175"/>
        <v>IS_UPDATE_REQUIRED,</v>
      </c>
      <c r="N434" s="5" t="str">
        <f t="shared" si="171"/>
        <v>IS_UPDATE_REQUIRED VARCHAR(42),</v>
      </c>
      <c r="O434" s="1" t="s">
        <v>112</v>
      </c>
      <c r="P434" t="s">
        <v>411</v>
      </c>
      <c r="Q434" t="s">
        <v>412</v>
      </c>
      <c r="W434" s="17" t="str">
        <f t="shared" si="170"/>
        <v>ısUpdateRequıred</v>
      </c>
      <c r="X434" s="3" t="str">
        <f t="shared" si="172"/>
        <v>"ısUpdateRequıred":"",</v>
      </c>
      <c r="Y434" s="22" t="str">
        <f t="shared" si="173"/>
        <v>public static String IS_UPDATE_REQUIRED="ısUpdateRequıred";</v>
      </c>
      <c r="Z434" s="7" t="str">
        <f t="shared" si="174"/>
        <v>private String ısUpdateRequıred="";</v>
      </c>
    </row>
    <row r="435" spans="2:26" ht="19.2" x14ac:dyDescent="0.45">
      <c r="B435" s="8"/>
      <c r="C435" s="14"/>
      <c r="D435" s="14"/>
      <c r="L435" s="14"/>
      <c r="M435" s="20"/>
      <c r="O435" s="14"/>
      <c r="W435" s="17"/>
    </row>
    <row r="436" spans="2:26" ht="19.2" x14ac:dyDescent="0.45">
      <c r="B436" s="8"/>
      <c r="C436" s="14"/>
      <c r="D436" s="14"/>
      <c r="L436" s="14"/>
      <c r="M436" s="20"/>
      <c r="O436" s="14"/>
      <c r="W436" s="17"/>
    </row>
    <row r="437" spans="2:26" ht="19.2" x14ac:dyDescent="0.45">
      <c r="B437" s="8"/>
      <c r="C437" s="14"/>
      <c r="D437" s="14"/>
      <c r="L437" s="14"/>
      <c r="M437" s="20"/>
      <c r="O437" s="14"/>
      <c r="W437" s="17"/>
    </row>
    <row r="438" spans="2:26" ht="19.2" x14ac:dyDescent="0.45">
      <c r="B438" s="8"/>
      <c r="C438" s="14"/>
      <c r="D438" s="14"/>
      <c r="L438" s="14"/>
      <c r="M438" s="20"/>
      <c r="O438" s="14"/>
      <c r="W438" s="17"/>
    </row>
    <row r="439" spans="2:26" x14ac:dyDescent="0.3">
      <c r="B439" s="2" t="s">
        <v>418</v>
      </c>
      <c r="J439" t="s">
        <v>294</v>
      </c>
      <c r="K439" s="26" t="str">
        <f>CONCATENATE(J439," VIEW ",B439," AS SELECT")</f>
        <v>create OR REPLACE VIEW TM_BACKLOG_TASK_LIST AS SELECT</v>
      </c>
      <c r="N439" s="5" t="str">
        <f>CONCATENATE("CREATE TABLE ",B439," ","(")</f>
        <v>CREATE TABLE TM_BACKLOG_TASK_LIST (</v>
      </c>
    </row>
    <row r="440" spans="2:26" ht="19.2" x14ac:dyDescent="0.45">
      <c r="B440" s="1" t="s">
        <v>2</v>
      </c>
      <c r="C440" s="1" t="s">
        <v>1</v>
      </c>
      <c r="D440" s="4">
        <v>30</v>
      </c>
      <c r="E440" s="24" t="s">
        <v>113</v>
      </c>
      <c r="K440" s="25" t="str">
        <f>CONCATENATE("T.",B440,",")</f>
        <v>T.ID,</v>
      </c>
      <c r="L440" s="12"/>
      <c r="M440" s="18" t="str">
        <f t="shared" ref="M440:M447" si="177">CONCATENATE(B440,",")</f>
        <v>ID,</v>
      </c>
      <c r="N440" s="5" t="str">
        <f>CONCATENATE(B440," ",C440,"(",D440,") ",E440," ,")</f>
        <v>ID VARCHAR(30) NOT NULL ,</v>
      </c>
      <c r="O440" s="1" t="s">
        <v>2</v>
      </c>
      <c r="P440" s="6"/>
      <c r="Q440" s="6"/>
      <c r="R440" s="6"/>
      <c r="S440" s="6"/>
      <c r="T440" s="6"/>
      <c r="U440" s="6"/>
      <c r="V440" s="6"/>
      <c r="W440" s="17" t="str">
        <f t="shared" ref="W440:W472" si="178">CONCATENATE(,LOWER(O440),UPPER(LEFT(P440,1)),LOWER(RIGHT(P440,LEN(P440)-IF(LEN(P440)&gt;0,1,LEN(P440)))),UPPER(LEFT(Q440,1)),LOWER(RIGHT(Q440,LEN(Q440)-IF(LEN(Q440)&gt;0,1,LEN(Q440)))),UPPER(LEFT(R440,1)),LOWER(RIGHT(R440,LEN(R440)-IF(LEN(R440)&gt;0,1,LEN(R440)))),UPPER(LEFT(S440,1)),LOWER(RIGHT(S440,LEN(S440)-IF(LEN(S440)&gt;0,1,LEN(S440)))),UPPER(LEFT(T440,1)),LOWER(RIGHT(T440,LEN(T440)-IF(LEN(T440)&gt;0,1,LEN(T440)))),UPPER(LEFT(U440,1)),LOWER(RIGHT(U440,LEN(U440)-IF(LEN(U440)&gt;0,1,LEN(U440)))),UPPER(LEFT(V440,1)),LOWER(RIGHT(V440,LEN(V440)-IF(LEN(V440)&gt;0,1,LEN(V440)))))</f>
        <v>ıd</v>
      </c>
      <c r="X440" s="3" t="str">
        <f>CONCATENATE("""",W440,"""",":","""","""",",")</f>
        <v>"ıd":"",</v>
      </c>
      <c r="Y440" s="22" t="str">
        <f>CONCATENATE("public static String ",,B440,,"=","""",W440,""";")</f>
        <v>public static String ID="ıd";</v>
      </c>
      <c r="Z440" s="7" t="str">
        <f>CONCATENATE("private String ",W440,"=","""""",";")</f>
        <v>private String ıd="";</v>
      </c>
    </row>
    <row r="441" spans="2:26" ht="19.2" x14ac:dyDescent="0.45">
      <c r="B441" s="1" t="s">
        <v>3</v>
      </c>
      <c r="C441" s="1" t="s">
        <v>1</v>
      </c>
      <c r="D441" s="4">
        <v>10</v>
      </c>
      <c r="K441" s="25" t="str">
        <f t="shared" ref="K441:K446" si="179">CONCATENATE("T.",B441,",")</f>
        <v>T.STATUS,</v>
      </c>
      <c r="L441" s="12"/>
      <c r="M441" s="18" t="str">
        <f t="shared" si="177"/>
        <v>STATUS,</v>
      </c>
      <c r="N441" s="5" t="str">
        <f t="shared" ref="N441:N472" si="180">CONCATENATE(B441," ",C441,"(",D441,")",",")</f>
        <v>STATUS VARCHAR(10),</v>
      </c>
      <c r="O441" s="1" t="s">
        <v>3</v>
      </c>
      <c r="W441" s="17" t="str">
        <f t="shared" si="178"/>
        <v>status</v>
      </c>
      <c r="X441" s="3" t="str">
        <f>CONCATENATE("""",W441,"""",":","""","""",",")</f>
        <v>"status":"",</v>
      </c>
      <c r="Y441" s="22" t="str">
        <f>CONCATENATE("public static String ",,B441,,"=","""",W441,""";")</f>
        <v>public static String STATUS="status";</v>
      </c>
      <c r="Z441" s="7" t="str">
        <f>CONCATENATE("private String ",W441,"=","""""",";")</f>
        <v>private String status="";</v>
      </c>
    </row>
    <row r="442" spans="2:26" ht="19.2" x14ac:dyDescent="0.45">
      <c r="B442" s="1" t="s">
        <v>4</v>
      </c>
      <c r="C442" s="1" t="s">
        <v>1</v>
      </c>
      <c r="D442" s="4">
        <v>20</v>
      </c>
      <c r="K442" s="25" t="str">
        <f t="shared" si="179"/>
        <v>T.INSERT_DATE,</v>
      </c>
      <c r="L442" s="12"/>
      <c r="M442" s="18" t="str">
        <f t="shared" si="177"/>
        <v>INSERT_DATE,</v>
      </c>
      <c r="N442" s="5" t="str">
        <f t="shared" si="180"/>
        <v>INSERT_DATE VARCHAR(20),</v>
      </c>
      <c r="O442" s="1" t="s">
        <v>7</v>
      </c>
      <c r="P442" t="s">
        <v>8</v>
      </c>
      <c r="W442" s="17" t="str">
        <f t="shared" si="178"/>
        <v>ınsertDate</v>
      </c>
      <c r="X442" s="3" t="str">
        <f t="shared" ref="X442:X472" si="181">CONCATENATE("""",W442,"""",":","""","""",",")</f>
        <v>"ınsertDate":"",</v>
      </c>
      <c r="Y442" s="22" t="str">
        <f t="shared" ref="Y442:Y472" si="182">CONCATENATE("public static String ",,B442,,"=","""",W442,""";")</f>
        <v>public static String INSERT_DATE="ınsertDate";</v>
      </c>
      <c r="Z442" s="7" t="str">
        <f t="shared" ref="Z442:Z472" si="183">CONCATENATE("private String ",W442,"=","""""",";")</f>
        <v>private String ınsertDate="";</v>
      </c>
    </row>
    <row r="443" spans="2:26" ht="19.2" x14ac:dyDescent="0.45">
      <c r="B443" s="1" t="s">
        <v>5</v>
      </c>
      <c r="C443" s="1" t="s">
        <v>1</v>
      </c>
      <c r="D443" s="4">
        <v>20</v>
      </c>
      <c r="K443" s="25" t="str">
        <f t="shared" si="179"/>
        <v>T.MODIFICATION_DATE,</v>
      </c>
      <c r="L443" s="12"/>
      <c r="M443" s="18" t="str">
        <f t="shared" si="177"/>
        <v>MODIFICATION_DATE,</v>
      </c>
      <c r="N443" s="5" t="str">
        <f t="shared" si="180"/>
        <v>MODIFICATION_DATE VARCHAR(20),</v>
      </c>
      <c r="O443" s="1" t="s">
        <v>9</v>
      </c>
      <c r="P443" t="s">
        <v>8</v>
      </c>
      <c r="W443" s="17" t="str">
        <f t="shared" si="178"/>
        <v>modıfıcatıonDate</v>
      </c>
      <c r="X443" s="3" t="str">
        <f t="shared" si="181"/>
        <v>"modıfıcatıonDate":"",</v>
      </c>
      <c r="Y443" s="22" t="str">
        <f t="shared" si="182"/>
        <v>public static String MODIFICATION_DATE="modıfıcatıonDate";</v>
      </c>
      <c r="Z443" s="7" t="str">
        <f t="shared" si="183"/>
        <v>private String modıfıcatıonDate="";</v>
      </c>
    </row>
    <row r="444" spans="2:26" ht="19.2" x14ac:dyDescent="0.45">
      <c r="B444" s="1" t="s">
        <v>275</v>
      </c>
      <c r="C444" s="1" t="s">
        <v>1</v>
      </c>
      <c r="D444" s="4">
        <v>43</v>
      </c>
      <c r="K444" s="25" t="str">
        <f>CONCATENATE("B.",B444,",")</f>
        <v>B.FK_PROJECT_ID,</v>
      </c>
      <c r="L444" s="12"/>
      <c r="M444" s="18" t="str">
        <f>CONCATENATE(B444,",")</f>
        <v>FK_PROJECT_ID,</v>
      </c>
      <c r="N444" s="5" t="str">
        <f>CONCATENATE(B444," ",C444,"(",D444,")",",")</f>
        <v>FK_PROJECT_ID VARCHAR(43),</v>
      </c>
      <c r="O444" s="1" t="s">
        <v>10</v>
      </c>
      <c r="P444" t="s">
        <v>355</v>
      </c>
      <c r="Q444" t="s">
        <v>2</v>
      </c>
      <c r="W444" s="17" t="str">
        <f>CONCATENATE(,LOWER(O444),UPPER(LEFT(P444,1)),LOWER(RIGHT(P444,LEN(P444)-IF(LEN(P444)&gt;0,1,LEN(P444)))),UPPER(LEFT(Q444,1)),LOWER(RIGHT(Q444,LEN(Q444)-IF(LEN(Q444)&gt;0,1,LEN(Q444)))),UPPER(LEFT(R444,1)),LOWER(RIGHT(R444,LEN(R444)-IF(LEN(R444)&gt;0,1,LEN(R444)))),UPPER(LEFT(S444,1)),LOWER(RIGHT(S444,LEN(S444)-IF(LEN(S444)&gt;0,1,LEN(S444)))),UPPER(LEFT(T444,1)),LOWER(RIGHT(T444,LEN(T444)-IF(LEN(T444)&gt;0,1,LEN(T444)))),UPPER(LEFT(U444,1)),LOWER(RIGHT(U444,LEN(U444)-IF(LEN(U444)&gt;0,1,LEN(U444)))),UPPER(LEFT(V444,1)),LOWER(RIGHT(V444,LEN(V444)-IF(LEN(V444)&gt;0,1,LEN(V444)))))</f>
        <v>fkBacklogId</v>
      </c>
      <c r="X444" s="3" t="str">
        <f>CONCATENATE("""",W444,"""",":","""","""",",")</f>
        <v>"fkBacklogId":"",</v>
      </c>
      <c r="Y444" s="22" t="str">
        <f>CONCATENATE("public static String ",,B444,,"=","""",W444,""";")</f>
        <v>public static String FK_PROJECT_ID="fkBacklogId";</v>
      </c>
      <c r="Z444" s="7" t="str">
        <f>CONCATENATE("private String ",W444,"=","""""",";")</f>
        <v>private String fkBacklogId="";</v>
      </c>
    </row>
    <row r="445" spans="2:26" ht="19.2" x14ac:dyDescent="0.45">
      <c r="B445" s="1" t="s">
        <v>368</v>
      </c>
      <c r="C445" s="1" t="s">
        <v>1</v>
      </c>
      <c r="D445" s="4">
        <v>43</v>
      </c>
      <c r="K445" s="25" t="str">
        <f t="shared" si="179"/>
        <v>T.FK_BACKLOG_ID,</v>
      </c>
      <c r="L445" s="12"/>
      <c r="M445" s="18" t="str">
        <f t="shared" si="177"/>
        <v>FK_BACKLOG_ID,</v>
      </c>
      <c r="N445" s="5" t="str">
        <f t="shared" si="180"/>
        <v>FK_BACKLOG_ID VARCHAR(43),</v>
      </c>
      <c r="O445" s="1" t="s">
        <v>10</v>
      </c>
      <c r="P445" t="s">
        <v>355</v>
      </c>
      <c r="Q445" t="s">
        <v>2</v>
      </c>
      <c r="W445" s="17" t="str">
        <f t="shared" si="178"/>
        <v>fkBacklogId</v>
      </c>
      <c r="X445" s="3" t="str">
        <f t="shared" si="181"/>
        <v>"fkBacklogId":"",</v>
      </c>
      <c r="Y445" s="22" t="str">
        <f t="shared" si="182"/>
        <v>public static String FK_BACKLOG_ID="fkBacklogId";</v>
      </c>
      <c r="Z445" s="7" t="str">
        <f t="shared" si="183"/>
        <v>private String fkBacklogId="";</v>
      </c>
    </row>
    <row r="446" spans="2:26" ht="19.2" x14ac:dyDescent="0.45">
      <c r="B446" s="1" t="s">
        <v>273</v>
      </c>
      <c r="C446" s="1" t="s">
        <v>1</v>
      </c>
      <c r="D446" s="4">
        <v>43</v>
      </c>
      <c r="J446" s="23"/>
      <c r="K446" s="25" t="str">
        <f t="shared" si="179"/>
        <v>T.FK_TASK_TYPE_ID,</v>
      </c>
      <c r="L446" s="12"/>
      <c r="M446" s="18" t="str">
        <f t="shared" si="177"/>
        <v>FK_TASK_TYPE_ID,</v>
      </c>
      <c r="N446" s="5" t="str">
        <f>CONCATENATE(B446," ",C446,"(",D446,")",",")</f>
        <v>FK_TASK_TYPE_ID VARCHAR(43),</v>
      </c>
      <c r="O446" s="1" t="s">
        <v>10</v>
      </c>
      <c r="P446" t="s">
        <v>312</v>
      </c>
      <c r="Q446" t="s">
        <v>51</v>
      </c>
      <c r="R446" t="s">
        <v>2</v>
      </c>
      <c r="W446" s="17" t="str">
        <f>CONCATENATE(,LOWER(O446),UPPER(LEFT(P446,1)),LOWER(RIGHT(P446,LEN(P446)-IF(LEN(P446)&gt;0,1,LEN(P446)))),UPPER(LEFT(Q446,1)),LOWER(RIGHT(Q446,LEN(Q446)-IF(LEN(Q446)&gt;0,1,LEN(Q446)))),UPPER(LEFT(R446,1)),LOWER(RIGHT(R446,LEN(R446)-IF(LEN(R446)&gt;0,1,LEN(R446)))),UPPER(LEFT(S446,1)),LOWER(RIGHT(S446,LEN(S446)-IF(LEN(S446)&gt;0,1,LEN(S446)))),UPPER(LEFT(T446,1)),LOWER(RIGHT(T446,LEN(T446)-IF(LEN(T446)&gt;0,1,LEN(T446)))),UPPER(LEFT(U446,1)),LOWER(RIGHT(U446,LEN(U446)-IF(LEN(U446)&gt;0,1,LEN(U446)))),UPPER(LEFT(V446,1)),LOWER(RIGHT(V446,LEN(V446)-IF(LEN(V446)&gt;0,1,LEN(V446)))))</f>
        <v>fkTaskTypeId</v>
      </c>
      <c r="X446" s="3" t="str">
        <f>CONCATENATE("""",W446,"""",":","""","""",",")</f>
        <v>"fkTaskTypeId":"",</v>
      </c>
      <c r="Y446" s="22" t="str">
        <f>CONCATENATE("public static String ",,B446,,"=","""",W446,""";")</f>
        <v>public static String FK_TASK_TYPE_ID="fkTaskTypeId";</v>
      </c>
      <c r="Z446" s="7" t="str">
        <f>CONCATENATE("private String ",W446,"=","""""",";")</f>
        <v>private String fkTaskTypeId="";</v>
      </c>
    </row>
    <row r="447" spans="2:26" ht="19.2" x14ac:dyDescent="0.45">
      <c r="B447" s="1" t="s">
        <v>332</v>
      </c>
      <c r="C447" s="1" t="s">
        <v>1</v>
      </c>
      <c r="D447" s="4">
        <v>43</v>
      </c>
      <c r="J447" s="23"/>
      <c r="K447" s="25" t="s">
        <v>478</v>
      </c>
      <c r="L447" s="12"/>
      <c r="M447" s="18" t="str">
        <f t="shared" si="177"/>
        <v>TASK_TYPE_NAME,</v>
      </c>
      <c r="N447" s="5" t="str">
        <f t="shared" si="180"/>
        <v>TASK_TYPE_NAME VARCHAR(43),</v>
      </c>
      <c r="O447" s="1" t="s">
        <v>312</v>
      </c>
      <c r="P447" t="s">
        <v>51</v>
      </c>
      <c r="Q447" t="s">
        <v>0</v>
      </c>
      <c r="W447" s="17" t="str">
        <f t="shared" si="178"/>
        <v>taskTypeName</v>
      </c>
      <c r="X447" s="3" t="str">
        <f t="shared" si="181"/>
        <v>"taskTypeName":"",</v>
      </c>
      <c r="Y447" s="22" t="str">
        <f t="shared" si="182"/>
        <v>public static String TASK_TYPE_NAME="taskTypeName";</v>
      </c>
      <c r="Z447" s="7" t="str">
        <f t="shared" si="183"/>
        <v>private String taskTypeName="";</v>
      </c>
    </row>
    <row r="448" spans="2:26" ht="19.2" x14ac:dyDescent="0.45">
      <c r="B448" s="1" t="s">
        <v>400</v>
      </c>
      <c r="C448" s="1" t="s">
        <v>1</v>
      </c>
      <c r="D448" s="4">
        <v>43</v>
      </c>
      <c r="K448" s="25" t="str">
        <f>CONCATENATE("T.",B448,",")</f>
        <v>T.FK_ASSIGNEE_ID,</v>
      </c>
      <c r="L448" s="12"/>
      <c r="M448" s="18"/>
      <c r="N448" s="5" t="str">
        <f>CONCATENATE(B448," ",C448,"(",D448,")",",")</f>
        <v>FK_ASSIGNEE_ID VARCHAR(43),</v>
      </c>
      <c r="O448" s="1" t="s">
        <v>10</v>
      </c>
      <c r="P448" t="s">
        <v>345</v>
      </c>
      <c r="Q448" t="s">
        <v>2</v>
      </c>
      <c r="W448" s="17" t="str">
        <f>CONCATENATE(,LOWER(O448),UPPER(LEFT(P448,1)),LOWER(RIGHT(P448,LEN(P448)-IF(LEN(P448)&gt;0,1,LEN(P448)))),UPPER(LEFT(Q448,1)),LOWER(RIGHT(Q448,LEN(Q448)-IF(LEN(Q448)&gt;0,1,LEN(Q448)))),UPPER(LEFT(R448,1)),LOWER(RIGHT(R448,LEN(R448)-IF(LEN(R448)&gt;0,1,LEN(R448)))),UPPER(LEFT(S448,1)),LOWER(RIGHT(S448,LEN(S448)-IF(LEN(S448)&gt;0,1,LEN(S448)))),UPPER(LEFT(T448,1)),LOWER(RIGHT(T448,LEN(T448)-IF(LEN(T448)&gt;0,1,LEN(T448)))),UPPER(LEFT(U448,1)),LOWER(RIGHT(U448,LEN(U448)-IF(LEN(U448)&gt;0,1,LEN(U448)))),UPPER(LEFT(V448,1)),LOWER(RIGHT(V448,LEN(V448)-IF(LEN(V448)&gt;0,1,LEN(V448)))))</f>
        <v>fkAssıgneeId</v>
      </c>
      <c r="X448" s="3" t="str">
        <f>CONCATENATE("""",W448,"""",":","""","""",",")</f>
        <v>"fkAssıgneeId":"",</v>
      </c>
      <c r="Y448" s="22" t="str">
        <f>CONCATENATE("public static String ",,B448,,"=","""",W448,""";")</f>
        <v>public static String FK_ASSIGNEE_ID="fkAssıgneeId";</v>
      </c>
      <c r="Z448" s="7" t="str">
        <f>CONCATENATE("private String ",W448,"=","""""",";")</f>
        <v>private String fkAssıgneeId="";</v>
      </c>
    </row>
    <row r="449" spans="2:26" ht="19.2" x14ac:dyDescent="0.45">
      <c r="B449" s="1" t="s">
        <v>342</v>
      </c>
      <c r="C449" s="1" t="s">
        <v>1</v>
      </c>
      <c r="D449" s="4">
        <v>43</v>
      </c>
      <c r="K449" s="25" t="s">
        <v>451</v>
      </c>
      <c r="L449" s="12"/>
      <c r="M449" s="18"/>
      <c r="N449" s="5" t="str">
        <f>CONCATENATE(B449," ",C449,"(",D449,")",",")</f>
        <v>ASSIGNEE_NAME VARCHAR(43),</v>
      </c>
      <c r="O449" s="1" t="s">
        <v>345</v>
      </c>
      <c r="P449" t="s">
        <v>0</v>
      </c>
      <c r="W449" s="17" t="str">
        <f>CONCATENATE(,LOWER(O449),UPPER(LEFT(P449,1)),LOWER(RIGHT(P449,LEN(P449)-IF(LEN(P449)&gt;0,1,LEN(P449)))),UPPER(LEFT(Q449,1)),LOWER(RIGHT(Q449,LEN(Q449)-IF(LEN(Q449)&gt;0,1,LEN(Q449)))),UPPER(LEFT(R449,1)),LOWER(RIGHT(R449,LEN(R449)-IF(LEN(R449)&gt;0,1,LEN(R449)))),UPPER(LEFT(S449,1)),LOWER(RIGHT(S449,LEN(S449)-IF(LEN(S449)&gt;0,1,LEN(S449)))),UPPER(LEFT(T449,1)),LOWER(RIGHT(T449,LEN(T449)-IF(LEN(T449)&gt;0,1,LEN(T449)))),UPPER(LEFT(U449,1)),LOWER(RIGHT(U449,LEN(U449)-IF(LEN(U449)&gt;0,1,LEN(U449)))),UPPER(LEFT(V449,1)),LOWER(RIGHT(V449,LEN(V449)-IF(LEN(V449)&gt;0,1,LEN(V449)))))</f>
        <v>assıgneeName</v>
      </c>
      <c r="X449" s="3" t="str">
        <f>CONCATENATE("""",W449,"""",":","""","""",",")</f>
        <v>"assıgneeName":"",</v>
      </c>
      <c r="Y449" s="22" t="str">
        <f>CONCATENATE("public static String ",,B449,,"=","""",W449,""";")</f>
        <v>public static String ASSIGNEE_NAME="assıgneeName";</v>
      </c>
      <c r="Z449" s="7" t="str">
        <f>CONCATENATE("private String ",W449,"=","""""",";")</f>
        <v>private String assıgneeName="";</v>
      </c>
    </row>
    <row r="450" spans="2:26" ht="19.2" x14ac:dyDescent="0.45">
      <c r="B450" s="1" t="s">
        <v>640</v>
      </c>
      <c r="C450" s="1" t="s">
        <v>1</v>
      </c>
      <c r="D450" s="4">
        <v>43</v>
      </c>
      <c r="K450" s="25" t="s">
        <v>641</v>
      </c>
      <c r="L450" s="12"/>
      <c r="M450" s="18"/>
      <c r="N450" s="5" t="str">
        <f t="shared" si="180"/>
        <v>ASSIGNEE_IMAGE_URL VARCHAR(43),</v>
      </c>
      <c r="O450" s="1" t="s">
        <v>345</v>
      </c>
      <c r="P450" t="s">
        <v>153</v>
      </c>
      <c r="Q450" t="s">
        <v>326</v>
      </c>
      <c r="W450" s="17" t="str">
        <f t="shared" si="178"/>
        <v>assıgneeImageUrl</v>
      </c>
      <c r="X450" s="3" t="str">
        <f t="shared" si="181"/>
        <v>"assıgneeImageUrl":"",</v>
      </c>
      <c r="Y450" s="22" t="str">
        <f t="shared" si="182"/>
        <v>public static String ASSIGNEE_IMAGE_URL="assıgneeImageUrl";</v>
      </c>
      <c r="Z450" s="7" t="str">
        <f t="shared" si="183"/>
        <v>private String assıgneeImageUrl="";</v>
      </c>
    </row>
    <row r="451" spans="2:26" ht="26.4" x14ac:dyDescent="0.45">
      <c r="B451" s="10" t="s">
        <v>447</v>
      </c>
      <c r="C451" s="1" t="s">
        <v>1</v>
      </c>
      <c r="D451" s="4">
        <v>43</v>
      </c>
      <c r="K451" s="25" t="s">
        <v>452</v>
      </c>
      <c r="L451" s="12"/>
      <c r="M451" s="18" t="str">
        <f>CONCATENATE(B446,",")</f>
        <v>FK_TASK_TYPE_ID,</v>
      </c>
      <c r="N451" s="5" t="str">
        <f>CONCATENATE(B451," ",C451,"(",D451,")",",")</f>
        <v>BUG_COUNT VARCHAR(43),</v>
      </c>
      <c r="O451" s="1" t="s">
        <v>410</v>
      </c>
      <c r="P451" t="s">
        <v>215</v>
      </c>
      <c r="W451" s="17" t="str">
        <f>CONCATENATE(,LOWER(O451),UPPER(LEFT(P451,1)),LOWER(RIGHT(P451,LEN(P451)-IF(LEN(P451)&gt;0,1,LEN(P451)))),UPPER(LEFT(Q451,1)),LOWER(RIGHT(Q451,LEN(Q451)-IF(LEN(Q451)&gt;0,1,LEN(Q451)))),UPPER(LEFT(R451,1)),LOWER(RIGHT(R451,LEN(R451)-IF(LEN(R451)&gt;0,1,LEN(R451)))),UPPER(LEFT(S451,1)),LOWER(RIGHT(S451,LEN(S451)-IF(LEN(S451)&gt;0,1,LEN(S451)))),UPPER(LEFT(T451,1)),LOWER(RIGHT(T451,LEN(T451)-IF(LEN(T451)&gt;0,1,LEN(T451)))),UPPER(LEFT(U451,1)),LOWER(RIGHT(U451,LEN(U451)-IF(LEN(U451)&gt;0,1,LEN(U451)))),UPPER(LEFT(V451,1)),LOWER(RIGHT(V451,LEN(V451)-IF(LEN(V451)&gt;0,1,LEN(V451)))))</f>
        <v>bugCount</v>
      </c>
      <c r="X451" s="3" t="str">
        <f>CONCATENATE("""",W451,"""",":","""","""",",")</f>
        <v>"bugCount":"",</v>
      </c>
      <c r="Y451" s="22" t="str">
        <f>CONCATENATE("public static String ",,B451,,"=","""",W451,""";")</f>
        <v>public static String BUG_COUNT="bugCount";</v>
      </c>
      <c r="Z451" s="7" t="str">
        <f>CONCATENATE("private String ",W451,"=","""""",";")</f>
        <v>private String bugCount="";</v>
      </c>
    </row>
    <row r="452" spans="2:26" ht="26.4" x14ac:dyDescent="0.45">
      <c r="B452" s="10" t="s">
        <v>448</v>
      </c>
      <c r="C452" s="1" t="s">
        <v>1</v>
      </c>
      <c r="D452" s="4">
        <v>43</v>
      </c>
      <c r="K452" s="25" t="s">
        <v>453</v>
      </c>
      <c r="L452" s="12"/>
      <c r="M452" s="18" t="str">
        <f>CONCATENATE(B447,",")</f>
        <v>TASK_TYPE_NAME,</v>
      </c>
      <c r="N452" s="5" t="str">
        <f t="shared" si="180"/>
        <v>UPDATE_COUNT VARCHAR(43),</v>
      </c>
      <c r="O452" s="1" t="s">
        <v>411</v>
      </c>
      <c r="P452" t="s">
        <v>215</v>
      </c>
      <c r="W452" s="17" t="str">
        <f t="shared" si="178"/>
        <v>updateCount</v>
      </c>
      <c r="X452" s="3" t="str">
        <f t="shared" si="181"/>
        <v>"updateCount":"",</v>
      </c>
      <c r="Y452" s="22" t="str">
        <f t="shared" si="182"/>
        <v>public static String UPDATE_COUNT="updateCount";</v>
      </c>
      <c r="Z452" s="7" t="str">
        <f t="shared" si="183"/>
        <v>private String updateCount="";</v>
      </c>
    </row>
    <row r="453" spans="2:26" ht="19.2" x14ac:dyDescent="0.45">
      <c r="B453" s="10" t="s">
        <v>263</v>
      </c>
      <c r="C453" s="1" t="s">
        <v>1</v>
      </c>
      <c r="D453" s="4">
        <v>43</v>
      </c>
      <c r="K453" s="25" t="str">
        <f>CONCATENATE("T.",B453,",")</f>
        <v>T.CREATED_BY,</v>
      </c>
      <c r="L453" s="12"/>
      <c r="M453" s="18" t="str">
        <f>CONCATENATE(B448,",")</f>
        <v>FK_ASSIGNEE_ID,</v>
      </c>
      <c r="N453" s="5" t="str">
        <f>CONCATENATE(B453," ",C453,"(",D453,")",",")</f>
        <v>CREATED_BY VARCHAR(43),</v>
      </c>
      <c r="O453" s="1" t="s">
        <v>283</v>
      </c>
      <c r="P453" t="s">
        <v>128</v>
      </c>
      <c r="W453" s="17" t="str">
        <f>CONCATENATE(,LOWER(O453),UPPER(LEFT(P453,1)),LOWER(RIGHT(P453,LEN(P453)-IF(LEN(P453)&gt;0,1,LEN(P453)))),UPPER(LEFT(Q453,1)),LOWER(RIGHT(Q453,LEN(Q453)-IF(LEN(Q453)&gt;0,1,LEN(Q453)))),UPPER(LEFT(R453,1)),LOWER(RIGHT(R453,LEN(R453)-IF(LEN(R453)&gt;0,1,LEN(R453)))),UPPER(LEFT(S453,1)),LOWER(RIGHT(S453,LEN(S453)-IF(LEN(S453)&gt;0,1,LEN(S453)))),UPPER(LEFT(T453,1)),LOWER(RIGHT(T453,LEN(T453)-IF(LEN(T453)&gt;0,1,LEN(T453)))),UPPER(LEFT(U453,1)),LOWER(RIGHT(U453,LEN(U453)-IF(LEN(U453)&gt;0,1,LEN(U453)))),UPPER(LEFT(V453,1)),LOWER(RIGHT(V453,LEN(V453)-IF(LEN(V453)&gt;0,1,LEN(V453)))))</f>
        <v>createdBy</v>
      </c>
      <c r="X453" s="3" t="str">
        <f>CONCATENATE("""",W453,"""",":","""","""",",")</f>
        <v>"createdBy":"",</v>
      </c>
      <c r="Y453" s="22" t="str">
        <f>CONCATENATE("public static String ",,B453,,"=","""",W453,""";")</f>
        <v>public static String CREATED_BY="createdBy";</v>
      </c>
      <c r="Z453" s="7" t="str">
        <f>CONCATENATE("private String ",W453,"=","""""",";")</f>
        <v>private String createdBy="";</v>
      </c>
    </row>
    <row r="454" spans="2:26" ht="19.2" x14ac:dyDescent="0.45">
      <c r="B454" s="10" t="s">
        <v>340</v>
      </c>
      <c r="C454" s="1" t="s">
        <v>1</v>
      </c>
      <c r="D454" s="4">
        <v>43</v>
      </c>
      <c r="K454" s="25" t="s">
        <v>454</v>
      </c>
      <c r="L454" s="12"/>
      <c r="M454" s="18" t="str">
        <f>CONCATENATE(B450,",")</f>
        <v>ASSIGNEE_IMAGE_URL,</v>
      </c>
      <c r="N454" s="5" t="str">
        <f t="shared" si="180"/>
        <v>CREATED_BY_NAME VARCHAR(43),</v>
      </c>
      <c r="O454" s="1" t="s">
        <v>283</v>
      </c>
      <c r="P454" t="s">
        <v>128</v>
      </c>
      <c r="Q454" t="s">
        <v>0</v>
      </c>
      <c r="W454" s="17" t="str">
        <f t="shared" si="178"/>
        <v>createdByName</v>
      </c>
      <c r="X454" s="3" t="str">
        <f t="shared" si="181"/>
        <v>"createdByName":"",</v>
      </c>
      <c r="Y454" s="22" t="str">
        <f t="shared" si="182"/>
        <v>public static String CREATED_BY_NAME="createdByName";</v>
      </c>
      <c r="Z454" s="7" t="str">
        <f t="shared" si="183"/>
        <v>private String createdByName="";</v>
      </c>
    </row>
    <row r="455" spans="2:26" ht="19.2" x14ac:dyDescent="0.45">
      <c r="B455" s="1" t="s">
        <v>264</v>
      </c>
      <c r="C455" s="1" t="s">
        <v>1</v>
      </c>
      <c r="D455" s="4">
        <v>43</v>
      </c>
      <c r="K455" s="25" t="str">
        <f t="shared" ref="K455:K460" si="184">CONCATENATE("T.",B455,",")</f>
        <v>T.CREATED_DATE,</v>
      </c>
      <c r="L455" s="12"/>
      <c r="M455" s="18" t="str">
        <f>CONCATENATE(B455,",")</f>
        <v>CREATED_DATE,</v>
      </c>
      <c r="N455" s="5" t="str">
        <f t="shared" si="180"/>
        <v>CREATED_DATE VARCHAR(43),</v>
      </c>
      <c r="O455" s="1" t="s">
        <v>283</v>
      </c>
      <c r="P455" t="s">
        <v>8</v>
      </c>
      <c r="W455" s="17" t="str">
        <f t="shared" si="178"/>
        <v>createdDate</v>
      </c>
      <c r="X455" s="3" t="str">
        <f t="shared" si="181"/>
        <v>"createdDate":"",</v>
      </c>
      <c r="Y455" s="22" t="str">
        <f t="shared" si="182"/>
        <v>public static String CREATED_DATE="createdDate";</v>
      </c>
      <c r="Z455" s="7" t="str">
        <f t="shared" si="183"/>
        <v>private String createdDate="";</v>
      </c>
    </row>
    <row r="456" spans="2:26" ht="19.2" x14ac:dyDescent="0.45">
      <c r="B456" s="1" t="s">
        <v>265</v>
      </c>
      <c r="C456" s="1" t="s">
        <v>1</v>
      </c>
      <c r="D456" s="4">
        <v>40</v>
      </c>
      <c r="K456" s="25" t="str">
        <f t="shared" si="184"/>
        <v>T.CREATED_TIME,</v>
      </c>
      <c r="L456" s="12"/>
      <c r="M456" s="18"/>
      <c r="N456" s="5" t="str">
        <f t="shared" si="180"/>
        <v>CREATED_TIME VARCHAR(40),</v>
      </c>
      <c r="O456" s="1" t="s">
        <v>283</v>
      </c>
      <c r="P456" t="s">
        <v>133</v>
      </c>
      <c r="W456" s="17" t="str">
        <f t="shared" si="178"/>
        <v>createdTıme</v>
      </c>
      <c r="X456" s="3" t="str">
        <f t="shared" si="181"/>
        <v>"createdTıme":"",</v>
      </c>
      <c r="Y456" s="22" t="str">
        <f t="shared" si="182"/>
        <v>public static String CREATED_TIME="createdTıme";</v>
      </c>
      <c r="Z456" s="7" t="str">
        <f t="shared" si="183"/>
        <v>private String createdTıme="";</v>
      </c>
    </row>
    <row r="457" spans="2:26" ht="19.2" x14ac:dyDescent="0.45">
      <c r="B457" s="1" t="s">
        <v>401</v>
      </c>
      <c r="C457" s="1" t="s">
        <v>1</v>
      </c>
      <c r="D457" s="4">
        <v>50</v>
      </c>
      <c r="K457" s="25" t="str">
        <f t="shared" si="184"/>
        <v>T.ESTIMATED_HOURS,</v>
      </c>
      <c r="L457" s="12"/>
      <c r="M457" s="18" t="str">
        <f>CONCATENATE(B457,",")</f>
        <v>ESTIMATED_HOURS,</v>
      </c>
      <c r="N457" s="5" t="str">
        <f t="shared" si="180"/>
        <v>ESTIMATED_HOURS VARCHAR(50),</v>
      </c>
      <c r="O457" s="1" t="s">
        <v>406</v>
      </c>
      <c r="P457" t="s">
        <v>407</v>
      </c>
      <c r="W457" s="17" t="str">
        <f t="shared" si="178"/>
        <v>estımatedHours</v>
      </c>
      <c r="X457" s="3" t="str">
        <f t="shared" si="181"/>
        <v>"estımatedHours":"",</v>
      </c>
      <c r="Y457" s="22" t="str">
        <f t="shared" si="182"/>
        <v>public static String ESTIMATED_HOURS="estımatedHours";</v>
      </c>
      <c r="Z457" s="7" t="str">
        <f t="shared" si="183"/>
        <v>private String estımatedHours="";</v>
      </c>
    </row>
    <row r="458" spans="2:26" ht="19.2" x14ac:dyDescent="0.45">
      <c r="B458" s="1" t="s">
        <v>402</v>
      </c>
      <c r="C458" s="1" t="s">
        <v>1</v>
      </c>
      <c r="D458" s="4">
        <v>50</v>
      </c>
      <c r="K458" s="25" t="str">
        <f t="shared" si="184"/>
        <v>T.SPENT_HOURS,</v>
      </c>
      <c r="L458" s="12"/>
      <c r="M458" s="18" t="str">
        <f>CONCATENATE(B458,",")</f>
        <v>SPENT_HOURS,</v>
      </c>
      <c r="N458" s="5" t="str">
        <f t="shared" si="180"/>
        <v>SPENT_HOURS VARCHAR(50),</v>
      </c>
      <c r="O458" s="1" t="s">
        <v>408</v>
      </c>
      <c r="P458" t="s">
        <v>407</v>
      </c>
      <c r="W458" s="17" t="str">
        <f t="shared" si="178"/>
        <v>spentHours</v>
      </c>
      <c r="X458" s="3" t="str">
        <f t="shared" si="181"/>
        <v>"spentHours":"",</v>
      </c>
      <c r="Y458" s="22" t="str">
        <f t="shared" si="182"/>
        <v>public static String SPENT_HOURS="spentHours";</v>
      </c>
      <c r="Z458" s="7" t="str">
        <f t="shared" si="183"/>
        <v>private String spentHours="";</v>
      </c>
    </row>
    <row r="459" spans="2:26" ht="19.2" x14ac:dyDescent="0.45">
      <c r="B459" s="1" t="s">
        <v>399</v>
      </c>
      <c r="C459" s="1" t="s">
        <v>1</v>
      </c>
      <c r="D459" s="4">
        <v>40</v>
      </c>
      <c r="K459" s="25" t="str">
        <f t="shared" si="184"/>
        <v>T.DEPENDENT_TASK_TYPE_1_ID,</v>
      </c>
      <c r="L459" s="12"/>
      <c r="M459" s="18"/>
      <c r="N459" s="5" t="str">
        <f>CONCATENATE(B459," ",C459,"(",D459,")",",")</f>
        <v>DEPENDENT_TASK_TYPE_1_ID VARCHAR(40),</v>
      </c>
      <c r="O459" s="1" t="s">
        <v>389</v>
      </c>
      <c r="P459" t="s">
        <v>312</v>
      </c>
      <c r="Q459" t="s">
        <v>51</v>
      </c>
      <c r="R459">
        <v>1</v>
      </c>
      <c r="S459" t="s">
        <v>2</v>
      </c>
      <c r="W459" s="17" t="str">
        <f>CONCATENATE(,LOWER(O459),UPPER(LEFT(P459,1)),LOWER(RIGHT(P459,LEN(P459)-IF(LEN(P459)&gt;0,1,LEN(P459)))),UPPER(LEFT(Q459,1)),LOWER(RIGHT(Q459,LEN(Q459)-IF(LEN(Q459)&gt;0,1,LEN(Q459)))),UPPER(LEFT(R459,1)),LOWER(RIGHT(R459,LEN(R459)-IF(LEN(R459)&gt;0,1,LEN(R459)))),UPPER(LEFT(S459,1)),LOWER(RIGHT(S459,LEN(S459)-IF(LEN(S459)&gt;0,1,LEN(S459)))),UPPER(LEFT(T459,1)),LOWER(RIGHT(T459,LEN(T459)-IF(LEN(T459)&gt;0,1,LEN(T459)))),UPPER(LEFT(U459,1)),LOWER(RIGHT(U459,LEN(U459)-IF(LEN(U459)&gt;0,1,LEN(U459)))),UPPER(LEFT(V459,1)),LOWER(RIGHT(V459,LEN(V459)-IF(LEN(V459)&gt;0,1,LEN(V459)))))</f>
        <v>dependentTaskType1Id</v>
      </c>
      <c r="X459" s="3" t="str">
        <f>CONCATENATE("""",W459,"""",":","""","""",",")</f>
        <v>"dependentTaskType1Id":"",</v>
      </c>
      <c r="Y459" s="22" t="str">
        <f>CONCATENATE("public static String ",,B459,,"=","""",W459,""";")</f>
        <v>public static String DEPENDENT_TASK_TYPE_1_ID="dependentTaskType1Id";</v>
      </c>
      <c r="Z459" s="7" t="str">
        <f>CONCATENATE("private String ",W459,"=","""""",";")</f>
        <v>private String dependentTaskType1Id="";</v>
      </c>
    </row>
    <row r="460" spans="2:26" ht="19.2" x14ac:dyDescent="0.45">
      <c r="B460" s="1" t="s">
        <v>398</v>
      </c>
      <c r="C460" s="1" t="s">
        <v>1</v>
      </c>
      <c r="D460" s="4">
        <v>40</v>
      </c>
      <c r="K460" s="25" t="str">
        <f t="shared" si="184"/>
        <v>T.DEPENDENT_TASK_TYPE_2_ID,</v>
      </c>
      <c r="L460" s="12"/>
      <c r="M460" s="18" t="str">
        <f>CONCATENATE(B460,",")</f>
        <v>DEPENDENT_TASK_TYPE_2_ID,</v>
      </c>
      <c r="N460" s="5" t="str">
        <f>CONCATENATE(B460," ",C460,"(",D460,")",",")</f>
        <v>DEPENDENT_TASK_TYPE_2_ID VARCHAR(40),</v>
      </c>
      <c r="O460" s="1" t="s">
        <v>389</v>
      </c>
      <c r="P460" t="s">
        <v>312</v>
      </c>
      <c r="Q460" t="s">
        <v>51</v>
      </c>
      <c r="R460">
        <v>2</v>
      </c>
      <c r="S460" t="s">
        <v>2</v>
      </c>
      <c r="W460" s="17" t="str">
        <f>CONCATENATE(,LOWER(O460),UPPER(LEFT(P460,1)),LOWER(RIGHT(P460,LEN(P460)-IF(LEN(P460)&gt;0,1,LEN(P460)))),UPPER(LEFT(Q460,1)),LOWER(RIGHT(Q460,LEN(Q460)-IF(LEN(Q460)&gt;0,1,LEN(Q460)))),UPPER(LEFT(R460,1)),LOWER(RIGHT(R460,LEN(R460)-IF(LEN(R460)&gt;0,1,LEN(R460)))),UPPER(LEFT(S460,1)),LOWER(RIGHT(S460,LEN(S460)-IF(LEN(S460)&gt;0,1,LEN(S460)))),UPPER(LEFT(T460,1)),LOWER(RIGHT(T460,LEN(T460)-IF(LEN(T460)&gt;0,1,LEN(T460)))),UPPER(LEFT(U460,1)),LOWER(RIGHT(U460,LEN(U460)-IF(LEN(U460)&gt;0,1,LEN(U460)))),UPPER(LEFT(V460,1)),LOWER(RIGHT(V460,LEN(V460)-IF(LEN(V460)&gt;0,1,LEN(V460)))))</f>
        <v>dependentTaskType2Id</v>
      </c>
      <c r="X460" s="3" t="str">
        <f>CONCATENATE("""",W460,"""",":","""","""",",")</f>
        <v>"dependentTaskType2Id":"",</v>
      </c>
      <c r="Y460" s="22" t="str">
        <f>CONCATENATE("public static String ",,B460,,"=","""",W460,""";")</f>
        <v>public static String DEPENDENT_TASK_TYPE_2_ID="dependentTaskType2Id";</v>
      </c>
      <c r="Z460" s="7" t="str">
        <f>CONCATENATE("private String ",W460,"=","""""",";")</f>
        <v>private String dependentTaskType2Id="";</v>
      </c>
    </row>
    <row r="461" spans="2:26" ht="19.2" x14ac:dyDescent="0.45">
      <c r="B461" s="1" t="s">
        <v>419</v>
      </c>
      <c r="C461" s="1" t="s">
        <v>1</v>
      </c>
      <c r="D461" s="4">
        <v>40</v>
      </c>
      <c r="K461" s="25" t="s">
        <v>457</v>
      </c>
      <c r="L461" s="12"/>
      <c r="M461" s="18"/>
      <c r="N461" s="5" t="str">
        <f t="shared" si="180"/>
        <v>DEPENDENT_TASK_TYPE_1_NAME VARCHAR(40),</v>
      </c>
      <c r="O461" s="1" t="s">
        <v>389</v>
      </c>
      <c r="P461" t="s">
        <v>312</v>
      </c>
      <c r="Q461" t="s">
        <v>51</v>
      </c>
      <c r="R461">
        <v>1</v>
      </c>
      <c r="S461" t="s">
        <v>0</v>
      </c>
      <c r="W461" s="17" t="str">
        <f t="shared" si="178"/>
        <v>dependentTaskType1Name</v>
      </c>
      <c r="X461" s="3" t="str">
        <f t="shared" si="181"/>
        <v>"dependentTaskType1Name":"",</v>
      </c>
      <c r="Y461" s="22" t="str">
        <f t="shared" si="182"/>
        <v>public static String DEPENDENT_TASK_TYPE_1_NAME="dependentTaskType1Name";</v>
      </c>
      <c r="Z461" s="7" t="str">
        <f t="shared" si="183"/>
        <v>private String dependentTaskType1Name="";</v>
      </c>
    </row>
    <row r="462" spans="2:26" ht="19.2" x14ac:dyDescent="0.45">
      <c r="B462" s="1" t="s">
        <v>420</v>
      </c>
      <c r="C462" s="1" t="s">
        <v>1</v>
      </c>
      <c r="D462" s="4">
        <v>40</v>
      </c>
      <c r="K462" s="25" t="s">
        <v>458</v>
      </c>
      <c r="L462" s="12"/>
      <c r="M462" s="18" t="str">
        <f>CONCATENATE(B462,",")</f>
        <v>DEPENDENT_TASK_TYPE_2_NAME,</v>
      </c>
      <c r="N462" s="5" t="str">
        <f t="shared" si="180"/>
        <v>DEPENDENT_TASK_TYPE_2_NAME VARCHAR(40),</v>
      </c>
      <c r="O462" s="1" t="s">
        <v>389</v>
      </c>
      <c r="P462" t="s">
        <v>312</v>
      </c>
      <c r="Q462" t="s">
        <v>51</v>
      </c>
      <c r="R462">
        <v>2</v>
      </c>
      <c r="S462" t="s">
        <v>0</v>
      </c>
      <c r="W462" s="17" t="str">
        <f t="shared" si="178"/>
        <v>dependentTaskType2Name</v>
      </c>
      <c r="X462" s="3" t="str">
        <f t="shared" si="181"/>
        <v>"dependentTaskType2Name":"",</v>
      </c>
      <c r="Y462" s="22" t="str">
        <f t="shared" si="182"/>
        <v>public static String DEPENDENT_TASK_TYPE_2_NAME="dependentTaskType2Name";</v>
      </c>
      <c r="Z462" s="7" t="str">
        <f t="shared" si="183"/>
        <v>private String dependentTaskType2Name="";</v>
      </c>
    </row>
    <row r="463" spans="2:26" ht="19.2" x14ac:dyDescent="0.45">
      <c r="B463" s="1" t="s">
        <v>272</v>
      </c>
      <c r="C463" s="1" t="s">
        <v>1</v>
      </c>
      <c r="D463" s="4">
        <v>30</v>
      </c>
      <c r="K463" s="25" t="str">
        <f>CONCATENATE("T.",B463,",")</f>
        <v>T.COMPLETED_DURATION,</v>
      </c>
      <c r="L463" s="12"/>
      <c r="M463" s="18" t="str">
        <f>CONCATENATE(B463,",")</f>
        <v>COMPLETED_DURATION,</v>
      </c>
      <c r="N463" s="5" t="str">
        <f t="shared" si="180"/>
        <v>COMPLETED_DURATION VARCHAR(30),</v>
      </c>
      <c r="O463" s="1" t="s">
        <v>314</v>
      </c>
      <c r="P463" t="s">
        <v>315</v>
      </c>
      <c r="W463" s="17" t="str">
        <f t="shared" si="178"/>
        <v>completedDuratıon</v>
      </c>
      <c r="X463" s="3" t="str">
        <f t="shared" si="181"/>
        <v>"completedDuratıon":"",</v>
      </c>
      <c r="Y463" s="22" t="str">
        <f t="shared" si="182"/>
        <v>public static String COMPLETED_DURATION="completedDuratıon";</v>
      </c>
      <c r="Z463" s="7" t="str">
        <f t="shared" si="183"/>
        <v>private String completedDuratıon="";</v>
      </c>
    </row>
    <row r="464" spans="2:26" ht="19.2" x14ac:dyDescent="0.45">
      <c r="B464" s="8" t="s">
        <v>276</v>
      </c>
      <c r="C464" s="1" t="s">
        <v>1</v>
      </c>
      <c r="D464" s="12">
        <v>40</v>
      </c>
      <c r="K464" s="25" t="str">
        <f>CONCATENATE("T.",B464,",")</f>
        <v>T.UPDATED_BY,</v>
      </c>
      <c r="L464" s="14"/>
      <c r="M464" s="18" t="str">
        <f>CONCATENATE(B464,",")</f>
        <v>UPDATED_BY,</v>
      </c>
      <c r="N464" s="5" t="str">
        <f>CONCATENATE(B464," ",C464,"(",D464,")",",")</f>
        <v>UPDATED_BY VARCHAR(40),</v>
      </c>
      <c r="O464" s="1" t="s">
        <v>316</v>
      </c>
      <c r="P464" t="s">
        <v>128</v>
      </c>
      <c r="W464" s="17" t="str">
        <f>CONCATENATE(,LOWER(O464),UPPER(LEFT(P464,1)),LOWER(RIGHT(P464,LEN(P464)-IF(LEN(P464)&gt;0,1,LEN(P464)))),UPPER(LEFT(Q464,1)),LOWER(RIGHT(Q464,LEN(Q464)-IF(LEN(Q464)&gt;0,1,LEN(Q464)))),UPPER(LEFT(R464,1)),LOWER(RIGHT(R464,LEN(R464)-IF(LEN(R464)&gt;0,1,LEN(R464)))),UPPER(LEFT(S464,1)),LOWER(RIGHT(S464,LEN(S464)-IF(LEN(S464)&gt;0,1,LEN(S464)))),UPPER(LEFT(T464,1)),LOWER(RIGHT(T464,LEN(T464)-IF(LEN(T464)&gt;0,1,LEN(T464)))),UPPER(LEFT(U464,1)),LOWER(RIGHT(U464,LEN(U464)-IF(LEN(U464)&gt;0,1,LEN(U464)))),UPPER(LEFT(V464,1)),LOWER(RIGHT(V464,LEN(V464)-IF(LEN(V464)&gt;0,1,LEN(V464)))))</f>
        <v>updatedBy</v>
      </c>
      <c r="X464" s="3" t="str">
        <f>CONCATENATE("""",W464,"""",":","""","""",",")</f>
        <v>"updatedBy":"",</v>
      </c>
      <c r="Y464" s="22" t="str">
        <f>CONCATENATE("public static String ",,B464,,"=","""",W464,""";")</f>
        <v>public static String UPDATED_BY="updatedBy";</v>
      </c>
      <c r="Z464" s="7" t="str">
        <f>CONCATENATE("private String ",W464,"=","""""",";")</f>
        <v>private String updatedBy="";</v>
      </c>
    </row>
    <row r="465" spans="2:26" ht="19.2" x14ac:dyDescent="0.45">
      <c r="B465" s="8" t="s">
        <v>421</v>
      </c>
      <c r="C465" s="1" t="s">
        <v>1</v>
      </c>
      <c r="D465" s="12">
        <v>40</v>
      </c>
      <c r="K465" s="25" t="s">
        <v>455</v>
      </c>
      <c r="L465" s="14"/>
      <c r="M465" s="18" t="str">
        <f t="shared" ref="M465:M472" si="185">CONCATENATE(B465,",")</f>
        <v>UPDATED_BY_NAME,</v>
      </c>
      <c r="N465" s="5" t="str">
        <f t="shared" si="180"/>
        <v>UPDATED_BY_NAME VARCHAR(40),</v>
      </c>
      <c r="O465" s="1" t="s">
        <v>316</v>
      </c>
      <c r="P465" t="s">
        <v>128</v>
      </c>
      <c r="Q465" t="s">
        <v>0</v>
      </c>
      <c r="W465" s="17" t="str">
        <f t="shared" si="178"/>
        <v>updatedByName</v>
      </c>
      <c r="X465" s="3" t="str">
        <f t="shared" si="181"/>
        <v>"updatedByName":"",</v>
      </c>
      <c r="Y465" s="22" t="str">
        <f t="shared" si="182"/>
        <v>public static String UPDATED_BY_NAME="updatedByName";</v>
      </c>
      <c r="Z465" s="7" t="str">
        <f t="shared" si="183"/>
        <v>private String updatedByName="";</v>
      </c>
    </row>
    <row r="466" spans="2:26" ht="19.2" x14ac:dyDescent="0.45">
      <c r="B466" s="8" t="s">
        <v>277</v>
      </c>
      <c r="C466" s="1" t="s">
        <v>1</v>
      </c>
      <c r="D466" s="12">
        <v>42</v>
      </c>
      <c r="K466" s="25" t="str">
        <f t="shared" ref="K466:K471" si="186">CONCATENATE("T.",B466,",")</f>
        <v>T.LAST_UPDATED_DATE,</v>
      </c>
      <c r="L466" s="14"/>
      <c r="M466" s="18" t="str">
        <f t="shared" si="185"/>
        <v>LAST_UPDATED_DATE,</v>
      </c>
      <c r="N466" s="5" t="str">
        <f t="shared" si="180"/>
        <v>LAST_UPDATED_DATE VARCHAR(42),</v>
      </c>
      <c r="O466" s="1" t="s">
        <v>317</v>
      </c>
      <c r="P466" t="s">
        <v>316</v>
      </c>
      <c r="Q466" t="s">
        <v>8</v>
      </c>
      <c r="W466" s="17" t="str">
        <f t="shared" si="178"/>
        <v>lastUpdatedDate</v>
      </c>
      <c r="X466" s="3" t="str">
        <f t="shared" si="181"/>
        <v>"lastUpdatedDate":"",</v>
      </c>
      <c r="Y466" s="22" t="str">
        <f t="shared" si="182"/>
        <v>public static String LAST_UPDATED_DATE="lastUpdatedDate";</v>
      </c>
      <c r="Z466" s="7" t="str">
        <f t="shared" si="183"/>
        <v>private String lastUpdatedDate="";</v>
      </c>
    </row>
    <row r="467" spans="2:26" ht="19.2" x14ac:dyDescent="0.45">
      <c r="B467" s="8" t="s">
        <v>278</v>
      </c>
      <c r="C467" s="1" t="s">
        <v>1</v>
      </c>
      <c r="D467" s="12">
        <v>42</v>
      </c>
      <c r="K467" s="25" t="str">
        <f t="shared" si="186"/>
        <v>T.LAST_UPDATED_TIME,</v>
      </c>
      <c r="L467" s="14"/>
      <c r="M467" s="18" t="str">
        <f t="shared" si="185"/>
        <v>LAST_UPDATED_TIME,</v>
      </c>
      <c r="N467" s="5" t="str">
        <f t="shared" si="180"/>
        <v>LAST_UPDATED_TIME VARCHAR(42),</v>
      </c>
      <c r="O467" s="1" t="s">
        <v>317</v>
      </c>
      <c r="P467" t="s">
        <v>316</v>
      </c>
      <c r="Q467" t="s">
        <v>133</v>
      </c>
      <c r="W467" s="17" t="str">
        <f t="shared" si="178"/>
        <v>lastUpdatedTıme</v>
      </c>
      <c r="X467" s="3" t="str">
        <f t="shared" si="181"/>
        <v>"lastUpdatedTıme":"",</v>
      </c>
      <c r="Y467" s="22" t="str">
        <f t="shared" si="182"/>
        <v>public static String LAST_UPDATED_TIME="lastUpdatedTıme";</v>
      </c>
      <c r="Z467" s="7" t="str">
        <f t="shared" si="183"/>
        <v>private String lastUpdatedTıme="";</v>
      </c>
    </row>
    <row r="468" spans="2:26" ht="19.2" x14ac:dyDescent="0.45">
      <c r="B468" s="8" t="s">
        <v>417</v>
      </c>
      <c r="C468" s="1" t="s">
        <v>1</v>
      </c>
      <c r="D468" s="12">
        <v>42</v>
      </c>
      <c r="K468" s="25" t="str">
        <f t="shared" si="186"/>
        <v>T.TASK_STATUS,</v>
      </c>
      <c r="L468" s="14"/>
      <c r="M468" s="18" t="str">
        <f t="shared" si="185"/>
        <v>TASK_STATUS,</v>
      </c>
      <c r="N468" s="5" t="str">
        <f t="shared" si="180"/>
        <v>TASK_STATUS VARCHAR(42),</v>
      </c>
      <c r="O468" s="1" t="s">
        <v>312</v>
      </c>
      <c r="P468" t="s">
        <v>3</v>
      </c>
      <c r="W468" s="17" t="str">
        <f t="shared" si="178"/>
        <v>taskStatus</v>
      </c>
      <c r="X468" s="3" t="str">
        <f t="shared" si="181"/>
        <v>"taskStatus":"",</v>
      </c>
      <c r="Y468" s="22" t="str">
        <f t="shared" si="182"/>
        <v>public static String TASK_STATUS="taskStatus";</v>
      </c>
      <c r="Z468" s="7" t="str">
        <f t="shared" si="183"/>
        <v>private String taskStatus="";</v>
      </c>
    </row>
    <row r="469" spans="2:26" ht="19.2" x14ac:dyDescent="0.45">
      <c r="B469" s="8" t="s">
        <v>637</v>
      </c>
      <c r="C469" s="1" t="s">
        <v>1</v>
      </c>
      <c r="D469" s="12">
        <v>42</v>
      </c>
      <c r="I469">
        <f>I467</f>
        <v>0</v>
      </c>
      <c r="J469" t="str">
        <f>CONCATENATE(LEFT(CONCATENATE(" ADD "," ",N469,";"),LEN(CONCATENATE(" ADD "," ",N469,";"))-2),";")</f>
        <v xml:space="preserve"> ADD  IS_NOTIFIED_BUG VARCHAR(42);</v>
      </c>
      <c r="K469" s="25" t="str">
        <f t="shared" si="186"/>
        <v>T.IS_NOTIFIED_BUG,</v>
      </c>
      <c r="L469" s="14"/>
      <c r="M469" s="18" t="str">
        <f>CONCATENATE(B469,",")</f>
        <v>IS_NOTIFIED_BUG,</v>
      </c>
      <c r="N469" s="5" t="str">
        <f>CONCATENATE(B469," ",C469,"(",D469,")",",")</f>
        <v>IS_NOTIFIED_BUG VARCHAR(42),</v>
      </c>
      <c r="O469" s="1" t="s">
        <v>112</v>
      </c>
      <c r="P469" t="s">
        <v>591</v>
      </c>
      <c r="Q469" t="s">
        <v>410</v>
      </c>
      <c r="W469" s="17" t="str">
        <f>CONCATENATE(,LOWER(O469),UPPER(LEFT(P469,1)),LOWER(RIGHT(P469,LEN(P469)-IF(LEN(P469)&gt;0,1,LEN(P469)))),UPPER(LEFT(Q469,1)),LOWER(RIGHT(Q469,LEN(Q469)-IF(LEN(Q469)&gt;0,1,LEN(Q469)))),UPPER(LEFT(R469,1)),LOWER(RIGHT(R469,LEN(R469)-IF(LEN(R469)&gt;0,1,LEN(R469)))),UPPER(LEFT(S469,1)),LOWER(RIGHT(S469,LEN(S469)-IF(LEN(S469)&gt;0,1,LEN(S469)))),UPPER(LEFT(T469,1)),LOWER(RIGHT(T469,LEN(T469)-IF(LEN(T469)&gt;0,1,LEN(T469)))),UPPER(LEFT(U469,1)),LOWER(RIGHT(U469,LEN(U469)-IF(LEN(U469)&gt;0,1,LEN(U469)))),UPPER(LEFT(V469,1)),LOWER(RIGHT(V469,LEN(V469)-IF(LEN(V469)&gt;0,1,LEN(V469)))))</f>
        <v>ısNotıfıedBug</v>
      </c>
      <c r="X469" s="3" t="str">
        <f>CONCATENATE("""",W469,"""",":","""","""",",")</f>
        <v>"ısNotıfıedBug":"",</v>
      </c>
      <c r="Y469" s="22" t="str">
        <f>CONCATENATE("public static String ",,B469,,"=","""",W469,""";")</f>
        <v>public static String IS_NOTIFIED_BUG="ısNotıfıedBug";</v>
      </c>
      <c r="Z469" s="7" t="str">
        <f>CONCATENATE("private String ",W469,"=","""""",";")</f>
        <v>private String ısNotıfıedBug="";</v>
      </c>
    </row>
    <row r="470" spans="2:26" ht="19.2" x14ac:dyDescent="0.45">
      <c r="B470" s="8" t="s">
        <v>404</v>
      </c>
      <c r="C470" s="1" t="s">
        <v>1</v>
      </c>
      <c r="D470" s="12">
        <v>42</v>
      </c>
      <c r="K470" s="25" t="str">
        <f t="shared" si="186"/>
        <v>T.IS_DETECTED_BUG,</v>
      </c>
      <c r="L470" s="14"/>
      <c r="M470" s="18" t="str">
        <f t="shared" si="185"/>
        <v>IS_DETECTED_BUG,</v>
      </c>
      <c r="N470" s="5" t="str">
        <f t="shared" si="180"/>
        <v>IS_DETECTED_BUG VARCHAR(42),</v>
      </c>
      <c r="O470" s="1" t="s">
        <v>112</v>
      </c>
      <c r="P470" t="s">
        <v>409</v>
      </c>
      <c r="Q470" t="s">
        <v>410</v>
      </c>
      <c r="W470" s="17" t="str">
        <f t="shared" si="178"/>
        <v>ısDetectedBug</v>
      </c>
      <c r="X470" s="3" t="str">
        <f t="shared" si="181"/>
        <v>"ısDetectedBug":"",</v>
      </c>
      <c r="Y470" s="22" t="str">
        <f t="shared" si="182"/>
        <v>public static String IS_DETECTED_BUG="ısDetectedBug";</v>
      </c>
      <c r="Z470" s="7" t="str">
        <f t="shared" si="183"/>
        <v>private String ısDetectedBug="";</v>
      </c>
    </row>
    <row r="471" spans="2:26" ht="19.2" x14ac:dyDescent="0.45">
      <c r="B471" s="8" t="s">
        <v>476</v>
      </c>
      <c r="C471" s="1" t="s">
        <v>1</v>
      </c>
      <c r="D471" s="12">
        <v>42</v>
      </c>
      <c r="I471">
        <f>I468</f>
        <v>0</v>
      </c>
      <c r="J471" t="str">
        <f>CONCATENATE(LEFT(CONCATENATE(" ADD "," ",N471,";"),LEN(CONCATENATE(" ADD "," ",N471,";"))-2),";")</f>
        <v xml:space="preserve"> ADD  IS_GENERAL VARCHAR(42);</v>
      </c>
      <c r="K471" s="25" t="str">
        <f t="shared" si="186"/>
        <v>T.IS_GENERAL,</v>
      </c>
      <c r="L471" s="14"/>
      <c r="M471" s="18" t="str">
        <f t="shared" si="185"/>
        <v>IS_GENERAL,</v>
      </c>
      <c r="N471" s="5" t="str">
        <f t="shared" si="180"/>
        <v>IS_GENERAL VARCHAR(42),</v>
      </c>
      <c r="O471" s="1" t="s">
        <v>112</v>
      </c>
      <c r="P471" t="s">
        <v>477</v>
      </c>
      <c r="W471" s="17" t="str">
        <f t="shared" si="178"/>
        <v>ısGeneral</v>
      </c>
      <c r="X471" s="3" t="str">
        <f t="shared" si="181"/>
        <v>"ısGeneral":"",</v>
      </c>
      <c r="Y471" s="22" t="str">
        <f t="shared" si="182"/>
        <v>public static String IS_GENERAL="ısGeneral";</v>
      </c>
      <c r="Z471" s="7" t="str">
        <f t="shared" si="183"/>
        <v>private String ısGeneral="";</v>
      </c>
    </row>
    <row r="472" spans="2:26" ht="19.2" x14ac:dyDescent="0.45">
      <c r="B472" s="8" t="s">
        <v>405</v>
      </c>
      <c r="C472" s="1" t="s">
        <v>1</v>
      </c>
      <c r="D472" s="12">
        <v>42</v>
      </c>
      <c r="K472" s="25" t="str">
        <f>CONCATENATE("T.",B472,"")</f>
        <v>T.IS_UPDATE_REQUIRED</v>
      </c>
      <c r="L472" s="14"/>
      <c r="M472" s="18" t="str">
        <f t="shared" si="185"/>
        <v>IS_UPDATE_REQUIRED,</v>
      </c>
      <c r="N472" s="5" t="str">
        <f t="shared" si="180"/>
        <v>IS_UPDATE_REQUIRED VARCHAR(42),</v>
      </c>
      <c r="O472" s="1" t="s">
        <v>112</v>
      </c>
      <c r="P472" t="s">
        <v>411</v>
      </c>
      <c r="Q472" t="s">
        <v>412</v>
      </c>
      <c r="W472" s="17" t="str">
        <f t="shared" si="178"/>
        <v>ısUpdateRequıred</v>
      </c>
      <c r="X472" s="3" t="str">
        <f t="shared" si="181"/>
        <v>"ısUpdateRequıred":"",</v>
      </c>
      <c r="Y472" s="22" t="str">
        <f t="shared" si="182"/>
        <v>public static String IS_UPDATE_REQUIRED="ısUpdateRequıred";</v>
      </c>
      <c r="Z472" s="7" t="str">
        <f t="shared" si="183"/>
        <v>private String ısUpdateRequıred="";</v>
      </c>
    </row>
    <row r="473" spans="2:26" ht="19.2" x14ac:dyDescent="0.45">
      <c r="C473" s="1"/>
      <c r="D473" s="8"/>
      <c r="K473" s="29" t="s">
        <v>473</v>
      </c>
      <c r="M473" s="18"/>
      <c r="N473" s="33" t="s">
        <v>130</v>
      </c>
      <c r="O473" s="1"/>
      <c r="W473" s="17"/>
    </row>
    <row r="474" spans="2:26" ht="19.2" x14ac:dyDescent="0.45">
      <c r="C474" s="14"/>
      <c r="D474" s="9"/>
      <c r="K474" s="29" t="s">
        <v>474</v>
      </c>
      <c r="M474" s="20"/>
      <c r="N474" s="33"/>
      <c r="O474" s="14"/>
      <c r="W474" s="17"/>
    </row>
    <row r="475" spans="2:26" ht="19.2" x14ac:dyDescent="0.45">
      <c r="C475" s="14"/>
      <c r="D475" s="9"/>
      <c r="K475" s="21" t="s">
        <v>475</v>
      </c>
      <c r="M475" s="20"/>
      <c r="N475" s="33"/>
      <c r="O475" s="14"/>
      <c r="W475" s="17"/>
    </row>
    <row r="476" spans="2:26" ht="19.2" x14ac:dyDescent="0.45">
      <c r="C476" s="14"/>
      <c r="D476" s="9"/>
      <c r="M476" s="20"/>
      <c r="N476" s="33"/>
      <c r="O476" s="14"/>
      <c r="W476" s="17"/>
    </row>
    <row r="477" spans="2:26" x14ac:dyDescent="0.3">
      <c r="B477" s="2" t="s">
        <v>413</v>
      </c>
      <c r="I477" t="str">
        <f>CONCATENATE("ALTER TABLE"," ",B477)</f>
        <v>ALTER TABLE TM_BACKLOG_TASK_NOTIFIER</v>
      </c>
      <c r="N477" s="5" t="str">
        <f>CONCATENATE("CREATE TABLE ",B477," ","(")</f>
        <v>CREATE TABLE TM_BACKLOG_TASK_NOTIFIER (</v>
      </c>
    </row>
    <row r="478" spans="2:26" ht="19.2" x14ac:dyDescent="0.45">
      <c r="B478" s="1" t="s">
        <v>2</v>
      </c>
      <c r="C478" s="1" t="s">
        <v>1</v>
      </c>
      <c r="D478" s="4">
        <v>30</v>
      </c>
      <c r="E478" s="24" t="s">
        <v>113</v>
      </c>
      <c r="I478" t="str">
        <f>I477</f>
        <v>ALTER TABLE TM_BACKLOG_TASK_NOTIFIER</v>
      </c>
      <c r="J478" t="str">
        <f t="shared" ref="J478:J483" si="187">CONCATENATE(LEFT(CONCATENATE(" ADD "," ",N478,";"),LEN(CONCATENATE(" ADD "," ",N478,";"))-2),";")</f>
        <v xml:space="preserve"> ADD  ID VARCHAR(30) NOT NULL ;</v>
      </c>
      <c r="K478" s="21" t="str">
        <f t="shared" ref="K478:K483" si="188">CONCATENATE(LEFT(CONCATENATE("  ALTER COLUMN  "," ",N478,";"),LEN(CONCATENATE("  ALTER COLUMN  "," ",N478,";"))-2),";")</f>
        <v xml:space="preserve">  ALTER COLUMN   ID VARCHAR(30) NOT NULL ;</v>
      </c>
      <c r="L478" s="12"/>
      <c r="M478" s="18" t="str">
        <f t="shared" ref="M478:M483" si="189">CONCATENATE(B478,",")</f>
        <v>ID,</v>
      </c>
      <c r="N478" s="5" t="str">
        <f>CONCATENATE(B478," ",C478,"(",D478,") ",E478," ,")</f>
        <v>ID VARCHAR(30) NOT NULL ,</v>
      </c>
      <c r="O478" s="1" t="s">
        <v>2</v>
      </c>
      <c r="P478" s="6"/>
      <c r="Q478" s="6"/>
      <c r="R478" s="6"/>
      <c r="S478" s="6"/>
      <c r="T478" s="6"/>
      <c r="U478" s="6"/>
      <c r="V478" s="6"/>
      <c r="W478" s="17" t="str">
        <f t="shared" ref="W478:W483" si="190">CONCATENATE(,LOWER(O478),UPPER(LEFT(P478,1)),LOWER(RIGHT(P478,LEN(P478)-IF(LEN(P478)&gt;0,1,LEN(P478)))),UPPER(LEFT(Q478,1)),LOWER(RIGHT(Q478,LEN(Q478)-IF(LEN(Q478)&gt;0,1,LEN(Q478)))),UPPER(LEFT(R478,1)),LOWER(RIGHT(R478,LEN(R478)-IF(LEN(R478)&gt;0,1,LEN(R478)))),UPPER(LEFT(S478,1)),LOWER(RIGHT(S478,LEN(S478)-IF(LEN(S478)&gt;0,1,LEN(S478)))),UPPER(LEFT(T478,1)),LOWER(RIGHT(T478,LEN(T478)-IF(LEN(T478)&gt;0,1,LEN(T478)))),UPPER(LEFT(U478,1)),LOWER(RIGHT(U478,LEN(U478)-IF(LEN(U478)&gt;0,1,LEN(U478)))),UPPER(LEFT(V478,1)),LOWER(RIGHT(V478,LEN(V478)-IF(LEN(V478)&gt;0,1,LEN(V478)))))</f>
        <v>ıd</v>
      </c>
      <c r="X478" s="3" t="str">
        <f t="shared" ref="X478:X483" si="191">CONCATENATE("""",W478,"""",":","""","""",",")</f>
        <v>"ıd":"",</v>
      </c>
      <c r="Y478" s="22" t="str">
        <f t="shared" ref="Y478:Y483" si="192">CONCATENATE("public static String ",,B478,,"=","""",W478,""";")</f>
        <v>public static String ID="ıd";</v>
      </c>
      <c r="Z478" s="7" t="str">
        <f t="shared" ref="Z478:Z483" si="193">CONCATENATE("private String ",W478,"=","""""",";")</f>
        <v>private String ıd="";</v>
      </c>
    </row>
    <row r="479" spans="2:26" ht="19.2" x14ac:dyDescent="0.45">
      <c r="B479" s="1" t="s">
        <v>3</v>
      </c>
      <c r="C479" s="1" t="s">
        <v>1</v>
      </c>
      <c r="D479" s="4">
        <v>10</v>
      </c>
      <c r="I479" t="str">
        <f>I478</f>
        <v>ALTER TABLE TM_BACKLOG_TASK_NOTIFIER</v>
      </c>
      <c r="J479" t="str">
        <f t="shared" si="187"/>
        <v xml:space="preserve"> ADD  STATUS VARCHAR(10);</v>
      </c>
      <c r="K479" s="21" t="str">
        <f t="shared" si="188"/>
        <v xml:space="preserve">  ALTER COLUMN   STATUS VARCHAR(10);</v>
      </c>
      <c r="L479" s="12"/>
      <c r="M479" s="18" t="str">
        <f t="shared" si="189"/>
        <v>STATUS,</v>
      </c>
      <c r="N479" s="5" t="str">
        <f>CONCATENATE(B479," ",C479,"(",D479,")",",")</f>
        <v>STATUS VARCHAR(10),</v>
      </c>
      <c r="O479" s="1" t="s">
        <v>3</v>
      </c>
      <c r="W479" s="17" t="str">
        <f t="shared" si="190"/>
        <v>status</v>
      </c>
      <c r="X479" s="3" t="str">
        <f t="shared" si="191"/>
        <v>"status":"",</v>
      </c>
      <c r="Y479" s="22" t="str">
        <f t="shared" si="192"/>
        <v>public static String STATUS="status";</v>
      </c>
      <c r="Z479" s="7" t="str">
        <f t="shared" si="193"/>
        <v>private String status="";</v>
      </c>
    </row>
    <row r="480" spans="2:26" ht="19.2" x14ac:dyDescent="0.45">
      <c r="B480" s="1" t="s">
        <v>4</v>
      </c>
      <c r="C480" s="1" t="s">
        <v>1</v>
      </c>
      <c r="D480" s="4">
        <v>20</v>
      </c>
      <c r="I480" t="str">
        <f>I479</f>
        <v>ALTER TABLE TM_BACKLOG_TASK_NOTIFIER</v>
      </c>
      <c r="J480" t="str">
        <f t="shared" si="187"/>
        <v xml:space="preserve"> ADD  INSERT_DATE VARCHAR(20);</v>
      </c>
      <c r="K480" s="21" t="str">
        <f t="shared" si="188"/>
        <v xml:space="preserve">  ALTER COLUMN   INSERT_DATE VARCHAR(20);</v>
      </c>
      <c r="L480" s="12"/>
      <c r="M480" s="18" t="str">
        <f t="shared" si="189"/>
        <v>INSERT_DATE,</v>
      </c>
      <c r="N480" s="5" t="str">
        <f>CONCATENATE(B480," ",C480,"(",D480,")",",")</f>
        <v>INSERT_DATE VARCHAR(20),</v>
      </c>
      <c r="O480" s="1" t="s">
        <v>7</v>
      </c>
      <c r="P480" t="s">
        <v>8</v>
      </c>
      <c r="W480" s="17" t="str">
        <f t="shared" si="190"/>
        <v>ınsertDate</v>
      </c>
      <c r="X480" s="3" t="str">
        <f t="shared" si="191"/>
        <v>"ınsertDate":"",</v>
      </c>
      <c r="Y480" s="22" t="str">
        <f t="shared" si="192"/>
        <v>public static String INSERT_DATE="ınsertDate";</v>
      </c>
      <c r="Z480" s="7" t="str">
        <f t="shared" si="193"/>
        <v>private String ınsertDate="";</v>
      </c>
    </row>
    <row r="481" spans="2:26" ht="19.2" x14ac:dyDescent="0.45">
      <c r="B481" s="1" t="s">
        <v>5</v>
      </c>
      <c r="C481" s="1" t="s">
        <v>1</v>
      </c>
      <c r="D481" s="4">
        <v>20</v>
      </c>
      <c r="I481" t="str">
        <f>I478</f>
        <v>ALTER TABLE TM_BACKLOG_TASK_NOTIFIER</v>
      </c>
      <c r="J481" t="str">
        <f t="shared" si="187"/>
        <v xml:space="preserve"> ADD  MODIFICATION_DATE VARCHAR(20);</v>
      </c>
      <c r="K481" s="21" t="str">
        <f t="shared" si="188"/>
        <v xml:space="preserve">  ALTER COLUMN   MODIFICATION_DATE VARCHAR(20);</v>
      </c>
      <c r="L481" s="12"/>
      <c r="M481" s="18" t="str">
        <f t="shared" si="189"/>
        <v>MODIFICATION_DATE,</v>
      </c>
      <c r="N481" s="5" t="str">
        <f>CONCATENATE(B481," ",C481,"(",D481,")",",")</f>
        <v>MODIFICATION_DATE VARCHAR(20),</v>
      </c>
      <c r="O481" s="1" t="s">
        <v>9</v>
      </c>
      <c r="P481" t="s">
        <v>8</v>
      </c>
      <c r="W481" s="17" t="str">
        <f>CONCATENATE(,LOWER(O481),UPPER(LEFT(P481,1)),LOWER(RIGHT(P481,LEN(P481)-IF(LEN(P481)&gt;0,1,LEN(P481)))),UPPER(LEFT(Q481,1)),LOWER(RIGHT(Q481,LEN(Q481)-IF(LEN(Q481)&gt;0,1,LEN(Q481)))),UPPER(LEFT(R481,1)),LOWER(RIGHT(R481,LEN(R481)-IF(LEN(R481)&gt;0,1,LEN(R481)))),UPPER(LEFT(S481,1)),LOWER(RIGHT(S481,LEN(S481)-IF(LEN(S481)&gt;0,1,LEN(S481)))),UPPER(LEFT(T481,1)),LOWER(RIGHT(T481,LEN(T481)-IF(LEN(T481)&gt;0,1,LEN(T481)))),UPPER(LEFT(U481,1)),LOWER(RIGHT(U481,LEN(U481)-IF(LEN(U481)&gt;0,1,LEN(U481)))),UPPER(LEFT(V481,1)),LOWER(RIGHT(V481,LEN(V481)-IF(LEN(V481)&gt;0,1,LEN(V481)))))</f>
        <v>modıfıcatıonDate</v>
      </c>
      <c r="X481" s="3" t="str">
        <f t="shared" si="191"/>
        <v>"modıfıcatıonDate":"",</v>
      </c>
      <c r="Y481" s="22" t="str">
        <f t="shared" si="192"/>
        <v>public static String MODIFICATION_DATE="modıfıcatıonDate";</v>
      </c>
      <c r="Z481" s="7" t="str">
        <f t="shared" si="193"/>
        <v>private String modıfıcatıonDate="";</v>
      </c>
    </row>
    <row r="482" spans="2:26" ht="19.2" x14ac:dyDescent="0.45">
      <c r="B482" s="1" t="s">
        <v>414</v>
      </c>
      <c r="C482" s="1" t="s">
        <v>1</v>
      </c>
      <c r="D482" s="4">
        <v>43</v>
      </c>
      <c r="I482" t="e">
        <f>#REF!</f>
        <v>#REF!</v>
      </c>
      <c r="J482" t="str">
        <f t="shared" si="187"/>
        <v xml:space="preserve"> ADD  FK_BACKLOG_TASK_ID VARCHAR(43);</v>
      </c>
      <c r="K482" s="21" t="str">
        <f t="shared" si="188"/>
        <v xml:space="preserve">  ALTER COLUMN   FK_BACKLOG_TASK_ID VARCHAR(43);</v>
      </c>
      <c r="L482" s="12"/>
      <c r="M482" s="18" t="str">
        <f t="shared" si="189"/>
        <v>FK_BACKLOG_TASK_ID,</v>
      </c>
      <c r="N482" s="5" t="str">
        <f>CONCATENATE(B482," ",C482,"(",D482,")",",")</f>
        <v>FK_BACKLOG_TASK_ID VARCHAR(43),</v>
      </c>
      <c r="O482" s="1" t="s">
        <v>10</v>
      </c>
      <c r="P482" t="s">
        <v>355</v>
      </c>
      <c r="Q482" t="s">
        <v>312</v>
      </c>
      <c r="R482" t="s">
        <v>2</v>
      </c>
      <c r="W482" s="17" t="str">
        <f>CONCATENATE(,LOWER(O482),UPPER(LEFT(P482,1)),LOWER(RIGHT(P482,LEN(P482)-IF(LEN(P482)&gt;0,1,LEN(P482)))),UPPER(LEFT(Q482,1)),LOWER(RIGHT(Q482,LEN(Q482)-IF(LEN(Q482)&gt;0,1,LEN(Q482)))),UPPER(LEFT(R482,1)),LOWER(RIGHT(R482,LEN(R482)-IF(LEN(R482)&gt;0,1,LEN(R482)))),UPPER(LEFT(S482,1)),LOWER(RIGHT(S482,LEN(S482)-IF(LEN(S482)&gt;0,1,LEN(S482)))),UPPER(LEFT(T482,1)),LOWER(RIGHT(T482,LEN(T482)-IF(LEN(T482)&gt;0,1,LEN(T482)))),UPPER(LEFT(U482,1)),LOWER(RIGHT(U482,LEN(U482)-IF(LEN(U482)&gt;0,1,LEN(U482)))),UPPER(LEFT(V482,1)),LOWER(RIGHT(V482,LEN(V482)-IF(LEN(V482)&gt;0,1,LEN(V482)))))</f>
        <v>fkBacklogTaskId</v>
      </c>
      <c r="X482" s="3" t="str">
        <f t="shared" si="191"/>
        <v>"fkBacklogTaskId":"",</v>
      </c>
      <c r="Y482" s="22" t="str">
        <f t="shared" si="192"/>
        <v>public static String FK_BACKLOG_TASK_ID="fkBacklogTaskId";</v>
      </c>
      <c r="Z482" s="7" t="str">
        <f t="shared" si="193"/>
        <v>private String fkBacklogTaskId="";</v>
      </c>
    </row>
    <row r="483" spans="2:26" ht="19.2" x14ac:dyDescent="0.45">
      <c r="B483" s="1" t="s">
        <v>415</v>
      </c>
      <c r="C483" s="1" t="s">
        <v>1</v>
      </c>
      <c r="D483" s="4">
        <v>20</v>
      </c>
      <c r="I483" t="str">
        <f>I480</f>
        <v>ALTER TABLE TM_BACKLOG_TASK_NOTIFIER</v>
      </c>
      <c r="J483" t="str">
        <f t="shared" si="187"/>
        <v xml:space="preserve"> ADD  FK_NOTIFIER_ID VARCHAR(20);</v>
      </c>
      <c r="K483" s="21" t="str">
        <f t="shared" si="188"/>
        <v xml:space="preserve">  ALTER COLUMN   FK_NOTIFIER_ID VARCHAR(20);</v>
      </c>
      <c r="L483" s="12"/>
      <c r="M483" s="18" t="str">
        <f t="shared" si="189"/>
        <v>FK_NOTIFIER_ID,</v>
      </c>
      <c r="N483" s="5" t="str">
        <f>CONCATENATE(B483," ",C483,"(",D483,")",",")</f>
        <v>FK_NOTIFIER_ID VARCHAR(20),</v>
      </c>
      <c r="O483" s="1" t="s">
        <v>10</v>
      </c>
      <c r="P483" t="s">
        <v>416</v>
      </c>
      <c r="Q483" t="s">
        <v>2</v>
      </c>
      <c r="W483" s="17" t="str">
        <f t="shared" si="190"/>
        <v>fkNotıfıerId</v>
      </c>
      <c r="X483" s="3" t="str">
        <f t="shared" si="191"/>
        <v>"fkNotıfıerId":"",</v>
      </c>
      <c r="Y483" s="22" t="str">
        <f t="shared" si="192"/>
        <v>public static String FK_NOTIFIER_ID="fkNotıfıerId";</v>
      </c>
      <c r="Z483" s="7" t="str">
        <f t="shared" si="193"/>
        <v>private String fkNotıfıerId="";</v>
      </c>
    </row>
    <row r="484" spans="2:26" ht="19.2" x14ac:dyDescent="0.45">
      <c r="C484" s="1"/>
      <c r="D484" s="8"/>
      <c r="M484" s="18"/>
      <c r="N484" s="31" t="s">
        <v>126</v>
      </c>
      <c r="O484" s="1"/>
      <c r="W484" s="17"/>
    </row>
    <row r="485" spans="2:26" ht="19.2" x14ac:dyDescent="0.45">
      <c r="C485" s="14"/>
      <c r="D485" s="9"/>
      <c r="K485" s="29"/>
      <c r="M485" s="20"/>
      <c r="N485" s="33"/>
      <c r="O485" s="14"/>
      <c r="W485" s="17"/>
    </row>
    <row r="486" spans="2:26" x14ac:dyDescent="0.3">
      <c r="B486" s="2" t="s">
        <v>374</v>
      </c>
      <c r="I486" t="str">
        <f>CONCATENATE("ALTER TABLE"," ",B486)</f>
        <v>ALTER TABLE TM_COMMENT_FILE</v>
      </c>
      <c r="N486" s="5" t="str">
        <f>CONCATENATE("CREATE TABLE ",B486," ","(")</f>
        <v>CREATE TABLE TM_COMMENT_FILE (</v>
      </c>
    </row>
    <row r="487" spans="2:26" ht="19.2" x14ac:dyDescent="0.45">
      <c r="B487" s="1" t="s">
        <v>2</v>
      </c>
      <c r="C487" s="1" t="s">
        <v>1</v>
      </c>
      <c r="D487" s="4">
        <v>30</v>
      </c>
      <c r="E487" s="24" t="s">
        <v>113</v>
      </c>
      <c r="I487" t="str">
        <f>I486</f>
        <v>ALTER TABLE TM_COMMENT_FILE</v>
      </c>
      <c r="J487" t="str">
        <f>CONCATENATE(LEFT(CONCATENATE(" ADD "," ",N487,";"),LEN(CONCATENATE(" ADD "," ",N487,";"))-2),";")</f>
        <v xml:space="preserve"> ADD  ID VARCHAR(30) NOT NULL ;</v>
      </c>
      <c r="K487" s="21" t="str">
        <f>CONCATENATE(LEFT(CONCATENATE("  ALTER COLUMN  "," ",N487,";"),LEN(CONCATENATE("  ALTER COLUMN  "," ",N487,";"))-2),";")</f>
        <v xml:space="preserve">  ALTER COLUMN   ID VARCHAR(30) NOT NULL ;</v>
      </c>
      <c r="L487" s="12"/>
      <c r="M487" s="18" t="str">
        <f>CONCATENATE(B487,",")</f>
        <v>ID,</v>
      </c>
      <c r="N487" s="5" t="str">
        <f>CONCATENATE(B487," ",C487,"(",D487,") ",E487," ,")</f>
        <v>ID VARCHAR(30) NOT NULL ,</v>
      </c>
      <c r="O487" s="1" t="s">
        <v>2</v>
      </c>
      <c r="P487" s="6"/>
      <c r="Q487" s="6"/>
      <c r="R487" s="6"/>
      <c r="S487" s="6"/>
      <c r="T487" s="6"/>
      <c r="U487" s="6"/>
      <c r="V487" s="6"/>
      <c r="W487" s="17" t="str">
        <f t="shared" ref="W487:W493" si="194">CONCATENATE(,LOWER(O487),UPPER(LEFT(P487,1)),LOWER(RIGHT(P487,LEN(P487)-IF(LEN(P487)&gt;0,1,LEN(P487)))),UPPER(LEFT(Q487,1)),LOWER(RIGHT(Q487,LEN(Q487)-IF(LEN(Q487)&gt;0,1,LEN(Q487)))),UPPER(LEFT(R487,1)),LOWER(RIGHT(R487,LEN(R487)-IF(LEN(R487)&gt;0,1,LEN(R487)))),UPPER(LEFT(S487,1)),LOWER(RIGHT(S487,LEN(S487)-IF(LEN(S487)&gt;0,1,LEN(S487)))),UPPER(LEFT(T487,1)),LOWER(RIGHT(T487,LEN(T487)-IF(LEN(T487)&gt;0,1,LEN(T487)))),UPPER(LEFT(U487,1)),LOWER(RIGHT(U487,LEN(U487)-IF(LEN(U487)&gt;0,1,LEN(U487)))),UPPER(LEFT(V487,1)),LOWER(RIGHT(V487,LEN(V487)-IF(LEN(V487)&gt;0,1,LEN(V487)))))</f>
        <v>ıd</v>
      </c>
      <c r="X487" s="3" t="str">
        <f t="shared" ref="X487:X493" si="195">CONCATENATE("""",W487,"""",":","""","""",",")</f>
        <v>"ıd":"",</v>
      </c>
      <c r="Y487" s="22" t="str">
        <f t="shared" ref="Y487:Y493" si="196">CONCATENATE("public static String ",,B487,,"=","""",W487,""";")</f>
        <v>public static String ID="ıd";</v>
      </c>
      <c r="Z487" s="7" t="str">
        <f t="shared" ref="Z487:Z493" si="197">CONCATENATE("private String ",W487,"=","""""",";")</f>
        <v>private String ıd="";</v>
      </c>
    </row>
    <row r="488" spans="2:26" ht="19.2" x14ac:dyDescent="0.45">
      <c r="B488" s="1" t="s">
        <v>3</v>
      </c>
      <c r="C488" s="1" t="s">
        <v>1</v>
      </c>
      <c r="D488" s="4">
        <v>10</v>
      </c>
      <c r="I488" t="str">
        <f>I487</f>
        <v>ALTER TABLE TM_COMMENT_FILE</v>
      </c>
      <c r="J488" t="str">
        <f>CONCATENATE(LEFT(CONCATENATE(" ADD "," ",N488,";"),LEN(CONCATENATE(" ADD "," ",N488,";"))-2),";")</f>
        <v xml:space="preserve"> ADD  STATUS VARCHAR(10);</v>
      </c>
      <c r="K488" s="21" t="str">
        <f>CONCATENATE(LEFT(CONCATENATE("  ALTER COLUMN  "," ",N488,";"),LEN(CONCATENATE("  ALTER COLUMN  "," ",N488,";"))-2),";")</f>
        <v xml:space="preserve">  ALTER COLUMN   STATUS VARCHAR(10);</v>
      </c>
      <c r="L488" s="12"/>
      <c r="M488" s="18" t="str">
        <f>CONCATENATE(B488,",")</f>
        <v>STATUS,</v>
      </c>
      <c r="N488" s="5" t="str">
        <f t="shared" ref="N488:N493" si="198">CONCATENATE(B488," ",C488,"(",D488,")",",")</f>
        <v>STATUS VARCHAR(10),</v>
      </c>
      <c r="O488" s="1" t="s">
        <v>3</v>
      </c>
      <c r="W488" s="17" t="str">
        <f t="shared" si="194"/>
        <v>status</v>
      </c>
      <c r="X488" s="3" t="str">
        <f t="shared" si="195"/>
        <v>"status":"",</v>
      </c>
      <c r="Y488" s="22" t="str">
        <f t="shared" si="196"/>
        <v>public static String STATUS="status";</v>
      </c>
      <c r="Z488" s="7" t="str">
        <f t="shared" si="197"/>
        <v>private String status="";</v>
      </c>
    </row>
    <row r="489" spans="2:26" ht="19.2" x14ac:dyDescent="0.45">
      <c r="B489" s="1" t="s">
        <v>4</v>
      </c>
      <c r="C489" s="1" t="s">
        <v>1</v>
      </c>
      <c r="D489" s="4">
        <v>30</v>
      </c>
      <c r="I489" t="str">
        <f>I488</f>
        <v>ALTER TABLE TM_COMMENT_FILE</v>
      </c>
      <c r="J489" t="str">
        <f>CONCATENATE(LEFT(CONCATENATE(" ADD "," ",N489,";"),LEN(CONCATENATE(" ADD "," ",N489,";"))-2),";")</f>
        <v xml:space="preserve"> ADD  INSERT_DATE VARCHAR(30);</v>
      </c>
      <c r="K489" s="21" t="str">
        <f>CONCATENATE(LEFT(CONCATENATE("  ALTER COLUMN  "," ",N489,";"),LEN(CONCATENATE("  ALTER COLUMN  "," ",N489,";"))-2),";")</f>
        <v xml:space="preserve">  ALTER COLUMN   INSERT_DATE VARCHAR(30);</v>
      </c>
      <c r="L489" s="12"/>
      <c r="M489" s="18" t="str">
        <f>CONCATENATE(B489,",")</f>
        <v>INSERT_DATE,</v>
      </c>
      <c r="N489" s="5" t="str">
        <f t="shared" si="198"/>
        <v>INSERT_DATE VARCHAR(30),</v>
      </c>
      <c r="O489" s="1" t="s">
        <v>7</v>
      </c>
      <c r="P489" t="s">
        <v>8</v>
      </c>
      <c r="W489" s="17" t="str">
        <f t="shared" si="194"/>
        <v>ınsertDate</v>
      </c>
      <c r="X489" s="3" t="str">
        <f t="shared" si="195"/>
        <v>"ınsertDate":"",</v>
      </c>
      <c r="Y489" s="22" t="str">
        <f t="shared" si="196"/>
        <v>public static String INSERT_DATE="ınsertDate";</v>
      </c>
      <c r="Z489" s="7" t="str">
        <f t="shared" si="197"/>
        <v>private String ınsertDate="";</v>
      </c>
    </row>
    <row r="490" spans="2:26" ht="19.2" x14ac:dyDescent="0.45">
      <c r="B490" s="1" t="s">
        <v>5</v>
      </c>
      <c r="C490" s="1" t="s">
        <v>1</v>
      </c>
      <c r="D490" s="4">
        <v>30</v>
      </c>
      <c r="I490" t="str">
        <f>I489</f>
        <v>ALTER TABLE TM_COMMENT_FILE</v>
      </c>
      <c r="J490" t="str">
        <f>CONCATENATE(LEFT(CONCATENATE(" ADD "," ",N490,";"),LEN(CONCATENATE(" ADD "," ",N490,";"))-2),";")</f>
        <v xml:space="preserve"> ADD  MODIFICATION_DATE VARCHAR(30);</v>
      </c>
      <c r="K490" s="21" t="str">
        <f>CONCATENATE(LEFT(CONCATENATE("  ALTER COLUMN  "," ",N490,";"),LEN(CONCATENATE("  ALTER COLUMN  "," ",N490,";"))-2),";")</f>
        <v xml:space="preserve">  ALTER COLUMN   MODIFICATION_DATE VARCHAR(30);</v>
      </c>
      <c r="L490" s="12"/>
      <c r="M490" s="18" t="str">
        <f>CONCATENATE(B490,",")</f>
        <v>MODIFICATION_DATE,</v>
      </c>
      <c r="N490" s="5" t="str">
        <f t="shared" si="198"/>
        <v>MODIFICATION_DATE VARCHAR(30),</v>
      </c>
      <c r="O490" s="1" t="s">
        <v>9</v>
      </c>
      <c r="P490" t="s">
        <v>8</v>
      </c>
      <c r="W490" s="17" t="str">
        <f t="shared" si="194"/>
        <v>modıfıcatıonDate</v>
      </c>
      <c r="X490" s="3" t="str">
        <f t="shared" si="195"/>
        <v>"modıfıcatıonDate":"",</v>
      </c>
      <c r="Y490" s="22" t="str">
        <f t="shared" si="196"/>
        <v>public static String MODIFICATION_DATE="modıfıcatıonDate";</v>
      </c>
      <c r="Z490" s="7" t="str">
        <f t="shared" si="197"/>
        <v>private String modıfıcatıonDate="";</v>
      </c>
    </row>
    <row r="491" spans="2:26" ht="19.2" x14ac:dyDescent="0.45">
      <c r="B491" s="1" t="s">
        <v>323</v>
      </c>
      <c r="C491" s="1" t="s">
        <v>1</v>
      </c>
      <c r="D491" s="4">
        <v>43</v>
      </c>
      <c r="I491" t="e">
        <f>I346</f>
        <v>#REF!</v>
      </c>
      <c r="J491" t="str">
        <f>CONCATENATE(LEFT(CONCATENATE(" ADD "," ",N491,";"),LEN(CONCATENATE(" ADD "," ",N491,";"))-2),";")</f>
        <v xml:space="preserve"> ADD  FK_COMMENT_ID VARCHAR(43);</v>
      </c>
      <c r="K491" s="21" t="str">
        <f>CONCATENATE(LEFT(CONCATENATE("  ALTER COLUMN  "," ",N491,";"),LEN(CONCATENATE("  ALTER COLUMN  "," ",N491,";"))-2),";")</f>
        <v xml:space="preserve">  ALTER COLUMN   FK_COMMENT_ID VARCHAR(43);</v>
      </c>
      <c r="L491" s="12"/>
      <c r="M491" s="18" t="str">
        <f>CONCATENATE(B491,",")</f>
        <v>FK_COMMENT_ID,</v>
      </c>
      <c r="N491" s="5" t="str">
        <f t="shared" si="198"/>
        <v>FK_COMMENT_ID VARCHAR(43),</v>
      </c>
      <c r="O491" s="1" t="s">
        <v>10</v>
      </c>
      <c r="P491" t="s">
        <v>324</v>
      </c>
      <c r="Q491" t="s">
        <v>2</v>
      </c>
      <c r="W491" s="17" t="str">
        <f t="shared" si="194"/>
        <v>fkCommentId</v>
      </c>
      <c r="X491" s="3" t="str">
        <f t="shared" si="195"/>
        <v>"fkCommentId":"",</v>
      </c>
      <c r="Y491" s="22" t="str">
        <f t="shared" si="196"/>
        <v>public static String FK_COMMENT_ID="fkCommentId";</v>
      </c>
      <c r="Z491" s="7" t="str">
        <f t="shared" si="197"/>
        <v>private String fkCommentId="";</v>
      </c>
    </row>
    <row r="492" spans="2:26" ht="19.2" x14ac:dyDescent="0.45">
      <c r="B492" s="1" t="s">
        <v>375</v>
      </c>
      <c r="C492" s="1" t="s">
        <v>1</v>
      </c>
      <c r="D492" s="4">
        <v>444</v>
      </c>
      <c r="L492" s="12"/>
      <c r="M492" s="18"/>
      <c r="N492" s="5" t="str">
        <f t="shared" si="198"/>
        <v>FILE_NAME VARCHAR(444),</v>
      </c>
      <c r="O492" s="1" t="s">
        <v>325</v>
      </c>
      <c r="P492" t="s">
        <v>0</v>
      </c>
      <c r="W492" s="17" t="str">
        <f t="shared" si="194"/>
        <v>fıleName</v>
      </c>
      <c r="X492" s="3" t="str">
        <f t="shared" si="195"/>
        <v>"fıleName":"",</v>
      </c>
      <c r="Y492" s="22" t="str">
        <f t="shared" si="196"/>
        <v>public static String FILE_NAME="fıleName";</v>
      </c>
      <c r="Z492" s="7" t="str">
        <f t="shared" si="197"/>
        <v>private String fıleName="";</v>
      </c>
    </row>
    <row r="493" spans="2:26" ht="19.2" x14ac:dyDescent="0.45">
      <c r="B493" s="1" t="s">
        <v>376</v>
      </c>
      <c r="C493" s="1" t="s">
        <v>1</v>
      </c>
      <c r="D493" s="4">
        <v>33</v>
      </c>
      <c r="L493" s="12"/>
      <c r="M493" s="18"/>
      <c r="N493" s="5" t="str">
        <f t="shared" si="198"/>
        <v>UPLOAD_DATE VARCHAR(33),</v>
      </c>
      <c r="O493" s="1" t="s">
        <v>380</v>
      </c>
      <c r="P493" t="s">
        <v>8</v>
      </c>
      <c r="W493" s="17" t="str">
        <f t="shared" si="194"/>
        <v>uploadDate</v>
      </c>
      <c r="X493" s="3" t="str">
        <f t="shared" si="195"/>
        <v>"uploadDate":"",</v>
      </c>
      <c r="Y493" s="22" t="str">
        <f t="shared" si="196"/>
        <v>public static String UPLOAD_DATE="uploadDate";</v>
      </c>
      <c r="Z493" s="7" t="str">
        <f t="shared" si="197"/>
        <v>private String uploadDate="";</v>
      </c>
    </row>
    <row r="494" spans="2:26" ht="19.2" x14ac:dyDescent="0.45">
      <c r="B494" s="1" t="s">
        <v>377</v>
      </c>
      <c r="C494" s="1" t="s">
        <v>1</v>
      </c>
      <c r="D494" s="4">
        <v>43</v>
      </c>
      <c r="I494">
        <f>I353</f>
        <v>0</v>
      </c>
      <c r="J494" t="str">
        <f>CONCATENATE(LEFT(CONCATENATE(" ADD "," ",N494,";"),LEN(CONCATENATE(" ADD "," ",N494,";"))-2),";")</f>
        <v xml:space="preserve"> ADD  UPLOAD_TIME VARCHAR(43);</v>
      </c>
      <c r="K494" s="21" t="str">
        <f>CONCATENATE(LEFT(CONCATENATE("  ALTER COLUMN  "," ",N494,";"),LEN(CONCATENATE("  ALTER COLUMN  "," ",N494,";"))-2),";")</f>
        <v xml:space="preserve">  ALTER COLUMN   UPLOAD_TIME VARCHAR(43);</v>
      </c>
      <c r="L494" s="12"/>
      <c r="M494" s="18" t="str">
        <f>CONCATENATE(B494,",")</f>
        <v>UPLOAD_TIME,</v>
      </c>
      <c r="N494" s="5" t="str">
        <f>CONCATENATE(B494," ",C494,"(",D494,")",",")</f>
        <v>UPLOAD_TIME VARCHAR(43),</v>
      </c>
      <c r="O494" s="1" t="s">
        <v>380</v>
      </c>
      <c r="P494" t="s">
        <v>133</v>
      </c>
      <c r="W494" s="17" t="str">
        <f>CONCATENATE(,LOWER(O494),UPPER(LEFT(P494,1)),LOWER(RIGHT(P494,LEN(P494)-IF(LEN(P494)&gt;0,1,LEN(P494)))),UPPER(LEFT(Q494,1)),LOWER(RIGHT(Q494,LEN(Q494)-IF(LEN(Q494)&gt;0,1,LEN(Q494)))),UPPER(LEFT(R494,1)),LOWER(RIGHT(R494,LEN(R494)-IF(LEN(R494)&gt;0,1,LEN(R494)))),UPPER(LEFT(S494,1)),LOWER(RIGHT(S494,LEN(S494)-IF(LEN(S494)&gt;0,1,LEN(S494)))),UPPER(LEFT(T494,1)),LOWER(RIGHT(T494,LEN(T494)-IF(LEN(T494)&gt;0,1,LEN(T494)))),UPPER(LEFT(U494,1)),LOWER(RIGHT(U494,LEN(U494)-IF(LEN(U494)&gt;0,1,LEN(U494)))),UPPER(LEFT(V494,1)),LOWER(RIGHT(V494,LEN(V494)-IF(LEN(V494)&gt;0,1,LEN(V494)))))</f>
        <v>uploadTıme</v>
      </c>
      <c r="X494" s="3" t="str">
        <f>CONCATENATE("""",W494,"""",":","""","""",",")</f>
        <v>"uploadTıme":"",</v>
      </c>
      <c r="Y494" s="22" t="str">
        <f>CONCATENATE("public static String ",,B494,,"=","""",W494,""";")</f>
        <v>public static String UPLOAD_TIME="uploadTıme";</v>
      </c>
      <c r="Z494" s="7" t="str">
        <f>CONCATENATE("private String ",W494,"=","""""",";")</f>
        <v>private String uploadTıme="";</v>
      </c>
    </row>
    <row r="495" spans="2:26" ht="19.2" x14ac:dyDescent="0.45">
      <c r="B495" s="1" t="s">
        <v>378</v>
      </c>
      <c r="C495" s="1" t="s">
        <v>1</v>
      </c>
      <c r="D495" s="4">
        <v>333</v>
      </c>
      <c r="I495">
        <f>I354</f>
        <v>0</v>
      </c>
      <c r="J495" t="str">
        <f>CONCATENATE(LEFT(CONCATENATE(" ADD "," ",N495,";"),LEN(CONCATENATE(" ADD "," ",N495,";"))-2),";")</f>
        <v xml:space="preserve"> ADD  FILE_TITLE VARCHAR(333);</v>
      </c>
      <c r="K495" s="21" t="str">
        <f>CONCATENATE(LEFT(CONCATENATE("  ALTER COLUMN  "," ",N495,";"),LEN(CONCATENATE("  ALTER COLUMN  "," ",N495,";"))-2),";")</f>
        <v xml:space="preserve">  ALTER COLUMN   FILE_TITLE VARCHAR(333);</v>
      </c>
      <c r="L495" s="12"/>
      <c r="M495" s="18" t="str">
        <f>CONCATENATE(B495,",")</f>
        <v>FILE_TITLE,</v>
      </c>
      <c r="N495" s="5" t="str">
        <f>CONCATENATE(B495," ",C495,"(",D495,")",",")</f>
        <v>FILE_TITLE VARCHAR(333),</v>
      </c>
      <c r="O495" s="1" t="s">
        <v>325</v>
      </c>
      <c r="P495" t="s">
        <v>381</v>
      </c>
      <c r="W495" s="17" t="str">
        <f>CONCATENATE(,LOWER(O495),UPPER(LEFT(P495,1)),LOWER(RIGHT(P495,LEN(P495)-IF(LEN(P495)&gt;0,1,LEN(P495)))),UPPER(LEFT(Q495,1)),LOWER(RIGHT(Q495,LEN(Q495)-IF(LEN(Q495)&gt;0,1,LEN(Q495)))),UPPER(LEFT(R495,1)),LOWER(RIGHT(R495,LEN(R495)-IF(LEN(R495)&gt;0,1,LEN(R495)))),UPPER(LEFT(S495,1)),LOWER(RIGHT(S495,LEN(S495)-IF(LEN(S495)&gt;0,1,LEN(S495)))),UPPER(LEFT(T495,1)),LOWER(RIGHT(T495,LEN(T495)-IF(LEN(T495)&gt;0,1,LEN(T495)))),UPPER(LEFT(U495,1)),LOWER(RIGHT(U495,LEN(U495)-IF(LEN(U495)&gt;0,1,LEN(U495)))),UPPER(LEFT(V495,1)),LOWER(RIGHT(V495,LEN(V495)-IF(LEN(V495)&gt;0,1,LEN(V495)))))</f>
        <v>fıleTıtle</v>
      </c>
      <c r="X495" s="3" t="str">
        <f>CONCATENATE("""",W495,"""",":","""","""",",")</f>
        <v>"fıleTıtle":"",</v>
      </c>
      <c r="Y495" s="22" t="str">
        <f>CONCATENATE("public static String ",,B495,,"=","""",W495,""";")</f>
        <v>public static String FILE_TITLE="fıleTıtle";</v>
      </c>
      <c r="Z495" s="7" t="str">
        <f>CONCATENATE("private String ",W495,"=","""""",";")</f>
        <v>private String fıleTıtle="";</v>
      </c>
    </row>
    <row r="496" spans="2:26" ht="19.2" x14ac:dyDescent="0.45">
      <c r="B496" s="1" t="s">
        <v>379</v>
      </c>
      <c r="C496" s="1" t="s">
        <v>1</v>
      </c>
      <c r="D496" s="4">
        <v>444</v>
      </c>
      <c r="L496" s="12"/>
      <c r="M496" s="18"/>
      <c r="N496" s="5" t="str">
        <f>CONCATENATE(B496," ",C496,"(",D496,")",",")</f>
        <v>FILE_DESCRIPTION VARCHAR(444),</v>
      </c>
      <c r="O496" s="1" t="s">
        <v>325</v>
      </c>
      <c r="P496" t="s">
        <v>14</v>
      </c>
      <c r="W496" s="17" t="str">
        <f>CONCATENATE(,LOWER(O496),UPPER(LEFT(P496,1)),LOWER(RIGHT(P496,LEN(P496)-IF(LEN(P496)&gt;0,1,LEN(P496)))),UPPER(LEFT(Q496,1)),LOWER(RIGHT(Q496,LEN(Q496)-IF(LEN(Q496)&gt;0,1,LEN(Q496)))),UPPER(LEFT(R496,1)),LOWER(RIGHT(R496,LEN(R496)-IF(LEN(R496)&gt;0,1,LEN(R496)))),UPPER(LEFT(S496,1)),LOWER(RIGHT(S496,LEN(S496)-IF(LEN(S496)&gt;0,1,LEN(S496)))),UPPER(LEFT(T496,1)),LOWER(RIGHT(T496,LEN(T496)-IF(LEN(T496)&gt;0,1,LEN(T496)))),UPPER(LEFT(U496,1)),LOWER(RIGHT(U496,LEN(U496)-IF(LEN(U496)&gt;0,1,LEN(U496)))),UPPER(LEFT(V496,1)),LOWER(RIGHT(V496,LEN(V496)-IF(LEN(V496)&gt;0,1,LEN(V496)))))</f>
        <v>fıleDescrıptıon</v>
      </c>
      <c r="X496" s="3" t="str">
        <f>CONCATENATE("""",W496,"""",":","""","""",",")</f>
        <v>"fıleDescrıptıon":"",</v>
      </c>
      <c r="Y496" s="22" t="str">
        <f>CONCATENATE("public static String ",,B496,,"=","""",W496,""";")</f>
        <v>public static String FILE_DESCRIPTION="fıleDescrıptıon";</v>
      </c>
      <c r="Z496" s="7" t="str">
        <f>CONCATENATE("private String ",W496,"=","""""",";")</f>
        <v>private String fıleDescrıptıon="";</v>
      </c>
    </row>
    <row r="497" spans="2:26" ht="19.2" x14ac:dyDescent="0.45">
      <c r="C497" s="1"/>
      <c r="D497" s="8"/>
      <c r="M497" s="18"/>
      <c r="N497" s="33" t="s">
        <v>130</v>
      </c>
      <c r="O497" s="1"/>
      <c r="W497" s="17"/>
    </row>
    <row r="498" spans="2:26" ht="19.2" x14ac:dyDescent="0.45">
      <c r="C498" s="1"/>
      <c r="D498" s="8"/>
      <c r="M498" s="18"/>
      <c r="N498" s="31" t="s">
        <v>126</v>
      </c>
      <c r="O498" s="1"/>
      <c r="W498" s="17"/>
    </row>
    <row r="499" spans="2:26" ht="19.2" x14ac:dyDescent="0.45">
      <c r="C499" s="1"/>
      <c r="D499" s="8"/>
      <c r="M499" s="18"/>
      <c r="N499" s="31"/>
      <c r="O499" s="1"/>
      <c r="W499" s="17"/>
    </row>
    <row r="500" spans="2:26" x14ac:dyDescent="0.3">
      <c r="B500" s="2" t="s">
        <v>384</v>
      </c>
      <c r="I500" t="str">
        <f>CONCATENATE("ALTER TABLE"," ",B500)</f>
        <v>ALTER TABLE TM_INPUT</v>
      </c>
      <c r="N500" s="5" t="str">
        <f>CONCATENATE("CREATE TABLE ",B500," ","(")</f>
        <v>CREATE TABLE TM_INPUT (</v>
      </c>
    </row>
    <row r="501" spans="2:26" ht="19.2" x14ac:dyDescent="0.45">
      <c r="B501" s="1" t="s">
        <v>2</v>
      </c>
      <c r="C501" s="1" t="s">
        <v>1</v>
      </c>
      <c r="D501" s="4">
        <v>30</v>
      </c>
      <c r="E501" s="24" t="s">
        <v>113</v>
      </c>
      <c r="I501" t="str">
        <f>I500</f>
        <v>ALTER TABLE TM_INPUT</v>
      </c>
      <c r="J501" t="str">
        <f t="shared" ref="J501:J506" si="199">CONCATENATE(LEFT(CONCATENATE(" ADD "," ",N501,";"),LEN(CONCATENATE(" ADD "," ",N501,";"))-2),";")</f>
        <v xml:space="preserve"> ADD  ID VARCHAR(30) NOT NULL ;</v>
      </c>
      <c r="K501" s="21" t="str">
        <f t="shared" ref="K501:K506" si="200">CONCATENATE(LEFT(CONCATENATE("  ALTER COLUMN  "," ",N501,";"),LEN(CONCATENATE("  ALTER COLUMN  "," ",N501,";"))-2),";")</f>
        <v xml:space="preserve">  ALTER COLUMN   ID VARCHAR(30) NOT NULL ;</v>
      </c>
      <c r="L501" s="12"/>
      <c r="M501" s="18" t="str">
        <f t="shared" ref="M501:M506" si="201">CONCATENATE(B501,",")</f>
        <v>ID,</v>
      </c>
      <c r="N501" s="5" t="str">
        <f>CONCATENATE(B501," ",C501,"(",D501,") ",E501," ,")</f>
        <v>ID VARCHAR(30) NOT NULL ,</v>
      </c>
      <c r="O501" s="1" t="s">
        <v>2</v>
      </c>
      <c r="P501" s="6"/>
      <c r="Q501" s="6"/>
      <c r="R501" s="6"/>
      <c r="S501" s="6"/>
      <c r="T501" s="6"/>
      <c r="U501" s="6"/>
      <c r="V501" s="6"/>
      <c r="W501" s="17" t="str">
        <f t="shared" ref="W501:W509" si="202">CONCATENATE(,LOWER(O501),UPPER(LEFT(P501,1)),LOWER(RIGHT(P501,LEN(P501)-IF(LEN(P501)&gt;0,1,LEN(P501)))),UPPER(LEFT(Q501,1)),LOWER(RIGHT(Q501,LEN(Q501)-IF(LEN(Q501)&gt;0,1,LEN(Q501)))),UPPER(LEFT(R501,1)),LOWER(RIGHT(R501,LEN(R501)-IF(LEN(R501)&gt;0,1,LEN(R501)))),UPPER(LEFT(S501,1)),LOWER(RIGHT(S501,LEN(S501)-IF(LEN(S501)&gt;0,1,LEN(S501)))),UPPER(LEFT(T501,1)),LOWER(RIGHT(T501,LEN(T501)-IF(LEN(T501)&gt;0,1,LEN(T501)))),UPPER(LEFT(U501,1)),LOWER(RIGHT(U501,LEN(U501)-IF(LEN(U501)&gt;0,1,LEN(U501)))),UPPER(LEFT(V501,1)),LOWER(RIGHT(V501,LEN(V501)-IF(LEN(V501)&gt;0,1,LEN(V501)))))</f>
        <v>ıd</v>
      </c>
      <c r="X501" s="3" t="str">
        <f t="shared" ref="X501:X509" si="203">CONCATENATE("""",W501,"""",":","""","""",",")</f>
        <v>"ıd":"",</v>
      </c>
      <c r="Y501" s="22" t="str">
        <f t="shared" ref="Y501:Y509" si="204">CONCATENATE("public static String ",,B501,,"=","""",W501,""";")</f>
        <v>public static String ID="ıd";</v>
      </c>
      <c r="Z501" s="7" t="str">
        <f t="shared" ref="Z501:Z509" si="205">CONCATENATE("private String ",W501,"=","""""",";")</f>
        <v>private String ıd="";</v>
      </c>
    </row>
    <row r="502" spans="2:26" ht="19.2" x14ac:dyDescent="0.45">
      <c r="B502" s="1" t="s">
        <v>3</v>
      </c>
      <c r="C502" s="1" t="s">
        <v>1</v>
      </c>
      <c r="D502" s="4">
        <v>10</v>
      </c>
      <c r="I502" t="str">
        <f>I501</f>
        <v>ALTER TABLE TM_INPUT</v>
      </c>
      <c r="J502" t="str">
        <f t="shared" si="199"/>
        <v xml:space="preserve"> ADD  STATUS VARCHAR(10);</v>
      </c>
      <c r="K502" s="21" t="str">
        <f t="shared" si="200"/>
        <v xml:space="preserve">  ALTER COLUMN   STATUS VARCHAR(10);</v>
      </c>
      <c r="L502" s="12"/>
      <c r="M502" s="18" t="str">
        <f t="shared" si="201"/>
        <v>STATUS,</v>
      </c>
      <c r="N502" s="5" t="str">
        <f t="shared" ref="N502:N509" si="206">CONCATENATE(B502," ",C502,"(",D502,")",",")</f>
        <v>STATUS VARCHAR(10),</v>
      </c>
      <c r="O502" s="1" t="s">
        <v>3</v>
      </c>
      <c r="W502" s="17" t="str">
        <f t="shared" si="202"/>
        <v>status</v>
      </c>
      <c r="X502" s="3" t="str">
        <f t="shared" si="203"/>
        <v>"status":"",</v>
      </c>
      <c r="Y502" s="22" t="str">
        <f t="shared" si="204"/>
        <v>public static String STATUS="status";</v>
      </c>
      <c r="Z502" s="7" t="str">
        <f t="shared" si="205"/>
        <v>private String status="";</v>
      </c>
    </row>
    <row r="503" spans="2:26" ht="19.2" x14ac:dyDescent="0.45">
      <c r="B503" s="1" t="s">
        <v>4</v>
      </c>
      <c r="C503" s="1" t="s">
        <v>1</v>
      </c>
      <c r="D503" s="4">
        <v>30</v>
      </c>
      <c r="I503" t="str">
        <f>I502</f>
        <v>ALTER TABLE TM_INPUT</v>
      </c>
      <c r="J503" t="str">
        <f t="shared" si="199"/>
        <v xml:space="preserve"> ADD  INSERT_DATE VARCHAR(30);</v>
      </c>
      <c r="K503" s="21" t="str">
        <f t="shared" si="200"/>
        <v xml:space="preserve">  ALTER COLUMN   INSERT_DATE VARCHAR(30);</v>
      </c>
      <c r="L503" s="12"/>
      <c r="M503" s="18" t="str">
        <f t="shared" si="201"/>
        <v>INSERT_DATE,</v>
      </c>
      <c r="N503" s="5" t="str">
        <f t="shared" si="206"/>
        <v>INSERT_DATE VARCHAR(30),</v>
      </c>
      <c r="O503" s="1" t="s">
        <v>7</v>
      </c>
      <c r="P503" t="s">
        <v>8</v>
      </c>
      <c r="W503" s="17" t="str">
        <f t="shared" si="202"/>
        <v>ınsertDate</v>
      </c>
      <c r="X503" s="3" t="str">
        <f t="shared" si="203"/>
        <v>"ınsertDate":"",</v>
      </c>
      <c r="Y503" s="22" t="str">
        <f t="shared" si="204"/>
        <v>public static String INSERT_DATE="ınsertDate";</v>
      </c>
      <c r="Z503" s="7" t="str">
        <f t="shared" si="205"/>
        <v>private String ınsertDate="";</v>
      </c>
    </row>
    <row r="504" spans="2:26" ht="19.2" x14ac:dyDescent="0.45">
      <c r="B504" s="1" t="s">
        <v>5</v>
      </c>
      <c r="C504" s="1" t="s">
        <v>1</v>
      </c>
      <c r="D504" s="4">
        <v>30</v>
      </c>
      <c r="I504" t="str">
        <f>I503</f>
        <v>ALTER TABLE TM_INPUT</v>
      </c>
      <c r="J504" t="str">
        <f t="shared" si="199"/>
        <v xml:space="preserve"> ADD  MODIFICATION_DATE VARCHAR(30);</v>
      </c>
      <c r="K504" s="21" t="str">
        <f t="shared" si="200"/>
        <v xml:space="preserve">  ALTER COLUMN   MODIFICATION_DATE VARCHAR(30);</v>
      </c>
      <c r="L504" s="12"/>
      <c r="M504" s="18" t="str">
        <f t="shared" si="201"/>
        <v>MODIFICATION_DATE,</v>
      </c>
      <c r="N504" s="5" t="str">
        <f t="shared" si="206"/>
        <v>MODIFICATION_DATE VARCHAR(30),</v>
      </c>
      <c r="O504" s="1" t="s">
        <v>9</v>
      </c>
      <c r="P504" t="s">
        <v>8</v>
      </c>
      <c r="W504" s="17" t="str">
        <f t="shared" si="202"/>
        <v>modıfıcatıonDate</v>
      </c>
      <c r="X504" s="3" t="str">
        <f t="shared" si="203"/>
        <v>"modıfıcatıonDate":"",</v>
      </c>
      <c r="Y504" s="22" t="str">
        <f t="shared" si="204"/>
        <v>public static String MODIFICATION_DATE="modıfıcatıonDate";</v>
      </c>
      <c r="Z504" s="7" t="str">
        <f t="shared" si="205"/>
        <v>private String modıfıcatıonDate="";</v>
      </c>
    </row>
    <row r="505" spans="2:26" ht="19.2" x14ac:dyDescent="0.45">
      <c r="B505" s="1" t="s">
        <v>385</v>
      </c>
      <c r="C505" s="1" t="s">
        <v>1</v>
      </c>
      <c r="D505" s="4">
        <v>444</v>
      </c>
      <c r="I505" t="str">
        <f>I503</f>
        <v>ALTER TABLE TM_INPUT</v>
      </c>
      <c r="J505" t="str">
        <f t="shared" si="199"/>
        <v xml:space="preserve"> ADD  INPUT_NAME VARCHAR(444);</v>
      </c>
      <c r="K505" s="21" t="str">
        <f t="shared" si="200"/>
        <v xml:space="preserve">  ALTER COLUMN   INPUT_NAME VARCHAR(444);</v>
      </c>
      <c r="L505" s="12"/>
      <c r="M505" s="18" t="str">
        <f t="shared" si="201"/>
        <v>INPUT_NAME,</v>
      </c>
      <c r="N505" s="5" t="str">
        <f t="shared" si="206"/>
        <v>INPUT_NAME VARCHAR(444),</v>
      </c>
      <c r="O505" s="1" t="s">
        <v>388</v>
      </c>
      <c r="P505" t="s">
        <v>0</v>
      </c>
      <c r="W505" s="17" t="str">
        <f t="shared" si="202"/>
        <v>inputName</v>
      </c>
      <c r="X505" s="3" t="str">
        <f t="shared" si="203"/>
        <v>"inputName":"",</v>
      </c>
      <c r="Y505" s="22" t="str">
        <f t="shared" si="204"/>
        <v>public static String INPUT_NAME="inputName";</v>
      </c>
      <c r="Z505" s="7" t="str">
        <f t="shared" si="205"/>
        <v>private String inputName="";</v>
      </c>
    </row>
    <row r="506" spans="2:26" ht="19.2" x14ac:dyDescent="0.45">
      <c r="B506" s="1" t="s">
        <v>368</v>
      </c>
      <c r="C506" s="1" t="s">
        <v>1</v>
      </c>
      <c r="D506" s="4">
        <v>43</v>
      </c>
      <c r="I506" t="str">
        <f t="shared" ref="I506:I520" si="207">I504</f>
        <v>ALTER TABLE TM_INPUT</v>
      </c>
      <c r="J506" t="str">
        <f t="shared" si="199"/>
        <v xml:space="preserve"> ADD  FK_BACKLOG_ID VARCHAR(43);</v>
      </c>
      <c r="K506" s="21" t="str">
        <f t="shared" si="200"/>
        <v xml:space="preserve">  ALTER COLUMN   FK_BACKLOG_ID VARCHAR(43);</v>
      </c>
      <c r="L506" s="12"/>
      <c r="M506" s="18" t="str">
        <f t="shared" si="201"/>
        <v>FK_BACKLOG_ID,</v>
      </c>
      <c r="N506" s="5" t="str">
        <f t="shared" si="206"/>
        <v>FK_BACKLOG_ID VARCHAR(43),</v>
      </c>
      <c r="O506" s="1" t="s">
        <v>10</v>
      </c>
      <c r="P506" t="s">
        <v>355</v>
      </c>
      <c r="Q506" t="s">
        <v>2</v>
      </c>
      <c r="W506" s="17" t="str">
        <f t="shared" si="202"/>
        <v>fkBacklogId</v>
      </c>
      <c r="X506" s="3" t="str">
        <f t="shared" si="203"/>
        <v>"fkBacklogId":"",</v>
      </c>
      <c r="Y506" s="22" t="str">
        <f t="shared" si="204"/>
        <v>public static String FK_BACKLOG_ID="fkBacklogId";</v>
      </c>
      <c r="Z506" s="7" t="str">
        <f t="shared" si="205"/>
        <v>private String fkBacklogId="";</v>
      </c>
    </row>
    <row r="507" spans="2:26" ht="19.2" x14ac:dyDescent="0.45">
      <c r="B507" s="1" t="s">
        <v>386</v>
      </c>
      <c r="C507" s="1" t="s">
        <v>1</v>
      </c>
      <c r="D507" s="4">
        <v>44</v>
      </c>
      <c r="I507" t="str">
        <f t="shared" si="207"/>
        <v>ALTER TABLE TM_INPUT</v>
      </c>
      <c r="L507" s="12"/>
      <c r="M507" s="18"/>
      <c r="N507" s="5" t="str">
        <f>CONCATENATE(B507," ",C507,"(",D507,")",",")</f>
        <v>FK_DEPENDENT_BACKLOG_ID VARCHAR(44),</v>
      </c>
      <c r="O507" s="1" t="s">
        <v>10</v>
      </c>
      <c r="P507" t="s">
        <v>389</v>
      </c>
      <c r="Q507" t="s">
        <v>355</v>
      </c>
      <c r="R507" t="s">
        <v>2</v>
      </c>
      <c r="W507" s="17" t="str">
        <f>CONCATENATE(,LOWER(O507),UPPER(LEFT(P507,1)),LOWER(RIGHT(P507,LEN(P507)-IF(LEN(P507)&gt;0,1,LEN(P507)))),UPPER(LEFT(Q507,1)),LOWER(RIGHT(Q507,LEN(Q507)-IF(LEN(Q507)&gt;0,1,LEN(Q507)))),UPPER(LEFT(R507,1)),LOWER(RIGHT(R507,LEN(R507)-IF(LEN(R507)&gt;0,1,LEN(R507)))),UPPER(LEFT(S507,1)),LOWER(RIGHT(S507,LEN(S507)-IF(LEN(S507)&gt;0,1,LEN(S507)))),UPPER(LEFT(T507,1)),LOWER(RIGHT(T507,LEN(T507)-IF(LEN(T507)&gt;0,1,LEN(T507)))),UPPER(LEFT(U507,1)),LOWER(RIGHT(U507,LEN(U507)-IF(LEN(U507)&gt;0,1,LEN(U507)))),UPPER(LEFT(V507,1)),LOWER(RIGHT(V507,LEN(V507)-IF(LEN(V507)&gt;0,1,LEN(V507)))))</f>
        <v>fkDependentBacklogId</v>
      </c>
      <c r="X507" s="3" t="str">
        <f>CONCATENATE("""",W507,"""",":","""","""",",")</f>
        <v>"fkDependentBacklogId":"",</v>
      </c>
      <c r="Y507" s="22" t="str">
        <f>CONCATENATE("public static String ",,B507,,"=","""",W507,""";")</f>
        <v>public static String FK_DEPENDENT_BACKLOG_ID="fkDependentBacklogId";</v>
      </c>
      <c r="Z507" s="7" t="str">
        <f>CONCATENATE("private String ",W507,"=","""""",";")</f>
        <v>private String fkDependentBacklogId="";</v>
      </c>
    </row>
    <row r="508" spans="2:26" ht="19.2" x14ac:dyDescent="0.45">
      <c r="B508" s="1" t="s">
        <v>387</v>
      </c>
      <c r="C508" s="1" t="s">
        <v>1</v>
      </c>
      <c r="D508" s="4">
        <v>44</v>
      </c>
      <c r="I508" t="str">
        <f t="shared" si="207"/>
        <v>ALTER TABLE TM_INPUT</v>
      </c>
      <c r="L508" s="12"/>
      <c r="M508" s="18"/>
      <c r="N508" s="5" t="str">
        <f t="shared" si="206"/>
        <v>FK_DEPENDENT_OUTPUT_ID VARCHAR(44),</v>
      </c>
      <c r="O508" s="1" t="s">
        <v>10</v>
      </c>
      <c r="P508" t="s">
        <v>389</v>
      </c>
      <c r="Q508" t="s">
        <v>390</v>
      </c>
      <c r="R508" t="s">
        <v>2</v>
      </c>
      <c r="W508" s="17" t="str">
        <f t="shared" si="202"/>
        <v>fkDependentOutputId</v>
      </c>
      <c r="X508" s="3" t="str">
        <f t="shared" si="203"/>
        <v>"fkDependentOutputId":"",</v>
      </c>
      <c r="Y508" s="22" t="str">
        <f t="shared" si="204"/>
        <v>public static String FK_DEPENDENT_OUTPUT_ID="fkDependentOutputId";</v>
      </c>
      <c r="Z508" s="7" t="str">
        <f t="shared" si="205"/>
        <v>private String fkDependentOutputId="";</v>
      </c>
    </row>
    <row r="509" spans="2:26" ht="19.2" x14ac:dyDescent="0.45">
      <c r="B509" s="1" t="s">
        <v>216</v>
      </c>
      <c r="C509" s="1" t="s">
        <v>1</v>
      </c>
      <c r="D509" s="4">
        <v>444</v>
      </c>
      <c r="I509" t="str">
        <f t="shared" si="207"/>
        <v>ALTER TABLE TM_INPUT</v>
      </c>
      <c r="L509" s="12"/>
      <c r="M509" s="18"/>
      <c r="N509" s="5" t="str">
        <f t="shared" si="206"/>
        <v>TABLE_NAME VARCHAR(444),</v>
      </c>
      <c r="O509" s="1" t="s">
        <v>221</v>
      </c>
      <c r="P509" t="s">
        <v>0</v>
      </c>
      <c r="W509" s="17" t="str">
        <f t="shared" si="202"/>
        <v>tableName</v>
      </c>
      <c r="X509" s="3" t="str">
        <f t="shared" si="203"/>
        <v>"tableName":"",</v>
      </c>
      <c r="Y509" s="22" t="str">
        <f t="shared" si="204"/>
        <v>public static String TABLE_NAME="tableName";</v>
      </c>
      <c r="Z509" s="7" t="str">
        <f t="shared" si="205"/>
        <v>private String tableName="";</v>
      </c>
    </row>
    <row r="510" spans="2:26" ht="19.2" x14ac:dyDescent="0.45">
      <c r="B510" s="1" t="s">
        <v>391</v>
      </c>
      <c r="C510" s="1" t="s">
        <v>1</v>
      </c>
      <c r="D510" s="4">
        <v>44</v>
      </c>
      <c r="I510" t="str">
        <f t="shared" si="207"/>
        <v>ALTER TABLE TM_INPUT</v>
      </c>
      <c r="J510" t="str">
        <f t="shared" ref="J510:J520" si="208">CONCATENATE(LEFT(CONCATENATE(" ADD "," ",N510,";"),LEN(CONCATENATE(" ADD "," ",N510,";"))-2),";")</f>
        <v xml:space="preserve"> ADD  INPUT_TYPE VARCHAR(44);</v>
      </c>
      <c r="K510" s="21" t="str">
        <f t="shared" ref="K510:K520" si="209">CONCATENATE(LEFT(CONCATENATE("  ALTER COLUMN  "," ",N510,";"),LEN(CONCATENATE("  ALTER COLUMN  "," ",N510,";"))-2),";")</f>
        <v xml:space="preserve">  ALTER COLUMN   INPUT_TYPE VARCHAR(44);</v>
      </c>
      <c r="L510" s="12"/>
      <c r="M510" s="18" t="str">
        <f t="shared" ref="M510:M520" si="210">CONCATENATE(B510,",")</f>
        <v>INPUT_TYPE,</v>
      </c>
      <c r="N510" s="5" t="str">
        <f t="shared" ref="N510:N520" si="211">CONCATENATE(B510," ",C510,"(",D510,")",",")</f>
        <v>INPUT_TYPE VARCHAR(44),</v>
      </c>
      <c r="O510" s="1" t="s">
        <v>13</v>
      </c>
      <c r="P510" t="s">
        <v>51</v>
      </c>
      <c r="W510" s="17" t="str">
        <f t="shared" ref="W510:W520" si="212">CONCATENATE(,LOWER(O510),UPPER(LEFT(P510,1)),LOWER(RIGHT(P510,LEN(P510)-IF(LEN(P510)&gt;0,1,LEN(P510)))),UPPER(LEFT(Q510,1)),LOWER(RIGHT(Q510,LEN(Q510)-IF(LEN(Q510)&gt;0,1,LEN(Q510)))),UPPER(LEFT(R510,1)),LOWER(RIGHT(R510,LEN(R510)-IF(LEN(R510)&gt;0,1,LEN(R510)))),UPPER(LEFT(S510,1)),LOWER(RIGHT(S510,LEN(S510)-IF(LEN(S510)&gt;0,1,LEN(S510)))),UPPER(LEFT(T510,1)),LOWER(RIGHT(T510,LEN(T510)-IF(LEN(T510)&gt;0,1,LEN(T510)))),UPPER(LEFT(U510,1)),LOWER(RIGHT(U510,LEN(U510)-IF(LEN(U510)&gt;0,1,LEN(U510)))),UPPER(LEFT(V510,1)),LOWER(RIGHT(V510,LEN(V510)-IF(LEN(V510)&gt;0,1,LEN(V510)))))</f>
        <v>ınputType</v>
      </c>
      <c r="X510" s="3" t="str">
        <f t="shared" ref="X510:X520" si="213">CONCATENATE("""",W510,"""",":","""","""",",")</f>
        <v>"ınputType":"",</v>
      </c>
      <c r="Y510" s="22" t="str">
        <f t="shared" ref="Y510:Y520" si="214">CONCATENATE("public static String ",,B510,,"=","""",W510,""";")</f>
        <v>public static String INPUT_TYPE="ınputType";</v>
      </c>
      <c r="Z510" s="7" t="str">
        <f t="shared" ref="Z510:Z520" si="215">CONCATENATE("private String ",W510,"=","""""",";")</f>
        <v>private String ınputType="";</v>
      </c>
    </row>
    <row r="511" spans="2:26" ht="19.2" x14ac:dyDescent="0.45">
      <c r="B511" s="1" t="s">
        <v>259</v>
      </c>
      <c r="C511" s="1" t="s">
        <v>1</v>
      </c>
      <c r="D511" s="4">
        <v>222</v>
      </c>
      <c r="I511" t="str">
        <f t="shared" si="207"/>
        <v>ALTER TABLE TM_INPUT</v>
      </c>
      <c r="J511" t="str">
        <f t="shared" si="208"/>
        <v xml:space="preserve"> ADD  ORDER_NO VARCHAR(222);</v>
      </c>
      <c r="K511" s="21" t="str">
        <f t="shared" si="209"/>
        <v xml:space="preserve">  ALTER COLUMN   ORDER_NO VARCHAR(222);</v>
      </c>
      <c r="L511" s="12"/>
      <c r="M511" s="18" t="str">
        <f t="shared" si="210"/>
        <v>ORDER_NO,</v>
      </c>
      <c r="N511" s="5" t="str">
        <f t="shared" si="211"/>
        <v>ORDER_NO VARCHAR(222),</v>
      </c>
      <c r="O511" s="1" t="s">
        <v>260</v>
      </c>
      <c r="P511" t="s">
        <v>174</v>
      </c>
      <c r="W511" s="17" t="str">
        <f t="shared" si="212"/>
        <v>orderNo</v>
      </c>
      <c r="X511" s="3" t="str">
        <f t="shared" si="213"/>
        <v>"orderNo":"",</v>
      </c>
      <c r="Y511" s="22" t="str">
        <f t="shared" si="214"/>
        <v>public static String ORDER_NO="orderNo";</v>
      </c>
      <c r="Z511" s="7" t="str">
        <f t="shared" si="215"/>
        <v>private String orderNo="";</v>
      </c>
    </row>
    <row r="512" spans="2:26" ht="19.2" x14ac:dyDescent="0.45">
      <c r="B512" s="1" t="s">
        <v>566</v>
      </c>
      <c r="C512" s="1" t="s">
        <v>1</v>
      </c>
      <c r="D512" s="4">
        <v>222</v>
      </c>
      <c r="I512" t="str">
        <f t="shared" si="207"/>
        <v>ALTER TABLE TM_INPUT</v>
      </c>
      <c r="J512" t="str">
        <f t="shared" si="208"/>
        <v xml:space="preserve"> ADD  CELL_NO VARCHAR(222);</v>
      </c>
      <c r="K512" s="21" t="str">
        <f t="shared" si="209"/>
        <v xml:space="preserve">  ALTER COLUMN   CELL_NO VARCHAR(222);</v>
      </c>
      <c r="L512" s="12"/>
      <c r="M512" s="18" t="str">
        <f t="shared" si="210"/>
        <v>CELL_NO,</v>
      </c>
      <c r="N512" s="5" t="str">
        <f t="shared" si="211"/>
        <v>CELL_NO VARCHAR(222),</v>
      </c>
      <c r="O512" s="1" t="s">
        <v>570</v>
      </c>
      <c r="P512" t="s">
        <v>174</v>
      </c>
      <c r="W512" s="17" t="str">
        <f t="shared" si="212"/>
        <v>cellNo</v>
      </c>
      <c r="X512" s="3" t="str">
        <f t="shared" si="213"/>
        <v>"cellNo":"",</v>
      </c>
      <c r="Y512" s="22" t="str">
        <f t="shared" si="214"/>
        <v>public static String CELL_NO="cellNo";</v>
      </c>
      <c r="Z512" s="7" t="str">
        <f t="shared" si="215"/>
        <v>private String cellNo="";</v>
      </c>
    </row>
    <row r="513" spans="2:26" ht="19.2" x14ac:dyDescent="0.45">
      <c r="B513" s="1" t="s">
        <v>567</v>
      </c>
      <c r="C513" s="1" t="s">
        <v>1</v>
      </c>
      <c r="D513" s="4">
        <v>222</v>
      </c>
      <c r="I513" t="str">
        <f t="shared" si="207"/>
        <v>ALTER TABLE TM_INPUT</v>
      </c>
      <c r="J513" t="str">
        <f t="shared" si="208"/>
        <v xml:space="preserve"> ADD  ALIGN VARCHAR(222);</v>
      </c>
      <c r="K513" s="21" t="str">
        <f t="shared" si="209"/>
        <v xml:space="preserve">  ALTER COLUMN   ALIGN VARCHAR(222);</v>
      </c>
      <c r="L513" s="12"/>
      <c r="M513" s="18" t="str">
        <f t="shared" si="210"/>
        <v>ALIGN,</v>
      </c>
      <c r="N513" s="5" t="str">
        <f t="shared" si="211"/>
        <v>ALIGN VARCHAR(222),</v>
      </c>
      <c r="O513" s="1" t="s">
        <v>567</v>
      </c>
      <c r="W513" s="17" t="str">
        <f t="shared" si="212"/>
        <v>alıgn</v>
      </c>
      <c r="X513" s="3" t="str">
        <f t="shared" si="213"/>
        <v>"alıgn":"",</v>
      </c>
      <c r="Y513" s="22" t="str">
        <f t="shared" si="214"/>
        <v>public static String ALIGN="alıgn";</v>
      </c>
      <c r="Z513" s="7" t="str">
        <f t="shared" si="215"/>
        <v>private String alıgn="";</v>
      </c>
    </row>
    <row r="514" spans="2:26" ht="19.2" x14ac:dyDescent="0.45">
      <c r="B514" s="1" t="s">
        <v>568</v>
      </c>
      <c r="C514" s="1" t="s">
        <v>1</v>
      </c>
      <c r="D514" s="4">
        <v>4444</v>
      </c>
      <c r="I514" t="str">
        <f t="shared" si="207"/>
        <v>ALTER TABLE TM_INPUT</v>
      </c>
      <c r="J514" t="str">
        <f t="shared" si="208"/>
        <v xml:space="preserve"> ADD  CSS_STYLE VARCHAR(4444);</v>
      </c>
      <c r="K514" s="21" t="str">
        <f t="shared" si="209"/>
        <v xml:space="preserve">  ALTER COLUMN   CSS_STYLE VARCHAR(4444);</v>
      </c>
      <c r="L514" s="12"/>
      <c r="M514" s="18" t="str">
        <f t="shared" si="210"/>
        <v>CSS_STYLE,</v>
      </c>
      <c r="N514" s="5" t="str">
        <f t="shared" si="211"/>
        <v>CSS_STYLE VARCHAR(4444),</v>
      </c>
      <c r="O514" s="1" t="s">
        <v>571</v>
      </c>
      <c r="P514" t="s">
        <v>572</v>
      </c>
      <c r="W514" s="17" t="str">
        <f t="shared" si="212"/>
        <v>cssStyle</v>
      </c>
      <c r="X514" s="3" t="str">
        <f t="shared" si="213"/>
        <v>"cssStyle":"",</v>
      </c>
      <c r="Y514" s="22" t="str">
        <f t="shared" si="214"/>
        <v>public static String CSS_STYLE="cssStyle";</v>
      </c>
      <c r="Z514" s="7" t="str">
        <f t="shared" si="215"/>
        <v>private String cssStyle="";</v>
      </c>
    </row>
    <row r="515" spans="2:26" ht="19.2" x14ac:dyDescent="0.45">
      <c r="B515" s="1" t="s">
        <v>569</v>
      </c>
      <c r="C515" s="1" t="s">
        <v>1</v>
      </c>
      <c r="D515" s="4">
        <v>4444</v>
      </c>
      <c r="I515" t="str">
        <f t="shared" si="207"/>
        <v>ALTER TABLE TM_INPUT</v>
      </c>
      <c r="J515" t="str">
        <f t="shared" si="208"/>
        <v xml:space="preserve"> ADD  CSS_TEMPLATE_NAME VARCHAR(4444);</v>
      </c>
      <c r="K515" s="21" t="str">
        <f t="shared" si="209"/>
        <v xml:space="preserve">  ALTER COLUMN   CSS_TEMPLATE_NAME VARCHAR(4444);</v>
      </c>
      <c r="L515" s="12"/>
      <c r="M515" s="18" t="str">
        <f t="shared" si="210"/>
        <v>CSS_TEMPLATE_NAME,</v>
      </c>
      <c r="N515" s="5" t="str">
        <f t="shared" si="211"/>
        <v>CSS_TEMPLATE_NAME VARCHAR(4444),</v>
      </c>
      <c r="O515" s="1" t="s">
        <v>571</v>
      </c>
      <c r="P515" t="s">
        <v>573</v>
      </c>
      <c r="Q515" t="s">
        <v>0</v>
      </c>
      <c r="W515" s="17" t="str">
        <f t="shared" si="212"/>
        <v>cssTemplateName</v>
      </c>
      <c r="X515" s="3" t="str">
        <f t="shared" si="213"/>
        <v>"cssTemplateName":"",</v>
      </c>
      <c r="Y515" s="22" t="str">
        <f t="shared" si="214"/>
        <v>public static String CSS_TEMPLATE_NAME="cssTemplateName";</v>
      </c>
      <c r="Z515" s="7" t="str">
        <f t="shared" si="215"/>
        <v>private String cssTemplateName="";</v>
      </c>
    </row>
    <row r="516" spans="2:26" ht="19.2" x14ac:dyDescent="0.45">
      <c r="B516" s="1" t="s">
        <v>97</v>
      </c>
      <c r="C516" s="1" t="s">
        <v>1</v>
      </c>
      <c r="D516" s="4">
        <v>44</v>
      </c>
      <c r="I516" t="str">
        <f t="shared" si="207"/>
        <v>ALTER TABLE TM_INPUT</v>
      </c>
      <c r="J516" t="str">
        <f t="shared" si="208"/>
        <v xml:space="preserve"> ADD  PARAM_1 VARCHAR(44);</v>
      </c>
      <c r="K516" s="21" t="str">
        <f t="shared" si="209"/>
        <v xml:space="preserve">  ALTER COLUMN   PARAM_1 VARCHAR(44);</v>
      </c>
      <c r="L516" s="12"/>
      <c r="M516" s="18" t="str">
        <f t="shared" si="210"/>
        <v>PARAM_1,</v>
      </c>
      <c r="N516" s="5" t="str">
        <f t="shared" si="211"/>
        <v>PARAM_1 VARCHAR(44),</v>
      </c>
      <c r="O516" s="1" t="s">
        <v>102</v>
      </c>
      <c r="P516">
        <v>1</v>
      </c>
      <c r="W516" s="17" t="str">
        <f t="shared" si="212"/>
        <v>param1</v>
      </c>
      <c r="X516" s="3" t="str">
        <f t="shared" si="213"/>
        <v>"param1":"",</v>
      </c>
      <c r="Y516" s="22" t="str">
        <f t="shared" si="214"/>
        <v>public static String PARAM_1="param1";</v>
      </c>
      <c r="Z516" s="7" t="str">
        <f t="shared" si="215"/>
        <v>private String param1="";</v>
      </c>
    </row>
    <row r="517" spans="2:26" ht="19.2" x14ac:dyDescent="0.45">
      <c r="B517" s="1" t="s">
        <v>98</v>
      </c>
      <c r="C517" s="1" t="s">
        <v>1</v>
      </c>
      <c r="D517" s="4">
        <v>44</v>
      </c>
      <c r="I517" t="str">
        <f t="shared" si="207"/>
        <v>ALTER TABLE TM_INPUT</v>
      </c>
      <c r="J517" t="str">
        <f t="shared" si="208"/>
        <v xml:space="preserve"> ADD  PARAM_2 VARCHAR(44);</v>
      </c>
      <c r="K517" s="21" t="str">
        <f t="shared" si="209"/>
        <v xml:space="preserve">  ALTER COLUMN   PARAM_2 VARCHAR(44);</v>
      </c>
      <c r="L517" s="12"/>
      <c r="M517" s="18" t="str">
        <f t="shared" si="210"/>
        <v>PARAM_2,</v>
      </c>
      <c r="N517" s="5" t="str">
        <f t="shared" si="211"/>
        <v>PARAM_2 VARCHAR(44),</v>
      </c>
      <c r="O517" s="1" t="s">
        <v>102</v>
      </c>
      <c r="P517">
        <v>2</v>
      </c>
      <c r="W517" s="17" t="str">
        <f t="shared" si="212"/>
        <v>param2</v>
      </c>
      <c r="X517" s="3" t="str">
        <f t="shared" si="213"/>
        <v>"param2":"",</v>
      </c>
      <c r="Y517" s="22" t="str">
        <f t="shared" si="214"/>
        <v>public static String PARAM_2="param2";</v>
      </c>
      <c r="Z517" s="7" t="str">
        <f t="shared" si="215"/>
        <v>private String param2="";</v>
      </c>
    </row>
    <row r="518" spans="2:26" ht="19.2" x14ac:dyDescent="0.45">
      <c r="B518" s="1" t="s">
        <v>99</v>
      </c>
      <c r="C518" s="1" t="s">
        <v>1</v>
      </c>
      <c r="D518" s="4">
        <v>4000</v>
      </c>
      <c r="I518" t="str">
        <f t="shared" si="207"/>
        <v>ALTER TABLE TM_INPUT</v>
      </c>
      <c r="J518" t="str">
        <f t="shared" si="208"/>
        <v xml:space="preserve"> ADD  PARAM_3 VARCHAR(4000);</v>
      </c>
      <c r="K518" s="21" t="str">
        <f t="shared" si="209"/>
        <v xml:space="preserve">  ALTER COLUMN   PARAM_3 VARCHAR(4000);</v>
      </c>
      <c r="L518" s="12"/>
      <c r="M518" s="18" t="str">
        <f t="shared" si="210"/>
        <v>PARAM_3,</v>
      </c>
      <c r="N518" s="5" t="str">
        <f t="shared" si="211"/>
        <v>PARAM_3 VARCHAR(4000),</v>
      </c>
      <c r="O518" s="1" t="s">
        <v>102</v>
      </c>
      <c r="P518">
        <v>3</v>
      </c>
      <c r="W518" s="17" t="str">
        <f t="shared" si="212"/>
        <v>param3</v>
      </c>
      <c r="X518" s="3" t="str">
        <f t="shared" si="213"/>
        <v>"param3":"",</v>
      </c>
      <c r="Y518" s="22" t="str">
        <f t="shared" si="214"/>
        <v>public static String PARAM_3="param3";</v>
      </c>
      <c r="Z518" s="7" t="str">
        <f t="shared" si="215"/>
        <v>private String param3="";</v>
      </c>
    </row>
    <row r="519" spans="2:26" ht="19.2" x14ac:dyDescent="0.45">
      <c r="B519" s="1" t="s">
        <v>101</v>
      </c>
      <c r="C519" s="1" t="s">
        <v>1</v>
      </c>
      <c r="D519" s="4">
        <v>4000</v>
      </c>
      <c r="I519" t="str">
        <f t="shared" si="207"/>
        <v>ALTER TABLE TM_INPUT</v>
      </c>
      <c r="J519" t="str">
        <f t="shared" si="208"/>
        <v xml:space="preserve"> ADD  PARAM_4 VARCHAR(4000);</v>
      </c>
      <c r="K519" s="21" t="str">
        <f t="shared" si="209"/>
        <v xml:space="preserve">  ALTER COLUMN   PARAM_4 VARCHAR(4000);</v>
      </c>
      <c r="L519" s="12"/>
      <c r="M519" s="18" t="str">
        <f t="shared" si="210"/>
        <v>PARAM_4,</v>
      </c>
      <c r="N519" s="5" t="str">
        <f t="shared" si="211"/>
        <v>PARAM_4 VARCHAR(4000),</v>
      </c>
      <c r="O519" s="1" t="s">
        <v>102</v>
      </c>
      <c r="P519">
        <v>4</v>
      </c>
      <c r="W519" s="17" t="str">
        <f t="shared" si="212"/>
        <v>param4</v>
      </c>
      <c r="X519" s="3" t="str">
        <f t="shared" si="213"/>
        <v>"param4":"",</v>
      </c>
      <c r="Y519" s="22" t="str">
        <f t="shared" si="214"/>
        <v>public static String PARAM_4="param4";</v>
      </c>
      <c r="Z519" s="7" t="str">
        <f t="shared" si="215"/>
        <v>private String param4="";</v>
      </c>
    </row>
    <row r="520" spans="2:26" ht="19.2" x14ac:dyDescent="0.45">
      <c r="B520" s="1" t="s">
        <v>46</v>
      </c>
      <c r="C520" s="1" t="s">
        <v>1</v>
      </c>
      <c r="D520" s="4">
        <v>44</v>
      </c>
      <c r="I520" t="str">
        <f t="shared" si="207"/>
        <v>ALTER TABLE TM_INPUT</v>
      </c>
      <c r="J520" t="str">
        <f t="shared" si="208"/>
        <v xml:space="preserve"> ADD  COMPONENT_TYPE VARCHAR(44);</v>
      </c>
      <c r="K520" s="21" t="str">
        <f t="shared" si="209"/>
        <v xml:space="preserve">  ALTER COLUMN   COMPONENT_TYPE VARCHAR(44);</v>
      </c>
      <c r="L520" s="12"/>
      <c r="M520" s="18" t="str">
        <f t="shared" si="210"/>
        <v>COMPONENT_TYPE,</v>
      </c>
      <c r="N520" s="5" t="str">
        <f t="shared" si="211"/>
        <v>COMPONENT_TYPE VARCHAR(44),</v>
      </c>
      <c r="O520" s="1" t="s">
        <v>49</v>
      </c>
      <c r="P520" t="s">
        <v>51</v>
      </c>
      <c r="W520" s="17" t="str">
        <f t="shared" si="212"/>
        <v>componentType</v>
      </c>
      <c r="X520" s="3" t="str">
        <f t="shared" si="213"/>
        <v>"componentType":"",</v>
      </c>
      <c r="Y520" s="22" t="str">
        <f t="shared" si="214"/>
        <v>public static String COMPONENT_TYPE="componentType";</v>
      </c>
      <c r="Z520" s="7" t="str">
        <f t="shared" si="215"/>
        <v>private String componentType="";</v>
      </c>
    </row>
    <row r="521" spans="2:26" ht="19.2" x14ac:dyDescent="0.45">
      <c r="C521" s="1"/>
      <c r="D521" s="8"/>
      <c r="M521" s="18"/>
      <c r="N521" s="33" t="s">
        <v>130</v>
      </c>
      <c r="O521" s="1"/>
      <c r="W521" s="17"/>
    </row>
    <row r="522" spans="2:26" ht="19.2" x14ac:dyDescent="0.45">
      <c r="C522" s="1"/>
      <c r="D522" s="8"/>
      <c r="M522" s="18"/>
      <c r="N522" s="31" t="s">
        <v>126</v>
      </c>
      <c r="O522" s="1"/>
      <c r="W522" s="17"/>
    </row>
    <row r="523" spans="2:26" ht="19.2" x14ac:dyDescent="0.45">
      <c r="C523" s="1"/>
      <c r="D523" s="8"/>
      <c r="M523" s="18"/>
      <c r="N523" s="31"/>
      <c r="O523" s="1"/>
      <c r="W523" s="17"/>
    </row>
    <row r="527" spans="2:26" x14ac:dyDescent="0.3">
      <c r="B527" s="2" t="s">
        <v>392</v>
      </c>
      <c r="I527" t="str">
        <f>CONCATENATE("ALTER TABLE"," ",B527)</f>
        <v>ALTER TABLE TM_INPUT_DESCRIPTION</v>
      </c>
      <c r="N527" s="5" t="str">
        <f>CONCATENATE("CREATE TABLE ",B527," ","(")</f>
        <v>CREATE TABLE TM_INPUT_DESCRIPTION (</v>
      </c>
    </row>
    <row r="528" spans="2:26" ht="19.2" x14ac:dyDescent="0.45">
      <c r="B528" s="1" t="s">
        <v>2</v>
      </c>
      <c r="C528" s="1" t="s">
        <v>1</v>
      </c>
      <c r="D528" s="4">
        <v>30</v>
      </c>
      <c r="E528" s="24" t="s">
        <v>113</v>
      </c>
      <c r="I528" t="str">
        <f>I527</f>
        <v>ALTER TABLE TM_INPUT_DESCRIPTION</v>
      </c>
      <c r="J528" t="str">
        <f t="shared" ref="J528:J533" si="216">CONCATENATE(LEFT(CONCATENATE(" ADD "," ",N528,";"),LEN(CONCATENATE(" ADD "," ",N528,";"))-2),";")</f>
        <v xml:space="preserve"> ADD  ID VARCHAR(30) NOT NULL ;</v>
      </c>
      <c r="K528" s="21" t="str">
        <f t="shared" ref="K528:K533" si="217">CONCATENATE(LEFT(CONCATENATE("  ALTER COLUMN  "," ",N528,";"),LEN(CONCATENATE("  ALTER COLUMN  "," ",N528,";"))-2),";")</f>
        <v xml:space="preserve">  ALTER COLUMN   ID VARCHAR(30) NOT NULL ;</v>
      </c>
      <c r="L528" s="12"/>
      <c r="M528" s="18" t="str">
        <f t="shared" ref="M528:M533" si="218">CONCATENATE(B528,",")</f>
        <v>ID,</v>
      </c>
      <c r="N528" s="5" t="str">
        <f>CONCATENATE(B528," ",C528,"(",D528,") ",E528," ,")</f>
        <v>ID VARCHAR(30) NOT NULL ,</v>
      </c>
      <c r="O528" s="1" t="s">
        <v>2</v>
      </c>
      <c r="P528" s="6"/>
      <c r="Q528" s="6"/>
      <c r="R528" s="6"/>
      <c r="S528" s="6"/>
      <c r="T528" s="6"/>
      <c r="U528" s="6"/>
      <c r="V528" s="6"/>
      <c r="W528" s="17" t="str">
        <f t="shared" ref="W528:W533" si="219">CONCATENATE(,LOWER(O528),UPPER(LEFT(P528,1)),LOWER(RIGHT(P528,LEN(P528)-IF(LEN(P528)&gt;0,1,LEN(P528)))),UPPER(LEFT(Q528,1)),LOWER(RIGHT(Q528,LEN(Q528)-IF(LEN(Q528)&gt;0,1,LEN(Q528)))),UPPER(LEFT(R528,1)),LOWER(RIGHT(R528,LEN(R528)-IF(LEN(R528)&gt;0,1,LEN(R528)))),UPPER(LEFT(S528,1)),LOWER(RIGHT(S528,LEN(S528)-IF(LEN(S528)&gt;0,1,LEN(S528)))),UPPER(LEFT(T528,1)),LOWER(RIGHT(T528,LEN(T528)-IF(LEN(T528)&gt;0,1,LEN(T528)))),UPPER(LEFT(U528,1)),LOWER(RIGHT(U528,LEN(U528)-IF(LEN(U528)&gt;0,1,LEN(U528)))),UPPER(LEFT(V528,1)),LOWER(RIGHT(V528,LEN(V528)-IF(LEN(V528)&gt;0,1,LEN(V528)))))</f>
        <v>ıd</v>
      </c>
      <c r="X528" s="3" t="str">
        <f t="shared" ref="X528:X533" si="220">CONCATENATE("""",W528,"""",":","""","""",",")</f>
        <v>"ıd":"",</v>
      </c>
      <c r="Y528" s="22" t="str">
        <f t="shared" ref="Y528:Y533" si="221">CONCATENATE("public static String ",,B528,,"=","""",W528,""";")</f>
        <v>public static String ID="ıd";</v>
      </c>
      <c r="Z528" s="7" t="str">
        <f t="shared" ref="Z528:Z533" si="222">CONCATENATE("private String ",W528,"=","""""",";")</f>
        <v>private String ıd="";</v>
      </c>
    </row>
    <row r="529" spans="2:26" ht="19.2" x14ac:dyDescent="0.45">
      <c r="B529" s="1" t="s">
        <v>3</v>
      </c>
      <c r="C529" s="1" t="s">
        <v>1</v>
      </c>
      <c r="D529" s="4">
        <v>10</v>
      </c>
      <c r="I529" t="str">
        <f>I528</f>
        <v>ALTER TABLE TM_INPUT_DESCRIPTION</v>
      </c>
      <c r="J529" t="str">
        <f t="shared" si="216"/>
        <v xml:space="preserve"> ADD  STATUS VARCHAR(10);</v>
      </c>
      <c r="K529" s="21" t="str">
        <f t="shared" si="217"/>
        <v xml:space="preserve">  ALTER COLUMN   STATUS VARCHAR(10);</v>
      </c>
      <c r="L529" s="12"/>
      <c r="M529" s="18" t="str">
        <f t="shared" si="218"/>
        <v>STATUS,</v>
      </c>
      <c r="N529" s="5" t="str">
        <f>CONCATENATE(B529," ",C529,"(",D529,")",",")</f>
        <v>STATUS VARCHAR(10),</v>
      </c>
      <c r="O529" s="1" t="s">
        <v>3</v>
      </c>
      <c r="W529" s="17" t="str">
        <f t="shared" si="219"/>
        <v>status</v>
      </c>
      <c r="X529" s="3" t="str">
        <f t="shared" si="220"/>
        <v>"status":"",</v>
      </c>
      <c r="Y529" s="22" t="str">
        <f t="shared" si="221"/>
        <v>public static String STATUS="status";</v>
      </c>
      <c r="Z529" s="7" t="str">
        <f t="shared" si="222"/>
        <v>private String status="";</v>
      </c>
    </row>
    <row r="530" spans="2:26" ht="19.2" x14ac:dyDescent="0.45">
      <c r="B530" s="1" t="s">
        <v>4</v>
      </c>
      <c r="C530" s="1" t="s">
        <v>1</v>
      </c>
      <c r="D530" s="4">
        <v>30</v>
      </c>
      <c r="I530" t="str">
        <f>I529</f>
        <v>ALTER TABLE TM_INPUT_DESCRIPTION</v>
      </c>
      <c r="J530" t="str">
        <f t="shared" si="216"/>
        <v xml:space="preserve"> ADD  INSERT_DATE VARCHAR(30);</v>
      </c>
      <c r="K530" s="21" t="str">
        <f t="shared" si="217"/>
        <v xml:space="preserve">  ALTER COLUMN   INSERT_DATE VARCHAR(30);</v>
      </c>
      <c r="L530" s="12"/>
      <c r="M530" s="18" t="str">
        <f t="shared" si="218"/>
        <v>INSERT_DATE,</v>
      </c>
      <c r="N530" s="5" t="str">
        <f>CONCATENATE(B530," ",C530,"(",D530,")",",")</f>
        <v>INSERT_DATE VARCHAR(30),</v>
      </c>
      <c r="O530" s="1" t="s">
        <v>7</v>
      </c>
      <c r="P530" t="s">
        <v>8</v>
      </c>
      <c r="W530" s="17" t="str">
        <f t="shared" si="219"/>
        <v>ınsertDate</v>
      </c>
      <c r="X530" s="3" t="str">
        <f t="shared" si="220"/>
        <v>"ınsertDate":"",</v>
      </c>
      <c r="Y530" s="22" t="str">
        <f t="shared" si="221"/>
        <v>public static String INSERT_DATE="ınsertDate";</v>
      </c>
      <c r="Z530" s="7" t="str">
        <f t="shared" si="222"/>
        <v>private String ınsertDate="";</v>
      </c>
    </row>
    <row r="531" spans="2:26" ht="19.2" x14ac:dyDescent="0.45">
      <c r="B531" s="1" t="s">
        <v>5</v>
      </c>
      <c r="C531" s="1" t="s">
        <v>1</v>
      </c>
      <c r="D531" s="4">
        <v>30</v>
      </c>
      <c r="I531" t="str">
        <f>I530</f>
        <v>ALTER TABLE TM_INPUT_DESCRIPTION</v>
      </c>
      <c r="J531" t="str">
        <f t="shared" si="216"/>
        <v xml:space="preserve"> ADD  MODIFICATION_DATE VARCHAR(30);</v>
      </c>
      <c r="K531" s="21" t="str">
        <f t="shared" si="217"/>
        <v xml:space="preserve">  ALTER COLUMN   MODIFICATION_DATE VARCHAR(30);</v>
      </c>
      <c r="L531" s="12"/>
      <c r="M531" s="18" t="str">
        <f t="shared" si="218"/>
        <v>MODIFICATION_DATE,</v>
      </c>
      <c r="N531" s="5" t="str">
        <f>CONCATENATE(B531," ",C531,"(",D531,")",",")</f>
        <v>MODIFICATION_DATE VARCHAR(30),</v>
      </c>
      <c r="O531" s="1" t="s">
        <v>9</v>
      </c>
      <c r="P531" t="s">
        <v>8</v>
      </c>
      <c r="W531" s="17" t="str">
        <f t="shared" si="219"/>
        <v>modıfıcatıonDate</v>
      </c>
      <c r="X531" s="3" t="str">
        <f t="shared" si="220"/>
        <v>"modıfıcatıonDate":"",</v>
      </c>
      <c r="Y531" s="22" t="str">
        <f t="shared" si="221"/>
        <v>public static String MODIFICATION_DATE="modıfıcatıonDate";</v>
      </c>
      <c r="Z531" s="7" t="str">
        <f t="shared" si="222"/>
        <v>private String modıfıcatıonDate="";</v>
      </c>
    </row>
    <row r="532" spans="2:26" ht="19.2" x14ac:dyDescent="0.45">
      <c r="B532" s="1" t="s">
        <v>393</v>
      </c>
      <c r="C532" s="1" t="s">
        <v>1</v>
      </c>
      <c r="D532" s="4">
        <v>45</v>
      </c>
      <c r="I532" t="str">
        <f>I530</f>
        <v>ALTER TABLE TM_INPUT_DESCRIPTION</v>
      </c>
      <c r="J532" t="str">
        <f t="shared" si="216"/>
        <v xml:space="preserve"> ADD  FK_INPUT_ID VARCHAR(45);</v>
      </c>
      <c r="K532" s="21" t="str">
        <f t="shared" si="217"/>
        <v xml:space="preserve">  ALTER COLUMN   FK_INPUT_ID VARCHAR(45);</v>
      </c>
      <c r="L532" s="12"/>
      <c r="M532" s="18" t="str">
        <f t="shared" si="218"/>
        <v>FK_INPUT_ID,</v>
      </c>
      <c r="N532" s="5" t="str">
        <f>CONCATENATE(B532," ",C532,"(",D532,")",",")</f>
        <v>FK_INPUT_ID VARCHAR(45),</v>
      </c>
      <c r="O532" s="1" t="s">
        <v>10</v>
      </c>
      <c r="P532" t="s">
        <v>13</v>
      </c>
      <c r="Q532" t="s">
        <v>2</v>
      </c>
      <c r="W532" s="17" t="str">
        <f t="shared" si="219"/>
        <v>fkInputId</v>
      </c>
      <c r="X532" s="3" t="str">
        <f t="shared" si="220"/>
        <v>"fkInputId":"",</v>
      </c>
      <c r="Y532" s="22" t="str">
        <f t="shared" si="221"/>
        <v>public static String FK_INPUT_ID="fkInputId";</v>
      </c>
      <c r="Z532" s="7" t="str">
        <f t="shared" si="222"/>
        <v>private String fkInputId="";</v>
      </c>
    </row>
    <row r="533" spans="2:26" ht="19.2" x14ac:dyDescent="0.45">
      <c r="B533" s="1" t="s">
        <v>14</v>
      </c>
      <c r="C533" s="1" t="s">
        <v>1</v>
      </c>
      <c r="D533" s="4">
        <v>4444</v>
      </c>
      <c r="I533" t="str">
        <f>I515</f>
        <v>ALTER TABLE TM_INPUT</v>
      </c>
      <c r="J533" t="str">
        <f t="shared" si="216"/>
        <v xml:space="preserve"> ADD  DESCRIPTION VARCHAR(4444);</v>
      </c>
      <c r="K533" s="21" t="str">
        <f t="shared" si="217"/>
        <v xml:space="preserve">  ALTER COLUMN   DESCRIPTION VARCHAR(4444);</v>
      </c>
      <c r="L533" s="12"/>
      <c r="M533" s="18" t="str">
        <f t="shared" si="218"/>
        <v>DESCRIPTION,</v>
      </c>
      <c r="N533" s="5" t="str">
        <f>CONCATENATE(B533," ",C533,"(",D533,")",",")</f>
        <v>DESCRIPTION VARCHAR(4444),</v>
      </c>
      <c r="O533" s="1" t="s">
        <v>14</v>
      </c>
      <c r="W533" s="17" t="str">
        <f t="shared" si="219"/>
        <v>descrıptıon</v>
      </c>
      <c r="X533" s="3" t="str">
        <f t="shared" si="220"/>
        <v>"descrıptıon":"",</v>
      </c>
      <c r="Y533" s="22" t="str">
        <f t="shared" si="221"/>
        <v>public static String DESCRIPTION="descrıptıon";</v>
      </c>
      <c r="Z533" s="7" t="str">
        <f t="shared" si="222"/>
        <v>private String descrıptıon="";</v>
      </c>
    </row>
    <row r="534" spans="2:26" ht="19.2" x14ac:dyDescent="0.45">
      <c r="C534" s="1"/>
      <c r="D534" s="8"/>
      <c r="M534" s="18"/>
      <c r="N534" s="33" t="s">
        <v>130</v>
      </c>
      <c r="O534" s="1"/>
      <c r="W534" s="17"/>
    </row>
    <row r="535" spans="2:26" ht="19.2" x14ac:dyDescent="0.45">
      <c r="C535" s="1"/>
      <c r="D535" s="8"/>
      <c r="M535" s="18"/>
      <c r="N535" s="31" t="s">
        <v>126</v>
      </c>
      <c r="O535" s="1"/>
      <c r="W535" s="17"/>
    </row>
    <row r="536" spans="2:26" ht="19.2" x14ac:dyDescent="0.45">
      <c r="C536" s="14"/>
      <c r="D536" s="9"/>
      <c r="M536" s="20"/>
      <c r="N536" s="31"/>
      <c r="O536" s="14"/>
      <c r="W536" s="17"/>
    </row>
    <row r="537" spans="2:26" x14ac:dyDescent="0.3">
      <c r="B537" s="2" t="s">
        <v>425</v>
      </c>
      <c r="I537" t="str">
        <f>CONCATENATE("ALTER TABLE"," ",B537)</f>
        <v>ALTER TABLE TM_BACKLOG_HISTORY</v>
      </c>
      <c r="N537" s="5" t="str">
        <f>CONCATENATE("CREATE TABLE ",B537," ","(")</f>
        <v>CREATE TABLE TM_BACKLOG_HISTORY (</v>
      </c>
    </row>
    <row r="538" spans="2:26" ht="19.2" x14ac:dyDescent="0.45">
      <c r="B538" s="1" t="s">
        <v>2</v>
      </c>
      <c r="C538" s="1" t="s">
        <v>1</v>
      </c>
      <c r="D538" s="4">
        <v>30</v>
      </c>
      <c r="E538" s="24" t="s">
        <v>113</v>
      </c>
      <c r="I538" t="str">
        <f>I537</f>
        <v>ALTER TABLE TM_BACKLOG_HISTORY</v>
      </c>
      <c r="J538" t="str">
        <f t="shared" ref="J538:J544" si="223">CONCATENATE(LEFT(CONCATENATE(" ADD "," ",N538,";"),LEN(CONCATENATE(" ADD "," ",N538,";"))-2),";")</f>
        <v xml:space="preserve"> ADD  ID VARCHAR(30) NOT NULL ;</v>
      </c>
      <c r="K538" s="21" t="str">
        <f t="shared" ref="K538:K544" si="224">CONCATENATE(LEFT(CONCATENATE("  ALTER COLUMN  "," ",N538,";"),LEN(CONCATENATE("  ALTER COLUMN  "," ",N538,";"))-2),";")</f>
        <v xml:space="preserve">  ALTER COLUMN   ID VARCHAR(30) NOT NULL ;</v>
      </c>
      <c r="L538" s="12"/>
      <c r="M538" s="18" t="str">
        <f t="shared" ref="M538:M544" si="225">CONCATENATE(B538,",")</f>
        <v>ID,</v>
      </c>
      <c r="N538" s="5" t="str">
        <f>CONCATENATE(B538," ",C538,"(",D538,") ",E538," ,")</f>
        <v>ID VARCHAR(30) NOT NULL ,</v>
      </c>
      <c r="O538" s="1" t="s">
        <v>2</v>
      </c>
      <c r="P538" s="6"/>
      <c r="Q538" s="6"/>
      <c r="R538" s="6"/>
      <c r="S538" s="6"/>
      <c r="T538" s="6"/>
      <c r="U538" s="6"/>
      <c r="V538" s="6"/>
      <c r="W538" s="17" t="str">
        <f t="shared" ref="W538:W544" si="226">CONCATENATE(,LOWER(O538),UPPER(LEFT(P538,1)),LOWER(RIGHT(P538,LEN(P538)-IF(LEN(P538)&gt;0,1,LEN(P538)))),UPPER(LEFT(Q538,1)),LOWER(RIGHT(Q538,LEN(Q538)-IF(LEN(Q538)&gt;0,1,LEN(Q538)))),UPPER(LEFT(R538,1)),LOWER(RIGHT(R538,LEN(R538)-IF(LEN(R538)&gt;0,1,LEN(R538)))),UPPER(LEFT(S538,1)),LOWER(RIGHT(S538,LEN(S538)-IF(LEN(S538)&gt;0,1,LEN(S538)))),UPPER(LEFT(T538,1)),LOWER(RIGHT(T538,LEN(T538)-IF(LEN(T538)&gt;0,1,LEN(T538)))),UPPER(LEFT(U538,1)),LOWER(RIGHT(U538,LEN(U538)-IF(LEN(U538)&gt;0,1,LEN(U538)))),UPPER(LEFT(V538,1)),LOWER(RIGHT(V538,LEN(V538)-IF(LEN(V538)&gt;0,1,LEN(V538)))))</f>
        <v>ıd</v>
      </c>
      <c r="X538" s="3" t="str">
        <f t="shared" ref="X538:X544" si="227">CONCATENATE("""",W538,"""",":","""","""",",")</f>
        <v>"ıd":"",</v>
      </c>
      <c r="Y538" s="22" t="str">
        <f t="shared" ref="Y538:Y544" si="228">CONCATENATE("public static String ",,B538,,"=","""",W538,""";")</f>
        <v>public static String ID="ıd";</v>
      </c>
      <c r="Z538" s="7" t="str">
        <f t="shared" ref="Z538:Z544" si="229">CONCATENATE("private String ",W538,"=","""""",";")</f>
        <v>private String ıd="";</v>
      </c>
    </row>
    <row r="539" spans="2:26" ht="19.2" x14ac:dyDescent="0.45">
      <c r="B539" s="1" t="s">
        <v>3</v>
      </c>
      <c r="C539" s="1" t="s">
        <v>1</v>
      </c>
      <c r="D539" s="4">
        <v>10</v>
      </c>
      <c r="I539" t="str">
        <f>I538</f>
        <v>ALTER TABLE TM_BACKLOG_HISTORY</v>
      </c>
      <c r="J539" t="str">
        <f t="shared" si="223"/>
        <v xml:space="preserve"> ADD  STATUS VARCHAR(10);</v>
      </c>
      <c r="K539" s="21" t="str">
        <f t="shared" si="224"/>
        <v xml:space="preserve">  ALTER COLUMN   STATUS VARCHAR(10);</v>
      </c>
      <c r="L539" s="12"/>
      <c r="M539" s="18" t="str">
        <f t="shared" si="225"/>
        <v>STATUS,</v>
      </c>
      <c r="N539" s="5" t="str">
        <f t="shared" ref="N539:N552" si="230">CONCATENATE(B539," ",C539,"(",D539,")",",")</f>
        <v>STATUS VARCHAR(10),</v>
      </c>
      <c r="O539" s="1" t="s">
        <v>3</v>
      </c>
      <c r="W539" s="17" t="str">
        <f t="shared" si="226"/>
        <v>status</v>
      </c>
      <c r="X539" s="3" t="str">
        <f t="shared" si="227"/>
        <v>"status":"",</v>
      </c>
      <c r="Y539" s="22" t="str">
        <f t="shared" si="228"/>
        <v>public static String STATUS="status";</v>
      </c>
      <c r="Z539" s="7" t="str">
        <f t="shared" si="229"/>
        <v>private String status="";</v>
      </c>
    </row>
    <row r="540" spans="2:26" ht="19.2" x14ac:dyDescent="0.45">
      <c r="B540" s="1" t="s">
        <v>4</v>
      </c>
      <c r="C540" s="1" t="s">
        <v>1</v>
      </c>
      <c r="D540" s="4">
        <v>30</v>
      </c>
      <c r="I540" t="str">
        <f>I539</f>
        <v>ALTER TABLE TM_BACKLOG_HISTORY</v>
      </c>
      <c r="J540" t="str">
        <f t="shared" si="223"/>
        <v xml:space="preserve"> ADD  INSERT_DATE VARCHAR(30);</v>
      </c>
      <c r="K540" s="21" t="str">
        <f t="shared" si="224"/>
        <v xml:space="preserve">  ALTER COLUMN   INSERT_DATE VARCHAR(30);</v>
      </c>
      <c r="L540" s="12"/>
      <c r="M540" s="18" t="str">
        <f t="shared" si="225"/>
        <v>INSERT_DATE,</v>
      </c>
      <c r="N540" s="5" t="str">
        <f t="shared" si="230"/>
        <v>INSERT_DATE VARCHAR(30),</v>
      </c>
      <c r="O540" s="1" t="s">
        <v>7</v>
      </c>
      <c r="P540" t="s">
        <v>8</v>
      </c>
      <c r="W540" s="17" t="str">
        <f t="shared" si="226"/>
        <v>ınsertDate</v>
      </c>
      <c r="X540" s="3" t="str">
        <f t="shared" si="227"/>
        <v>"ınsertDate":"",</v>
      </c>
      <c r="Y540" s="22" t="str">
        <f t="shared" si="228"/>
        <v>public static String INSERT_DATE="ınsertDate";</v>
      </c>
      <c r="Z540" s="7" t="str">
        <f t="shared" si="229"/>
        <v>private String ınsertDate="";</v>
      </c>
    </row>
    <row r="541" spans="2:26" ht="19.2" x14ac:dyDescent="0.45">
      <c r="B541" s="1" t="s">
        <v>5</v>
      </c>
      <c r="C541" s="1" t="s">
        <v>1</v>
      </c>
      <c r="D541" s="4">
        <v>30</v>
      </c>
      <c r="I541" t="str">
        <f>I540</f>
        <v>ALTER TABLE TM_BACKLOG_HISTORY</v>
      </c>
      <c r="J541" t="str">
        <f t="shared" si="223"/>
        <v xml:space="preserve"> ADD  MODIFICATION_DATE VARCHAR(30);</v>
      </c>
      <c r="K541" s="21" t="str">
        <f t="shared" si="224"/>
        <v xml:space="preserve">  ALTER COLUMN   MODIFICATION_DATE VARCHAR(30);</v>
      </c>
      <c r="L541" s="12"/>
      <c r="M541" s="18" t="str">
        <f t="shared" si="225"/>
        <v>MODIFICATION_DATE,</v>
      </c>
      <c r="N541" s="5" t="str">
        <f t="shared" si="230"/>
        <v>MODIFICATION_DATE VARCHAR(30),</v>
      </c>
      <c r="O541" s="1" t="s">
        <v>9</v>
      </c>
      <c r="P541" t="s">
        <v>8</v>
      </c>
      <c r="W541" s="17" t="str">
        <f t="shared" si="226"/>
        <v>modıfıcatıonDate</v>
      </c>
      <c r="X541" s="3" t="str">
        <f t="shared" si="227"/>
        <v>"modıfıcatıonDate":"",</v>
      </c>
      <c r="Y541" s="22" t="str">
        <f t="shared" si="228"/>
        <v>public static String MODIFICATION_DATE="modıfıcatıonDate";</v>
      </c>
      <c r="Z541" s="7" t="str">
        <f t="shared" si="229"/>
        <v>private String modıfıcatıonDate="";</v>
      </c>
    </row>
    <row r="542" spans="2:26" ht="19.2" x14ac:dyDescent="0.45">
      <c r="B542" s="1" t="s">
        <v>275</v>
      </c>
      <c r="C542" s="1" t="s">
        <v>1</v>
      </c>
      <c r="D542" s="4">
        <v>45</v>
      </c>
      <c r="I542" t="str">
        <f>I541</f>
        <v>ALTER TABLE TM_BACKLOG_HISTORY</v>
      </c>
      <c r="J542" t="str">
        <f>CONCATENATE(LEFT(CONCATENATE(" ADD "," ",N542,";"),LEN(CONCATENATE(" ADD "," ",N542,";"))-2),";")</f>
        <v xml:space="preserve"> ADD  FK_PROJECT_ID VARCHAR(45);</v>
      </c>
      <c r="K542" s="21" t="str">
        <f>CONCATENATE(LEFT(CONCATENATE("  ALTER COLUMN  "," ",N542,";"),LEN(CONCATENATE("  ALTER COLUMN  "," ",N542,";"))-2),";")</f>
        <v xml:space="preserve">  ALTER COLUMN   FK_PROJECT_ID VARCHAR(45);</v>
      </c>
      <c r="L542" s="12"/>
      <c r="M542" s="18" t="str">
        <f>CONCATENATE(B542,",")</f>
        <v>FK_PROJECT_ID,</v>
      </c>
      <c r="N542" s="5" t="str">
        <f>CONCATENATE(B542," ",C542,"(",D542,")",",")</f>
        <v>FK_PROJECT_ID VARCHAR(45),</v>
      </c>
      <c r="O542" s="1" t="s">
        <v>10</v>
      </c>
      <c r="P542" t="s">
        <v>289</v>
      </c>
      <c r="Q542" t="s">
        <v>2</v>
      </c>
      <c r="W542" s="17" t="str">
        <f>CONCATENATE(,LOWER(O542),UPPER(LEFT(P542,1)),LOWER(RIGHT(P542,LEN(P542)-IF(LEN(P542)&gt;0,1,LEN(P542)))),UPPER(LEFT(Q542,1)),LOWER(RIGHT(Q542,LEN(Q542)-IF(LEN(Q542)&gt;0,1,LEN(Q542)))),UPPER(LEFT(R542,1)),LOWER(RIGHT(R542,LEN(R542)-IF(LEN(R542)&gt;0,1,LEN(R542)))),UPPER(LEFT(S542,1)),LOWER(RIGHT(S542,LEN(S542)-IF(LEN(S542)&gt;0,1,LEN(S542)))),UPPER(LEFT(T542,1)),LOWER(RIGHT(T542,LEN(T542)-IF(LEN(T542)&gt;0,1,LEN(T542)))),UPPER(LEFT(U542,1)),LOWER(RIGHT(U542,LEN(U542)-IF(LEN(U542)&gt;0,1,LEN(U542)))),UPPER(LEFT(V542,1)),LOWER(RIGHT(V542,LEN(V542)-IF(LEN(V542)&gt;0,1,LEN(V542)))))</f>
        <v>fkProjectId</v>
      </c>
      <c r="X542" s="3" t="str">
        <f>CONCATENATE("""",W542,"""",":","""","""",",")</f>
        <v>"fkProjectId":"",</v>
      </c>
      <c r="Y542" s="22" t="str">
        <f>CONCATENATE("public static String ",,B542,,"=","""",W542,""";")</f>
        <v>public static String FK_PROJECT_ID="fkProjectId";</v>
      </c>
      <c r="Z542" s="7" t="str">
        <f>CONCATENATE("private String ",W542,"=","""""",";")</f>
        <v>private String fkProjectId="";</v>
      </c>
    </row>
    <row r="543" spans="2:26" ht="19.2" x14ac:dyDescent="0.45">
      <c r="B543" s="1" t="s">
        <v>368</v>
      </c>
      <c r="C543" s="1" t="s">
        <v>1</v>
      </c>
      <c r="D543" s="4">
        <v>45</v>
      </c>
      <c r="I543" t="str">
        <f>I533</f>
        <v>ALTER TABLE TM_INPUT</v>
      </c>
      <c r="J543" t="str">
        <f t="shared" si="223"/>
        <v xml:space="preserve"> ADD  FK_BACKLOG_ID VARCHAR(45);</v>
      </c>
      <c r="K543" s="21" t="str">
        <f t="shared" si="224"/>
        <v xml:space="preserve">  ALTER COLUMN   FK_BACKLOG_ID VARCHAR(45);</v>
      </c>
      <c r="L543" s="12"/>
      <c r="M543" s="18" t="str">
        <f t="shared" si="225"/>
        <v>FK_BACKLOG_ID,</v>
      </c>
      <c r="N543" s="5" t="str">
        <f t="shared" si="230"/>
        <v>FK_BACKLOG_ID VARCHAR(45),</v>
      </c>
      <c r="O543" s="1" t="s">
        <v>10</v>
      </c>
      <c r="P543" t="s">
        <v>355</v>
      </c>
      <c r="Q543" t="s">
        <v>2</v>
      </c>
      <c r="W543" s="17" t="str">
        <f t="shared" si="226"/>
        <v>fkBacklogId</v>
      </c>
      <c r="X543" s="3" t="str">
        <f t="shared" si="227"/>
        <v>"fkBacklogId":"",</v>
      </c>
      <c r="Y543" s="22" t="str">
        <f t="shared" si="228"/>
        <v>public static String FK_BACKLOG_ID="fkBacklogId";</v>
      </c>
      <c r="Z543" s="7" t="str">
        <f t="shared" si="229"/>
        <v>private String fkBacklogId="";</v>
      </c>
    </row>
    <row r="544" spans="2:26" ht="19.2" x14ac:dyDescent="0.45">
      <c r="B544" s="1" t="s">
        <v>426</v>
      </c>
      <c r="C544" s="1" t="s">
        <v>1</v>
      </c>
      <c r="D544" s="4">
        <v>222</v>
      </c>
      <c r="I544">
        <f>I381</f>
        <v>0</v>
      </c>
      <c r="J544" t="str">
        <f t="shared" si="223"/>
        <v xml:space="preserve"> ADD  HISTORY_TYPE VARCHAR(222);</v>
      </c>
      <c r="K544" s="21" t="str">
        <f t="shared" si="224"/>
        <v xml:space="preserve">  ALTER COLUMN   HISTORY_TYPE VARCHAR(222);</v>
      </c>
      <c r="L544" s="12"/>
      <c r="M544" s="18" t="str">
        <f t="shared" si="225"/>
        <v>HISTORY_TYPE,</v>
      </c>
      <c r="N544" s="5" t="str">
        <f t="shared" si="230"/>
        <v>HISTORY_TYPE VARCHAR(222),</v>
      </c>
      <c r="O544" s="1" t="s">
        <v>432</v>
      </c>
      <c r="P544" t="s">
        <v>51</v>
      </c>
      <c r="W544" s="17" t="str">
        <f t="shared" si="226"/>
        <v>hıstoryType</v>
      </c>
      <c r="X544" s="3" t="str">
        <f t="shared" si="227"/>
        <v>"hıstoryType":"",</v>
      </c>
      <c r="Y544" s="22" t="str">
        <f t="shared" si="228"/>
        <v>public static String HISTORY_TYPE="hıstoryType";</v>
      </c>
      <c r="Z544" s="7" t="str">
        <f t="shared" si="229"/>
        <v>private String hıstoryType="";</v>
      </c>
    </row>
    <row r="545" spans="2:26" ht="19.2" x14ac:dyDescent="0.45">
      <c r="B545" s="1" t="s">
        <v>427</v>
      </c>
      <c r="C545" s="1" t="s">
        <v>1</v>
      </c>
      <c r="D545" s="4">
        <v>45</v>
      </c>
      <c r="I545">
        <f>I535</f>
        <v>0</v>
      </c>
      <c r="J545" t="str">
        <f>CONCATENATE(LEFT(CONCATENATE(" ADD "," ",N545,";"),LEN(CONCATENATE(" ADD "," ",N545,";"))-2),";")</f>
        <v xml:space="preserve"> ADD  HISTORY_DATE VARCHAR(45);</v>
      </c>
      <c r="K545" s="21" t="str">
        <f>CONCATENATE(LEFT(CONCATENATE("  ALTER COLUMN  "," ",N545,";"),LEN(CONCATENATE("  ALTER COLUMN  "," ",N545,";"))-2),";")</f>
        <v xml:space="preserve">  ALTER COLUMN   HISTORY_DATE VARCHAR(45);</v>
      </c>
      <c r="L545" s="12"/>
      <c r="M545" s="18" t="str">
        <f>CONCATENATE(B545,",")</f>
        <v>HISTORY_DATE,</v>
      </c>
      <c r="N545" s="5" t="str">
        <f t="shared" si="230"/>
        <v>HISTORY_DATE VARCHAR(45),</v>
      </c>
      <c r="O545" s="1" t="s">
        <v>432</v>
      </c>
      <c r="P545" t="s">
        <v>8</v>
      </c>
      <c r="W545" s="17" t="str">
        <f>CONCATENATE(,LOWER(O545),UPPER(LEFT(P545,1)),LOWER(RIGHT(P545,LEN(P545)-IF(LEN(P545)&gt;0,1,LEN(P545)))),UPPER(LEFT(Q545,1)),LOWER(RIGHT(Q545,LEN(Q545)-IF(LEN(Q545)&gt;0,1,LEN(Q545)))),UPPER(LEFT(R545,1)),LOWER(RIGHT(R545,LEN(R545)-IF(LEN(R545)&gt;0,1,LEN(R545)))),UPPER(LEFT(S545,1)),LOWER(RIGHT(S545,LEN(S545)-IF(LEN(S545)&gt;0,1,LEN(S545)))),UPPER(LEFT(T545,1)),LOWER(RIGHT(T545,LEN(T545)-IF(LEN(T545)&gt;0,1,LEN(T545)))),UPPER(LEFT(U545,1)),LOWER(RIGHT(U545,LEN(U545)-IF(LEN(U545)&gt;0,1,LEN(U545)))),UPPER(LEFT(V545,1)),LOWER(RIGHT(V545,LEN(V545)-IF(LEN(V545)&gt;0,1,LEN(V545)))))</f>
        <v>hıstoryDate</v>
      </c>
      <c r="X545" s="3" t="str">
        <f>CONCATENATE("""",W545,"""",":","""","""",",")</f>
        <v>"hıstoryDate":"",</v>
      </c>
      <c r="Y545" s="22" t="str">
        <f>CONCATENATE("public static String ",,B545,,"=","""",W545,""";")</f>
        <v>public static String HISTORY_DATE="hıstoryDate";</v>
      </c>
      <c r="Z545" s="7" t="str">
        <f>CONCATENATE("private String ",W545,"=","""""",";")</f>
        <v>private String hıstoryDate="";</v>
      </c>
    </row>
    <row r="546" spans="2:26" ht="19.2" x14ac:dyDescent="0.45">
      <c r="B546" s="1" t="s">
        <v>428</v>
      </c>
      <c r="C546" s="1" t="s">
        <v>1</v>
      </c>
      <c r="D546" s="4">
        <v>45</v>
      </c>
      <c r="I546">
        <f>I383</f>
        <v>0</v>
      </c>
      <c r="J546" t="str">
        <f>CONCATENATE(LEFT(CONCATENATE(" ADD "," ",N546,";"),LEN(CONCATENATE(" ADD "," ",N546,";"))-2),";")</f>
        <v xml:space="preserve"> ADD  HISTORY_TIME VARCHAR(45);</v>
      </c>
      <c r="K546" s="21" t="str">
        <f>CONCATENATE(LEFT(CONCATENATE("  ALTER COLUMN  "," ",N546,";"),LEN(CONCATENATE("  ALTER COLUMN  "," ",N546,";"))-2),";")</f>
        <v xml:space="preserve">  ALTER COLUMN   HISTORY_TIME VARCHAR(45);</v>
      </c>
      <c r="L546" s="12"/>
      <c r="M546" s="18" t="str">
        <f>CONCATENATE(B546,",")</f>
        <v>HISTORY_TIME,</v>
      </c>
      <c r="N546" s="5" t="str">
        <f t="shared" si="230"/>
        <v>HISTORY_TIME VARCHAR(45),</v>
      </c>
      <c r="O546" s="1" t="s">
        <v>432</v>
      </c>
      <c r="P546" t="s">
        <v>133</v>
      </c>
      <c r="W546" s="17" t="str">
        <f>CONCATENATE(,LOWER(O546),UPPER(LEFT(P546,1)),LOWER(RIGHT(P546,LEN(P546)-IF(LEN(P546)&gt;0,1,LEN(P546)))),UPPER(LEFT(Q546,1)),LOWER(RIGHT(Q546,LEN(Q546)-IF(LEN(Q546)&gt;0,1,LEN(Q546)))),UPPER(LEFT(R546,1)),LOWER(RIGHT(R546,LEN(R546)-IF(LEN(R546)&gt;0,1,LEN(R546)))),UPPER(LEFT(S546,1)),LOWER(RIGHT(S546,LEN(S546)-IF(LEN(S546)&gt;0,1,LEN(S546)))),UPPER(LEFT(T546,1)),LOWER(RIGHT(T546,LEN(T546)-IF(LEN(T546)&gt;0,1,LEN(T546)))),UPPER(LEFT(U546,1)),LOWER(RIGHT(U546,LEN(U546)-IF(LEN(U546)&gt;0,1,LEN(U546)))),UPPER(LEFT(V546,1)),LOWER(RIGHT(V546,LEN(V546)-IF(LEN(V546)&gt;0,1,LEN(V546)))))</f>
        <v>hıstoryTıme</v>
      </c>
      <c r="X546" s="3" t="str">
        <f>CONCATENATE("""",W546,"""",":","""","""",",")</f>
        <v>"hıstoryTıme":"",</v>
      </c>
      <c r="Y546" s="22" t="str">
        <f>CONCATENATE("public static String ",,B546,,"=","""",W546,""";")</f>
        <v>public static String HISTORY_TIME="hıstoryTıme";</v>
      </c>
      <c r="Z546" s="7" t="str">
        <f>CONCATENATE("private String ",W546,"=","""""",";")</f>
        <v>private String hıstoryTıme="";</v>
      </c>
    </row>
    <row r="547" spans="2:26" ht="19.2" x14ac:dyDescent="0.45">
      <c r="B547" s="1" t="s">
        <v>429</v>
      </c>
      <c r="C547" s="1" t="s">
        <v>1</v>
      </c>
      <c r="D547" s="4">
        <v>45</v>
      </c>
      <c r="I547" t="str">
        <f>I538</f>
        <v>ALTER TABLE TM_BACKLOG_HISTORY</v>
      </c>
      <c r="J547" t="str">
        <f t="shared" ref="J547:J552" si="231">CONCATENATE(LEFT(CONCATENATE(" ADD "," ",N547,";"),LEN(CONCATENATE(" ADD "," ",N547,";"))-2),";")</f>
        <v xml:space="preserve"> ADD  HISTORY_TELLER_ID VARCHAR(45);</v>
      </c>
      <c r="K547" s="21" t="str">
        <f t="shared" ref="K547:K552" si="232">CONCATENATE(LEFT(CONCATENATE("  ALTER COLUMN  "," ",N547,";"),LEN(CONCATENATE("  ALTER COLUMN  "," ",N547,";"))-2),";")</f>
        <v xml:space="preserve">  ALTER COLUMN   HISTORY_TELLER_ID VARCHAR(45);</v>
      </c>
      <c r="L547" s="12"/>
      <c r="M547" s="18" t="str">
        <f t="shared" ref="M547:M552" si="233">CONCATENATE(B547,",")</f>
        <v>HISTORY_TELLER_ID,</v>
      </c>
      <c r="N547" s="5" t="str">
        <f t="shared" si="230"/>
        <v>HISTORY_TELLER_ID VARCHAR(45),</v>
      </c>
      <c r="O547" s="1" t="s">
        <v>432</v>
      </c>
      <c r="P547" t="s">
        <v>433</v>
      </c>
      <c r="Q547" t="s">
        <v>2</v>
      </c>
      <c r="W547" s="17" t="str">
        <f t="shared" ref="W547:W552" si="234">CONCATENATE(,LOWER(O547),UPPER(LEFT(P547,1)),LOWER(RIGHT(P547,LEN(P547)-IF(LEN(P547)&gt;0,1,LEN(P547)))),UPPER(LEFT(Q547,1)),LOWER(RIGHT(Q547,LEN(Q547)-IF(LEN(Q547)&gt;0,1,LEN(Q547)))),UPPER(LEFT(R547,1)),LOWER(RIGHT(R547,LEN(R547)-IF(LEN(R547)&gt;0,1,LEN(R547)))),UPPER(LEFT(S547,1)),LOWER(RIGHT(S547,LEN(S547)-IF(LEN(S547)&gt;0,1,LEN(S547)))),UPPER(LEFT(T547,1)),LOWER(RIGHT(T547,LEN(T547)-IF(LEN(T547)&gt;0,1,LEN(T547)))),UPPER(LEFT(U547,1)),LOWER(RIGHT(U547,LEN(U547)-IF(LEN(U547)&gt;0,1,LEN(U547)))),UPPER(LEFT(V547,1)),LOWER(RIGHT(V547,LEN(V547)-IF(LEN(V547)&gt;0,1,LEN(V547)))))</f>
        <v>hıstoryTellerId</v>
      </c>
      <c r="X547" s="3" t="str">
        <f t="shared" ref="X547:X552" si="235">CONCATENATE("""",W547,"""",":","""","""",",")</f>
        <v>"hıstoryTellerId":"",</v>
      </c>
      <c r="Y547" s="22" t="str">
        <f t="shared" ref="Y547:Y552" si="236">CONCATENATE("public static String ",,B547,,"=","""",W547,""";")</f>
        <v>public static String HISTORY_TELLER_ID="hıstoryTellerId";</v>
      </c>
      <c r="Z547" s="7" t="str">
        <f t="shared" ref="Z547:Z552" si="237">CONCATENATE("private String ",W547,"=","""""",";")</f>
        <v>private String hıstoryTellerId="";</v>
      </c>
    </row>
    <row r="548" spans="2:26" ht="19.2" x14ac:dyDescent="0.45">
      <c r="B548" s="1" t="s">
        <v>97</v>
      </c>
      <c r="C548" s="1" t="s">
        <v>1</v>
      </c>
      <c r="D548" s="4">
        <v>1000</v>
      </c>
      <c r="I548" t="str">
        <f>I539</f>
        <v>ALTER TABLE TM_BACKLOG_HISTORY</v>
      </c>
      <c r="J548" t="str">
        <f t="shared" si="231"/>
        <v xml:space="preserve"> ADD  PARAM_1 VARCHAR(1000);</v>
      </c>
      <c r="K548" s="21" t="str">
        <f t="shared" si="232"/>
        <v xml:space="preserve">  ALTER COLUMN   PARAM_1 VARCHAR(1000);</v>
      </c>
      <c r="L548" s="12"/>
      <c r="M548" s="18" t="str">
        <f t="shared" si="233"/>
        <v>PARAM_1,</v>
      </c>
      <c r="N548" s="5" t="str">
        <f t="shared" si="230"/>
        <v>PARAM_1 VARCHAR(1000),</v>
      </c>
      <c r="O548" s="1" t="s">
        <v>102</v>
      </c>
      <c r="P548">
        <v>1</v>
      </c>
      <c r="W548" s="17" t="str">
        <f t="shared" si="234"/>
        <v>param1</v>
      </c>
      <c r="X548" s="3" t="str">
        <f t="shared" si="235"/>
        <v>"param1":"",</v>
      </c>
      <c r="Y548" s="22" t="str">
        <f t="shared" si="236"/>
        <v>public static String PARAM_1="param1";</v>
      </c>
      <c r="Z548" s="7" t="str">
        <f t="shared" si="237"/>
        <v>private String param1="";</v>
      </c>
    </row>
    <row r="549" spans="2:26" ht="19.2" x14ac:dyDescent="0.45">
      <c r="B549" s="1" t="s">
        <v>98</v>
      </c>
      <c r="C549" s="1" t="s">
        <v>1</v>
      </c>
      <c r="D549" s="4">
        <v>1000</v>
      </c>
      <c r="I549" t="str">
        <f>I537</f>
        <v>ALTER TABLE TM_BACKLOG_HISTORY</v>
      </c>
      <c r="J549" t="str">
        <f>CONCATENATE(LEFT(CONCATENATE(" ADD "," ",N549,";"),LEN(CONCATENATE(" ADD "," ",N549,";"))-2),";")</f>
        <v xml:space="preserve"> ADD  PARAM_2 VARCHAR(1000);</v>
      </c>
      <c r="K549" s="21" t="str">
        <f>CONCATENATE(LEFT(CONCATENATE("  ALTER COLUMN  "," ",N549,";"),LEN(CONCATENATE("  ALTER COLUMN  "," ",N549,";"))-2),";")</f>
        <v xml:space="preserve">  ALTER COLUMN   PARAM_2 VARCHAR(1000);</v>
      </c>
      <c r="L549" s="12"/>
      <c r="M549" s="18" t="str">
        <f>CONCATENATE(B549,",")</f>
        <v>PARAM_2,</v>
      </c>
      <c r="N549" s="5" t="str">
        <f>CONCATENATE(B549," ",C549,"(",D549,")",",")</f>
        <v>PARAM_2 VARCHAR(1000),</v>
      </c>
      <c r="O549" s="1" t="s">
        <v>102</v>
      </c>
      <c r="P549">
        <v>2</v>
      </c>
      <c r="W549" s="17" t="str">
        <f>CONCATENATE(,LOWER(O549),UPPER(LEFT(P549,1)),LOWER(RIGHT(P549,LEN(P549)-IF(LEN(P549)&gt;0,1,LEN(P549)))),UPPER(LEFT(Q549,1)),LOWER(RIGHT(Q549,LEN(Q549)-IF(LEN(Q549)&gt;0,1,LEN(Q549)))),UPPER(LEFT(R549,1)),LOWER(RIGHT(R549,LEN(R549)-IF(LEN(R549)&gt;0,1,LEN(R549)))),UPPER(LEFT(S549,1)),LOWER(RIGHT(S549,LEN(S549)-IF(LEN(S549)&gt;0,1,LEN(S549)))),UPPER(LEFT(T549,1)),LOWER(RIGHT(T549,LEN(T549)-IF(LEN(T549)&gt;0,1,LEN(T549)))),UPPER(LEFT(U549,1)),LOWER(RIGHT(U549,LEN(U549)-IF(LEN(U549)&gt;0,1,LEN(U549)))),UPPER(LEFT(V549,1)),LOWER(RIGHT(V549,LEN(V549)-IF(LEN(V549)&gt;0,1,LEN(V549)))))</f>
        <v>param2</v>
      </c>
      <c r="X549" s="3" t="str">
        <f>CONCATENATE("""",W549,"""",":","""","""",",")</f>
        <v>"param2":"",</v>
      </c>
      <c r="Y549" s="22" t="str">
        <f>CONCATENATE("public static String ",,B549,,"=","""",W549,""";")</f>
        <v>public static String PARAM_2="param2";</v>
      </c>
      <c r="Z549" s="7" t="str">
        <f>CONCATENATE("private String ",W549,"=","""""",";")</f>
        <v>private String param2="";</v>
      </c>
    </row>
    <row r="550" spans="2:26" ht="19.2" x14ac:dyDescent="0.45">
      <c r="B550" s="1" t="s">
        <v>99</v>
      </c>
      <c r="C550" s="1" t="s">
        <v>1</v>
      </c>
      <c r="D550" s="4">
        <v>1000</v>
      </c>
      <c r="I550" t="str">
        <f>I538</f>
        <v>ALTER TABLE TM_BACKLOG_HISTORY</v>
      </c>
      <c r="J550" t="str">
        <f t="shared" si="231"/>
        <v xml:space="preserve"> ADD  PARAM_3 VARCHAR(1000);</v>
      </c>
      <c r="K550" s="21" t="str">
        <f t="shared" si="232"/>
        <v xml:space="preserve">  ALTER COLUMN   PARAM_3 VARCHAR(1000);</v>
      </c>
      <c r="L550" s="12"/>
      <c r="M550" s="18" t="str">
        <f t="shared" si="233"/>
        <v>PARAM_3,</v>
      </c>
      <c r="N550" s="5" t="str">
        <f t="shared" si="230"/>
        <v>PARAM_3 VARCHAR(1000),</v>
      </c>
      <c r="O550" s="1" t="s">
        <v>102</v>
      </c>
      <c r="P550">
        <v>3</v>
      </c>
      <c r="W550" s="17" t="str">
        <f t="shared" si="234"/>
        <v>param3</v>
      </c>
      <c r="X550" s="3" t="str">
        <f t="shared" si="235"/>
        <v>"param3":"",</v>
      </c>
      <c r="Y550" s="22" t="str">
        <f t="shared" si="236"/>
        <v>public static String PARAM_3="param3";</v>
      </c>
      <c r="Z550" s="7" t="str">
        <f t="shared" si="237"/>
        <v>private String param3="";</v>
      </c>
    </row>
    <row r="551" spans="2:26" ht="19.2" x14ac:dyDescent="0.45">
      <c r="B551" s="1" t="s">
        <v>449</v>
      </c>
      <c r="C551" s="1" t="s">
        <v>1</v>
      </c>
      <c r="D551" s="4">
        <v>50</v>
      </c>
      <c r="I551" t="str">
        <f>I539</f>
        <v>ALTER TABLE TM_BACKLOG_HISTORY</v>
      </c>
      <c r="J551" t="str">
        <f>CONCATENATE(LEFT(CONCATENATE(" ADD "," ",N551,";"),LEN(CONCATENATE(" ADD "," ",N551,";"))-2),";")</f>
        <v xml:space="preserve"> ADD  RELATION_ID VARCHAR(50);</v>
      </c>
      <c r="K551" s="21" t="str">
        <f>CONCATENATE(LEFT(CONCATENATE("  ALTER COLUMN  "," ",N551,";"),LEN(CONCATENATE("  ALTER COLUMN  "," ",N551,";"))-2),";")</f>
        <v xml:space="preserve">  ALTER COLUMN   RELATION_ID VARCHAR(50);</v>
      </c>
      <c r="L551" s="12"/>
      <c r="M551" s="18" t="str">
        <f>CONCATENATE(B551,",")</f>
        <v>RELATION_ID,</v>
      </c>
      <c r="N551" s="5" t="str">
        <f>CONCATENATE(B551," ",C551,"(",D551,")",",")</f>
        <v>RELATION_ID VARCHAR(50),</v>
      </c>
      <c r="O551" s="1" t="s">
        <v>450</v>
      </c>
      <c r="P551" t="s">
        <v>2</v>
      </c>
      <c r="W551" s="17" t="str">
        <f>CONCATENATE(,LOWER(O551),UPPER(LEFT(P551,1)),LOWER(RIGHT(P551,LEN(P551)-IF(LEN(P551)&gt;0,1,LEN(P551)))),UPPER(LEFT(Q551,1)),LOWER(RIGHT(Q551,LEN(Q551)-IF(LEN(Q551)&gt;0,1,LEN(Q551)))),UPPER(LEFT(R551,1)),LOWER(RIGHT(R551,LEN(R551)-IF(LEN(R551)&gt;0,1,LEN(R551)))),UPPER(LEFT(S551,1)),LOWER(RIGHT(S551,LEN(S551)-IF(LEN(S551)&gt;0,1,LEN(S551)))),UPPER(LEFT(T551,1)),LOWER(RIGHT(T551,LEN(T551)-IF(LEN(T551)&gt;0,1,LEN(T551)))),UPPER(LEFT(U551,1)),LOWER(RIGHT(U551,LEN(U551)-IF(LEN(U551)&gt;0,1,LEN(U551)))),UPPER(LEFT(V551,1)),LOWER(RIGHT(V551,LEN(V551)-IF(LEN(V551)&gt;0,1,LEN(V551)))))</f>
        <v>relatıonId</v>
      </c>
      <c r="X551" s="3" t="str">
        <f>CONCATENATE("""",W551,"""",":","""","""",",")</f>
        <v>"relatıonId":"",</v>
      </c>
      <c r="Y551" s="22" t="str">
        <f>CONCATENATE("public static String ",,B551,,"=","""",W551,""";")</f>
        <v>public static String RELATION_ID="relatıonId";</v>
      </c>
      <c r="Z551" s="7" t="str">
        <f>CONCATENATE("private String ",W551,"=","""""",";")</f>
        <v>private String relatıonId="";</v>
      </c>
    </row>
    <row r="552" spans="2:26" ht="19.2" x14ac:dyDescent="0.45">
      <c r="B552" s="1" t="s">
        <v>430</v>
      </c>
      <c r="C552" s="1" t="s">
        <v>1</v>
      </c>
      <c r="D552" s="4">
        <v>4444</v>
      </c>
      <c r="I552">
        <f>I385</f>
        <v>0</v>
      </c>
      <c r="J552" t="str">
        <f t="shared" si="231"/>
        <v xml:space="preserve"> ADD  HISTORY_BODY VARCHAR(4444);</v>
      </c>
      <c r="K552" s="21" t="str">
        <f t="shared" si="232"/>
        <v xml:space="preserve">  ALTER COLUMN   HISTORY_BODY VARCHAR(4444);</v>
      </c>
      <c r="L552" s="12"/>
      <c r="M552" s="18" t="str">
        <f t="shared" si="233"/>
        <v>HISTORY_BODY,</v>
      </c>
      <c r="N552" s="5" t="str">
        <f t="shared" si="230"/>
        <v>HISTORY_BODY VARCHAR(4444),</v>
      </c>
      <c r="O552" s="1" t="s">
        <v>432</v>
      </c>
      <c r="P552" t="s">
        <v>431</v>
      </c>
      <c r="W552" s="17" t="str">
        <f t="shared" si="234"/>
        <v>hıstoryBody</v>
      </c>
      <c r="X552" s="3" t="str">
        <f t="shared" si="235"/>
        <v>"hıstoryBody":"",</v>
      </c>
      <c r="Y552" s="22" t="str">
        <f t="shared" si="236"/>
        <v>public static String HISTORY_BODY="hıstoryBody";</v>
      </c>
      <c r="Z552" s="7" t="str">
        <f t="shared" si="237"/>
        <v>private String hıstoryBody="";</v>
      </c>
    </row>
    <row r="553" spans="2:26" ht="19.2" x14ac:dyDescent="0.45">
      <c r="B553" s="1"/>
      <c r="C553" s="1"/>
      <c r="D553" s="4"/>
      <c r="L553" s="12"/>
      <c r="M553" s="18"/>
      <c r="N553" s="33" t="s">
        <v>130</v>
      </c>
      <c r="O553" s="1"/>
      <c r="W553" s="17"/>
    </row>
    <row r="554" spans="2:26" ht="19.2" x14ac:dyDescent="0.45">
      <c r="B554" s="1"/>
      <c r="C554" s="1"/>
      <c r="D554" s="4"/>
      <c r="L554" s="12"/>
      <c r="M554" s="18"/>
      <c r="N554" s="31" t="s">
        <v>126</v>
      </c>
      <c r="O554" s="1"/>
      <c r="W554" s="17"/>
    </row>
    <row r="555" spans="2:26" x14ac:dyDescent="0.3">
      <c r="B555" s="2" t="s">
        <v>434</v>
      </c>
      <c r="I555" t="str">
        <f>CONCATENATE("ALTER TABLE"," ",B555)</f>
        <v>ALTER TABLE TM_BACKLOG_HISTORY_LIST</v>
      </c>
      <c r="J555" t="s">
        <v>294</v>
      </c>
      <c r="K555" s="26" t="str">
        <f>CONCATENATE(J555," VIEW ",B555," AS SELECT")</f>
        <v>create OR REPLACE VIEW TM_BACKLOG_HISTORY_LIST AS SELECT</v>
      </c>
      <c r="N555" s="5" t="str">
        <f>CONCATENATE("CREATE TABLE ",B555," ","(")</f>
        <v>CREATE TABLE TM_BACKLOG_HISTORY_LIST (</v>
      </c>
    </row>
    <row r="556" spans="2:26" ht="19.2" x14ac:dyDescent="0.45">
      <c r="B556" s="1" t="s">
        <v>2</v>
      </c>
      <c r="C556" s="1" t="s">
        <v>1</v>
      </c>
      <c r="D556" s="4">
        <v>30</v>
      </c>
      <c r="E556" s="24" t="s">
        <v>113</v>
      </c>
      <c r="I556" t="str">
        <f>I555</f>
        <v>ALTER TABLE TM_BACKLOG_HISTORY_LIST</v>
      </c>
      <c r="K556" s="25" t="str">
        <f>CONCATENATE("T.",B556,",")</f>
        <v>T.ID,</v>
      </c>
      <c r="L556" s="12"/>
      <c r="M556" s="18" t="str">
        <f t="shared" ref="M556:M573" si="238">CONCATENATE(B556,",")</f>
        <v>ID,</v>
      </c>
      <c r="N556" s="5" t="str">
        <f>CONCATENATE(B556," ",C556,"(",D556,") ",E556," ,")</f>
        <v>ID VARCHAR(30) NOT NULL ,</v>
      </c>
      <c r="O556" s="1" t="s">
        <v>2</v>
      </c>
      <c r="P556" s="6"/>
      <c r="Q556" s="6"/>
      <c r="R556" s="6"/>
      <c r="S556" s="6"/>
      <c r="T556" s="6"/>
      <c r="U556" s="6"/>
      <c r="V556" s="6"/>
      <c r="W556" s="17" t="str">
        <f t="shared" ref="W556:W573" si="239">CONCATENATE(,LOWER(O556),UPPER(LEFT(P556,1)),LOWER(RIGHT(P556,LEN(P556)-IF(LEN(P556)&gt;0,1,LEN(P556)))),UPPER(LEFT(Q556,1)),LOWER(RIGHT(Q556,LEN(Q556)-IF(LEN(Q556)&gt;0,1,LEN(Q556)))),UPPER(LEFT(R556,1)),LOWER(RIGHT(R556,LEN(R556)-IF(LEN(R556)&gt;0,1,LEN(R556)))),UPPER(LEFT(S556,1)),LOWER(RIGHT(S556,LEN(S556)-IF(LEN(S556)&gt;0,1,LEN(S556)))),UPPER(LEFT(T556,1)),LOWER(RIGHT(T556,LEN(T556)-IF(LEN(T556)&gt;0,1,LEN(T556)))),UPPER(LEFT(U556,1)),LOWER(RIGHT(U556,LEN(U556)-IF(LEN(U556)&gt;0,1,LEN(U556)))),UPPER(LEFT(V556,1)),LOWER(RIGHT(V556,LEN(V556)-IF(LEN(V556)&gt;0,1,LEN(V556)))))</f>
        <v>ıd</v>
      </c>
      <c r="X556" s="3" t="str">
        <f t="shared" ref="X556:X573" si="240">CONCATENATE("""",W556,"""",":","""","""",",")</f>
        <v>"ıd":"",</v>
      </c>
      <c r="Y556" s="22" t="str">
        <f t="shared" ref="Y556:Y573" si="241">CONCATENATE("public static String ",,B556,,"=","""",W556,""";")</f>
        <v>public static String ID="ıd";</v>
      </c>
      <c r="Z556" s="7" t="str">
        <f t="shared" ref="Z556:Z573" si="242">CONCATENATE("private String ",W556,"=","""""",";")</f>
        <v>private String ıd="";</v>
      </c>
    </row>
    <row r="557" spans="2:26" ht="19.2" x14ac:dyDescent="0.45">
      <c r="B557" s="1" t="s">
        <v>3</v>
      </c>
      <c r="C557" s="1" t="s">
        <v>1</v>
      </c>
      <c r="D557" s="4">
        <v>10</v>
      </c>
      <c r="I557" t="str">
        <f>I556</f>
        <v>ALTER TABLE TM_BACKLOG_HISTORY_LIST</v>
      </c>
      <c r="K557" s="25" t="str">
        <f t="shared" ref="K557:K566" si="243">CONCATENATE("T.",B557,",")</f>
        <v>T.STATUS,</v>
      </c>
      <c r="L557" s="12"/>
      <c r="M557" s="18" t="str">
        <f t="shared" si="238"/>
        <v>STATUS,</v>
      </c>
      <c r="N557" s="5" t="str">
        <f t="shared" ref="N557:N573" si="244">CONCATENATE(B557," ",C557,"(",D557,")",",")</f>
        <v>STATUS VARCHAR(10),</v>
      </c>
      <c r="O557" s="1" t="s">
        <v>3</v>
      </c>
      <c r="W557" s="17" t="str">
        <f t="shared" si="239"/>
        <v>status</v>
      </c>
      <c r="X557" s="3" t="str">
        <f t="shared" si="240"/>
        <v>"status":"",</v>
      </c>
      <c r="Y557" s="22" t="str">
        <f t="shared" si="241"/>
        <v>public static String STATUS="status";</v>
      </c>
      <c r="Z557" s="7" t="str">
        <f t="shared" si="242"/>
        <v>private String status="";</v>
      </c>
    </row>
    <row r="558" spans="2:26" ht="19.2" x14ac:dyDescent="0.45">
      <c r="B558" s="1" t="s">
        <v>4</v>
      </c>
      <c r="C558" s="1" t="s">
        <v>1</v>
      </c>
      <c r="D558" s="4">
        <v>30</v>
      </c>
      <c r="I558" t="str">
        <f>I557</f>
        <v>ALTER TABLE TM_BACKLOG_HISTORY_LIST</v>
      </c>
      <c r="K558" s="25" t="str">
        <f t="shared" si="243"/>
        <v>T.INSERT_DATE,</v>
      </c>
      <c r="L558" s="12"/>
      <c r="M558" s="18" t="str">
        <f t="shared" si="238"/>
        <v>INSERT_DATE,</v>
      </c>
      <c r="N558" s="5" t="str">
        <f t="shared" si="244"/>
        <v>INSERT_DATE VARCHAR(30),</v>
      </c>
      <c r="O558" s="1" t="s">
        <v>7</v>
      </c>
      <c r="P558" t="s">
        <v>8</v>
      </c>
      <c r="W558" s="17" t="str">
        <f t="shared" si="239"/>
        <v>ınsertDate</v>
      </c>
      <c r="X558" s="3" t="str">
        <f t="shared" si="240"/>
        <v>"ınsertDate":"",</v>
      </c>
      <c r="Y558" s="22" t="str">
        <f t="shared" si="241"/>
        <v>public static String INSERT_DATE="ınsertDate";</v>
      </c>
      <c r="Z558" s="7" t="str">
        <f t="shared" si="242"/>
        <v>private String ınsertDate="";</v>
      </c>
    </row>
    <row r="559" spans="2:26" ht="19.2" x14ac:dyDescent="0.45">
      <c r="B559" s="1" t="s">
        <v>5</v>
      </c>
      <c r="C559" s="1" t="s">
        <v>1</v>
      </c>
      <c r="D559" s="4">
        <v>30</v>
      </c>
      <c r="I559" t="str">
        <f>I558</f>
        <v>ALTER TABLE TM_BACKLOG_HISTORY_LIST</v>
      </c>
      <c r="K559" s="25" t="str">
        <f t="shared" si="243"/>
        <v>T.MODIFICATION_DATE,</v>
      </c>
      <c r="L559" s="12"/>
      <c r="M559" s="18" t="str">
        <f t="shared" si="238"/>
        <v>MODIFICATION_DATE,</v>
      </c>
      <c r="N559" s="5" t="str">
        <f t="shared" si="244"/>
        <v>MODIFICATION_DATE VARCHAR(30),</v>
      </c>
      <c r="O559" s="1" t="s">
        <v>9</v>
      </c>
      <c r="P559" t="s">
        <v>8</v>
      </c>
      <c r="W559" s="17" t="str">
        <f t="shared" si="239"/>
        <v>modıfıcatıonDate</v>
      </c>
      <c r="X559" s="3" t="str">
        <f t="shared" si="240"/>
        <v>"modıfıcatıonDate":"",</v>
      </c>
      <c r="Y559" s="22" t="str">
        <f t="shared" si="241"/>
        <v>public static String MODIFICATION_DATE="modıfıcatıonDate";</v>
      </c>
      <c r="Z559" s="7" t="str">
        <f t="shared" si="242"/>
        <v>private String modıfıcatıonDate="";</v>
      </c>
    </row>
    <row r="560" spans="2:26" ht="19.2" x14ac:dyDescent="0.45">
      <c r="B560" s="1" t="s">
        <v>275</v>
      </c>
      <c r="C560" s="1" t="s">
        <v>1</v>
      </c>
      <c r="D560" s="4">
        <v>45</v>
      </c>
      <c r="I560" t="str">
        <f>I549</f>
        <v>ALTER TABLE TM_BACKLOG_HISTORY</v>
      </c>
      <c r="J560" t="str">
        <f>CONCATENATE(LEFT(CONCATENATE(" ADD "," ",N560,";"),LEN(CONCATENATE(" ADD "," ",N560,";"))-2),";")</f>
        <v xml:space="preserve"> ADD  FK_PROJECT_ID VARCHAR(45);</v>
      </c>
      <c r="K560" s="25" t="str">
        <f>CONCATENATE("T.",B560,",")</f>
        <v>T.FK_PROJECT_ID,</v>
      </c>
      <c r="L560" s="12"/>
      <c r="M560" s="18" t="str">
        <f>CONCATENATE(B560,",")</f>
        <v>FK_PROJECT_ID,</v>
      </c>
      <c r="N560" s="5" t="str">
        <f>CONCATENATE(B560," ",C560,"(",D560,")",",")</f>
        <v>FK_PROJECT_ID VARCHAR(45),</v>
      </c>
      <c r="O560" s="1" t="s">
        <v>10</v>
      </c>
      <c r="P560" t="s">
        <v>289</v>
      </c>
      <c r="Q560" t="s">
        <v>2</v>
      </c>
      <c r="W560" s="17" t="str">
        <f>CONCATENATE(,LOWER(O560),UPPER(LEFT(P560,1)),LOWER(RIGHT(P560,LEN(P560)-IF(LEN(P560)&gt;0,1,LEN(P560)))),UPPER(LEFT(Q560,1)),LOWER(RIGHT(Q560,LEN(Q560)-IF(LEN(Q560)&gt;0,1,LEN(Q560)))),UPPER(LEFT(R560,1)),LOWER(RIGHT(R560,LEN(R560)-IF(LEN(R560)&gt;0,1,LEN(R560)))),UPPER(LEFT(S560,1)),LOWER(RIGHT(S560,LEN(S560)-IF(LEN(S560)&gt;0,1,LEN(S560)))),UPPER(LEFT(T560,1)),LOWER(RIGHT(T560,LEN(T560)-IF(LEN(T560)&gt;0,1,LEN(T560)))),UPPER(LEFT(U560,1)),LOWER(RIGHT(U560,LEN(U560)-IF(LEN(U560)&gt;0,1,LEN(U560)))),UPPER(LEFT(V560,1)),LOWER(RIGHT(V560,LEN(V560)-IF(LEN(V560)&gt;0,1,LEN(V560)))))</f>
        <v>fkProjectId</v>
      </c>
      <c r="X560" s="3" t="str">
        <f>CONCATENATE("""",W560,"""",":","""","""",",")</f>
        <v>"fkProjectId":"",</v>
      </c>
      <c r="Y560" s="22" t="str">
        <f>CONCATENATE("public static String ",,B560,,"=","""",W560,""";")</f>
        <v>public static String FK_PROJECT_ID="fkProjectId";</v>
      </c>
      <c r="Z560" s="7" t="str">
        <f>CONCATENATE("private String ",W560,"=","""""",";")</f>
        <v>private String fkProjectId="";</v>
      </c>
    </row>
    <row r="561" spans="2:26" ht="19.2" x14ac:dyDescent="0.45">
      <c r="B561" s="1" t="s">
        <v>288</v>
      </c>
      <c r="C561" s="1" t="s">
        <v>1</v>
      </c>
      <c r="D561" s="4">
        <v>45</v>
      </c>
      <c r="I561" t="str">
        <f>I550</f>
        <v>ALTER TABLE TM_BACKLOG_HISTORY</v>
      </c>
      <c r="J561" t="str">
        <f>CONCATENATE(LEFT(CONCATENATE(" ADD "," ",N561,";"),LEN(CONCATENATE(" ADD "," ",N561,";"))-2),";")</f>
        <v xml:space="preserve"> ADD  PROJECT_NAME VARCHAR(45);</v>
      </c>
      <c r="K561" s="25" t="s">
        <v>552</v>
      </c>
      <c r="L561" s="12"/>
      <c r="M561" s="18" t="str">
        <f t="shared" si="238"/>
        <v>PROJECT_NAME,</v>
      </c>
      <c r="N561" s="5" t="str">
        <f t="shared" si="244"/>
        <v>PROJECT_NAME VARCHAR(45),</v>
      </c>
      <c r="O561" s="1" t="s">
        <v>289</v>
      </c>
      <c r="P561" t="s">
        <v>0</v>
      </c>
      <c r="W561" s="17" t="str">
        <f t="shared" si="239"/>
        <v>projectName</v>
      </c>
      <c r="X561" s="3" t="str">
        <f t="shared" si="240"/>
        <v>"projectName":"",</v>
      </c>
      <c r="Y561" s="22" t="str">
        <f t="shared" si="241"/>
        <v>public static String PROJECT_NAME="projectName";</v>
      </c>
      <c r="Z561" s="7" t="str">
        <f t="shared" si="242"/>
        <v>private String projectName="";</v>
      </c>
    </row>
    <row r="562" spans="2:26" ht="19.2" x14ac:dyDescent="0.45">
      <c r="B562" s="1" t="s">
        <v>368</v>
      </c>
      <c r="C562" s="1" t="s">
        <v>1</v>
      </c>
      <c r="D562" s="4">
        <v>45</v>
      </c>
      <c r="I562" t="str">
        <f>I547</f>
        <v>ALTER TABLE TM_BACKLOG_HISTORY</v>
      </c>
      <c r="K562" s="25" t="str">
        <f t="shared" si="243"/>
        <v>T.FK_BACKLOG_ID,</v>
      </c>
      <c r="L562" s="12"/>
      <c r="M562" s="18" t="str">
        <f t="shared" si="238"/>
        <v>FK_BACKLOG_ID,</v>
      </c>
      <c r="N562" s="5" t="str">
        <f t="shared" si="244"/>
        <v>FK_BACKLOG_ID VARCHAR(45),</v>
      </c>
      <c r="O562" s="1" t="s">
        <v>10</v>
      </c>
      <c r="P562" t="s">
        <v>355</v>
      </c>
      <c r="Q562" t="s">
        <v>2</v>
      </c>
      <c r="W562" s="17" t="str">
        <f t="shared" si="239"/>
        <v>fkBacklogId</v>
      </c>
      <c r="X562" s="3" t="str">
        <f t="shared" si="240"/>
        <v>"fkBacklogId":"",</v>
      </c>
      <c r="Y562" s="22" t="str">
        <f t="shared" si="241"/>
        <v>public static String FK_BACKLOG_ID="fkBacklogId";</v>
      </c>
      <c r="Z562" s="7" t="str">
        <f t="shared" si="242"/>
        <v>private String fkBacklogId="";</v>
      </c>
    </row>
    <row r="563" spans="2:26" ht="19.2" x14ac:dyDescent="0.45">
      <c r="B563" s="1" t="s">
        <v>426</v>
      </c>
      <c r="C563" s="1" t="s">
        <v>1</v>
      </c>
      <c r="D563" s="4">
        <v>222</v>
      </c>
      <c r="I563">
        <f>I394</f>
        <v>0</v>
      </c>
      <c r="K563" s="25" t="str">
        <f t="shared" si="243"/>
        <v>T.HISTORY_TYPE,</v>
      </c>
      <c r="L563" s="12"/>
      <c r="M563" s="18" t="str">
        <f t="shared" si="238"/>
        <v>HISTORY_TYPE,</v>
      </c>
      <c r="N563" s="5" t="str">
        <f t="shared" si="244"/>
        <v>HISTORY_TYPE VARCHAR(222),</v>
      </c>
      <c r="O563" s="1" t="s">
        <v>432</v>
      </c>
      <c r="P563" t="s">
        <v>51</v>
      </c>
      <c r="W563" s="17" t="str">
        <f t="shared" si="239"/>
        <v>hıstoryType</v>
      </c>
      <c r="X563" s="3" t="str">
        <f t="shared" si="240"/>
        <v>"hıstoryType":"",</v>
      </c>
      <c r="Y563" s="22" t="str">
        <f t="shared" si="241"/>
        <v>public static String HISTORY_TYPE="hıstoryType";</v>
      </c>
      <c r="Z563" s="7" t="str">
        <f t="shared" si="242"/>
        <v>private String hıstoryType="";</v>
      </c>
    </row>
    <row r="564" spans="2:26" ht="19.2" x14ac:dyDescent="0.45">
      <c r="B564" s="1" t="s">
        <v>427</v>
      </c>
      <c r="C564" s="1" t="s">
        <v>1</v>
      </c>
      <c r="D564" s="4">
        <v>45</v>
      </c>
      <c r="I564">
        <f>I553</f>
        <v>0</v>
      </c>
      <c r="K564" s="25" t="str">
        <f t="shared" si="243"/>
        <v>T.HISTORY_DATE,</v>
      </c>
      <c r="L564" s="12"/>
      <c r="M564" s="18" t="str">
        <f t="shared" si="238"/>
        <v>HISTORY_DATE,</v>
      </c>
      <c r="N564" s="5" t="str">
        <f t="shared" si="244"/>
        <v>HISTORY_DATE VARCHAR(45),</v>
      </c>
      <c r="O564" s="1" t="s">
        <v>432</v>
      </c>
      <c r="P564" t="s">
        <v>8</v>
      </c>
      <c r="W564" s="17" t="str">
        <f t="shared" si="239"/>
        <v>hıstoryDate</v>
      </c>
      <c r="X564" s="3" t="str">
        <f t="shared" si="240"/>
        <v>"hıstoryDate":"",</v>
      </c>
      <c r="Y564" s="22" t="str">
        <f t="shared" si="241"/>
        <v>public static String HISTORY_DATE="hıstoryDate";</v>
      </c>
      <c r="Z564" s="7" t="str">
        <f t="shared" si="242"/>
        <v>private String hıstoryDate="";</v>
      </c>
    </row>
    <row r="565" spans="2:26" ht="19.2" x14ac:dyDescent="0.45">
      <c r="B565" s="1" t="s">
        <v>428</v>
      </c>
      <c r="C565" s="1" t="s">
        <v>1</v>
      </c>
      <c r="D565" s="4">
        <v>45</v>
      </c>
      <c r="I565">
        <f>I396</f>
        <v>0</v>
      </c>
      <c r="K565" s="25" t="str">
        <f t="shared" si="243"/>
        <v>T.HISTORY_TIME,</v>
      </c>
      <c r="L565" s="12"/>
      <c r="M565" s="18" t="str">
        <f t="shared" si="238"/>
        <v>HISTORY_TIME,</v>
      </c>
      <c r="N565" s="5" t="str">
        <f t="shared" si="244"/>
        <v>HISTORY_TIME VARCHAR(45),</v>
      </c>
      <c r="O565" s="1" t="s">
        <v>432</v>
      </c>
      <c r="P565" t="s">
        <v>133</v>
      </c>
      <c r="W565" s="17" t="str">
        <f t="shared" si="239"/>
        <v>hıstoryTıme</v>
      </c>
      <c r="X565" s="3" t="str">
        <f t="shared" si="240"/>
        <v>"hıstoryTıme":"",</v>
      </c>
      <c r="Y565" s="22" t="str">
        <f t="shared" si="241"/>
        <v>public static String HISTORY_TIME="hıstoryTıme";</v>
      </c>
      <c r="Z565" s="7" t="str">
        <f t="shared" si="242"/>
        <v>private String hıstoryTıme="";</v>
      </c>
    </row>
    <row r="566" spans="2:26" ht="19.2" x14ac:dyDescent="0.45">
      <c r="B566" s="1" t="s">
        <v>429</v>
      </c>
      <c r="C566" s="1" t="s">
        <v>1</v>
      </c>
      <c r="D566" s="4">
        <v>45</v>
      </c>
      <c r="I566" t="str">
        <f>I555</f>
        <v>ALTER TABLE TM_BACKLOG_HISTORY_LIST</v>
      </c>
      <c r="K566" s="25" t="str">
        <f t="shared" si="243"/>
        <v>T.HISTORY_TELLER_ID,</v>
      </c>
      <c r="L566" s="12"/>
      <c r="M566" s="18" t="str">
        <f>CONCATENATE(B566,",")</f>
        <v>HISTORY_TELLER_ID,</v>
      </c>
      <c r="N566" s="5" t="str">
        <f t="shared" si="244"/>
        <v>HISTORY_TELLER_ID VARCHAR(45),</v>
      </c>
      <c r="O566" s="1" t="s">
        <v>432</v>
      </c>
      <c r="P566" t="s">
        <v>433</v>
      </c>
      <c r="Q566" t="s">
        <v>2</v>
      </c>
      <c r="W566" s="17" t="str">
        <f>CONCATENATE(,LOWER(O566),UPPER(LEFT(P566,1)),LOWER(RIGHT(P566,LEN(P566)-IF(LEN(P566)&gt;0,1,LEN(P566)))),UPPER(LEFT(Q566,1)),LOWER(RIGHT(Q566,LEN(Q566)-IF(LEN(Q566)&gt;0,1,LEN(Q566)))),UPPER(LEFT(R566,1)),LOWER(RIGHT(R566,LEN(R566)-IF(LEN(R566)&gt;0,1,LEN(R566)))),UPPER(LEFT(S566,1)),LOWER(RIGHT(S566,LEN(S566)-IF(LEN(S566)&gt;0,1,LEN(S566)))),UPPER(LEFT(T566,1)),LOWER(RIGHT(T566,LEN(T566)-IF(LEN(T566)&gt;0,1,LEN(T566)))),UPPER(LEFT(U566,1)),LOWER(RIGHT(U566,LEN(U566)-IF(LEN(U566)&gt;0,1,LEN(U566)))),UPPER(LEFT(V566,1)),LOWER(RIGHT(V566,LEN(V566)-IF(LEN(V566)&gt;0,1,LEN(V566)))))</f>
        <v>hıstoryTellerId</v>
      </c>
      <c r="X566" s="3" t="str">
        <f>CONCATENATE("""",W566,"""",":","""","""",",")</f>
        <v>"hıstoryTellerId":"",</v>
      </c>
      <c r="Y566" s="22" t="str">
        <f>CONCATENATE("public static String ",,B566,,"=","""",W566,""";")</f>
        <v>public static String HISTORY_TELLER_ID="hıstoryTellerId";</v>
      </c>
      <c r="Z566" s="7" t="str">
        <f>CONCATENATE("private String ",W566,"=","""""",";")</f>
        <v>private String hıstoryTellerId="";</v>
      </c>
    </row>
    <row r="567" spans="2:26" ht="19.2" x14ac:dyDescent="0.45">
      <c r="B567" s="1" t="s">
        <v>435</v>
      </c>
      <c r="C567" s="1" t="s">
        <v>1</v>
      </c>
      <c r="D567" s="4">
        <v>45</v>
      </c>
      <c r="I567" t="str">
        <f>I555</f>
        <v>ALTER TABLE TM_BACKLOG_HISTORY_LIST</v>
      </c>
      <c r="K567" s="25" t="s">
        <v>551</v>
      </c>
      <c r="L567" s="12"/>
      <c r="M567" s="18" t="str">
        <f>CONCATENATE(B567,",")</f>
        <v>HISTORY_TELLER_NAME,</v>
      </c>
      <c r="N567" s="5" t="str">
        <f t="shared" si="244"/>
        <v>HISTORY_TELLER_NAME VARCHAR(45),</v>
      </c>
      <c r="O567" s="1" t="s">
        <v>432</v>
      </c>
      <c r="P567" t="s">
        <v>433</v>
      </c>
      <c r="Q567" t="s">
        <v>0</v>
      </c>
      <c r="W567" s="17" t="str">
        <f>CONCATENATE(,LOWER(O567),UPPER(LEFT(P567,1)),LOWER(RIGHT(P567,LEN(P567)-IF(LEN(P567)&gt;0,1,LEN(P567)))),UPPER(LEFT(Q567,1)),LOWER(RIGHT(Q567,LEN(Q567)-IF(LEN(Q567)&gt;0,1,LEN(Q567)))),UPPER(LEFT(R567,1)),LOWER(RIGHT(R567,LEN(R567)-IF(LEN(R567)&gt;0,1,LEN(R567)))),UPPER(LEFT(S567,1)),LOWER(RIGHT(S567,LEN(S567)-IF(LEN(S567)&gt;0,1,LEN(S567)))),UPPER(LEFT(T567,1)),LOWER(RIGHT(T567,LEN(T567)-IF(LEN(T567)&gt;0,1,LEN(T567)))),UPPER(LEFT(U567,1)),LOWER(RIGHT(U567,LEN(U567)-IF(LEN(U567)&gt;0,1,LEN(U567)))),UPPER(LEFT(V567,1)),LOWER(RIGHT(V567,LEN(V567)-IF(LEN(V567)&gt;0,1,LEN(V567)))))</f>
        <v>hıstoryTellerName</v>
      </c>
      <c r="X567" s="3" t="str">
        <f>CONCATENATE("""",W567,"""",":","""","""",",")</f>
        <v>"hıstoryTellerName":"",</v>
      </c>
      <c r="Y567" s="22" t="str">
        <f>CONCATENATE("public static String ",,B567,,"=","""",W567,""";")</f>
        <v>public static String HISTORY_TELLER_NAME="hıstoryTellerName";</v>
      </c>
      <c r="Z567" s="7" t="str">
        <f>CONCATENATE("private String ",W567,"=","""""",";")</f>
        <v>private String hıstoryTellerName="";</v>
      </c>
    </row>
    <row r="568" spans="2:26" ht="19.2" x14ac:dyDescent="0.45">
      <c r="B568" s="1" t="s">
        <v>436</v>
      </c>
      <c r="C568" s="1" t="s">
        <v>1</v>
      </c>
      <c r="D568" s="4">
        <v>45</v>
      </c>
      <c r="I568" t="str">
        <f>I556</f>
        <v>ALTER TABLE TM_BACKLOG_HISTORY_LIST</v>
      </c>
      <c r="K568" s="25" t="s">
        <v>456</v>
      </c>
      <c r="L568" s="12"/>
      <c r="M568" s="18" t="str">
        <f t="shared" si="238"/>
        <v>HISTORY_TELLER_IMAGE,</v>
      </c>
      <c r="N568" s="5" t="str">
        <f t="shared" si="244"/>
        <v>HISTORY_TELLER_IMAGE VARCHAR(45),</v>
      </c>
      <c r="O568" s="1" t="s">
        <v>432</v>
      </c>
      <c r="P568" t="s">
        <v>433</v>
      </c>
      <c r="Q568" t="s">
        <v>153</v>
      </c>
      <c r="W568" s="17" t="str">
        <f t="shared" si="239"/>
        <v>hıstoryTellerImage</v>
      </c>
      <c r="X568" s="3" t="str">
        <f t="shared" si="240"/>
        <v>"hıstoryTellerImage":"",</v>
      </c>
      <c r="Y568" s="22" t="str">
        <f t="shared" si="241"/>
        <v>public static String HISTORY_TELLER_IMAGE="hıstoryTellerImage";</v>
      </c>
      <c r="Z568" s="7" t="str">
        <f t="shared" si="242"/>
        <v>private String hıstoryTellerImage="";</v>
      </c>
    </row>
    <row r="569" spans="2:26" ht="19.2" x14ac:dyDescent="0.45">
      <c r="B569" s="1" t="s">
        <v>449</v>
      </c>
      <c r="C569" s="1" t="s">
        <v>1</v>
      </c>
      <c r="D569" s="4">
        <v>50</v>
      </c>
      <c r="I569" t="str">
        <f>I559</f>
        <v>ALTER TABLE TM_BACKLOG_HISTORY_LIST</v>
      </c>
      <c r="J569" t="str">
        <f>CONCATENATE(LEFT(CONCATENATE(" ADD "," ",N569,";"),LEN(CONCATENATE(" ADD "," ",N569,";"))-2),";")</f>
        <v xml:space="preserve"> ADD  RELATION_ID VARCHAR(50);</v>
      </c>
      <c r="K569" s="25" t="str">
        <f>CONCATENATE("T.",B569,",")</f>
        <v>T.RELATION_ID,</v>
      </c>
      <c r="L569" s="12"/>
      <c r="M569" s="18" t="str">
        <f t="shared" si="238"/>
        <v>RELATION_ID,</v>
      </c>
      <c r="N569" s="5" t="str">
        <f t="shared" si="244"/>
        <v>RELATION_ID VARCHAR(50),</v>
      </c>
      <c r="O569" s="1" t="s">
        <v>450</v>
      </c>
      <c r="P569" t="s">
        <v>2</v>
      </c>
      <c r="W569" s="17" t="str">
        <f t="shared" si="239"/>
        <v>relatıonId</v>
      </c>
      <c r="X569" s="3" t="str">
        <f t="shared" si="240"/>
        <v>"relatıonId":"",</v>
      </c>
      <c r="Y569" s="22" t="str">
        <f t="shared" si="241"/>
        <v>public static String RELATION_ID="relatıonId";</v>
      </c>
      <c r="Z569" s="7" t="str">
        <f t="shared" si="242"/>
        <v>private String relatıonId="";</v>
      </c>
    </row>
    <row r="570" spans="2:26" ht="19.2" x14ac:dyDescent="0.45">
      <c r="B570" s="1" t="s">
        <v>97</v>
      </c>
      <c r="C570" s="1" t="s">
        <v>1</v>
      </c>
      <c r="D570" s="4">
        <v>1000</v>
      </c>
      <c r="I570" t="str">
        <f>I562</f>
        <v>ALTER TABLE TM_BACKLOG_HISTORY</v>
      </c>
      <c r="J570" t="str">
        <f>CONCATENATE(LEFT(CONCATENATE(" ADD "," ",N570,";"),LEN(CONCATENATE(" ADD "," ",N570,";"))-2),";")</f>
        <v xml:space="preserve"> ADD  PARAM_1 VARCHAR(1000);</v>
      </c>
      <c r="K570" s="25" t="str">
        <f>CONCATENATE("T.",B570,",")</f>
        <v>T.PARAM_1,</v>
      </c>
      <c r="L570" s="12"/>
      <c r="M570" s="18" t="str">
        <f t="shared" si="238"/>
        <v>PARAM_1,</v>
      </c>
      <c r="N570" s="5" t="str">
        <f t="shared" si="244"/>
        <v>PARAM_1 VARCHAR(1000),</v>
      </c>
      <c r="O570" s="1" t="s">
        <v>102</v>
      </c>
      <c r="P570">
        <v>1</v>
      </c>
      <c r="W570" s="17" t="str">
        <f t="shared" si="239"/>
        <v>param1</v>
      </c>
      <c r="X570" s="3" t="str">
        <f t="shared" si="240"/>
        <v>"param1":"",</v>
      </c>
      <c r="Y570" s="22" t="str">
        <f t="shared" si="241"/>
        <v>public static String PARAM_1="param1";</v>
      </c>
      <c r="Z570" s="7" t="str">
        <f t="shared" si="242"/>
        <v>private String param1="";</v>
      </c>
    </row>
    <row r="571" spans="2:26" ht="19.2" x14ac:dyDescent="0.45">
      <c r="B571" s="1" t="s">
        <v>98</v>
      </c>
      <c r="C571" s="1" t="s">
        <v>1</v>
      </c>
      <c r="D571" s="4">
        <v>1000</v>
      </c>
      <c r="I571" t="str">
        <f>I558</f>
        <v>ALTER TABLE TM_BACKLOG_HISTORY_LIST</v>
      </c>
      <c r="J571" t="str">
        <f>CONCATENATE(LEFT(CONCATENATE(" ADD "," ",N571,";"),LEN(CONCATENATE(" ADD "," ",N571,";"))-2),";")</f>
        <v xml:space="preserve"> ADD  PARAM_2 VARCHAR(1000);</v>
      </c>
      <c r="K571" s="25" t="str">
        <f>CONCATENATE("T.",B571,",")</f>
        <v>T.PARAM_2,</v>
      </c>
      <c r="L571" s="12"/>
      <c r="M571" s="18" t="str">
        <f t="shared" si="238"/>
        <v>PARAM_2,</v>
      </c>
      <c r="N571" s="5" t="str">
        <f t="shared" si="244"/>
        <v>PARAM_2 VARCHAR(1000),</v>
      </c>
      <c r="O571" s="1" t="s">
        <v>102</v>
      </c>
      <c r="P571">
        <v>2</v>
      </c>
      <c r="W571" s="17" t="str">
        <f t="shared" si="239"/>
        <v>param2</v>
      </c>
      <c r="X571" s="3" t="str">
        <f t="shared" si="240"/>
        <v>"param2":"",</v>
      </c>
      <c r="Y571" s="22" t="str">
        <f t="shared" si="241"/>
        <v>public static String PARAM_2="param2";</v>
      </c>
      <c r="Z571" s="7" t="str">
        <f t="shared" si="242"/>
        <v>private String param2="";</v>
      </c>
    </row>
    <row r="572" spans="2:26" ht="19.2" x14ac:dyDescent="0.45">
      <c r="B572" s="1" t="s">
        <v>99</v>
      </c>
      <c r="C572" s="1" t="s">
        <v>1</v>
      </c>
      <c r="D572" s="4">
        <v>1000</v>
      </c>
      <c r="I572" t="str">
        <f>I559</f>
        <v>ALTER TABLE TM_BACKLOG_HISTORY_LIST</v>
      </c>
      <c r="J572" t="str">
        <f>CONCATENATE(LEFT(CONCATENATE(" ADD "," ",N572,";"),LEN(CONCATENATE(" ADD "," ",N572,";"))-2),";")</f>
        <v xml:space="preserve"> ADD  PARAM_3 VARCHAR(1000);</v>
      </c>
      <c r="K572" s="25" t="str">
        <f>CONCATENATE("T.",B572,",")</f>
        <v>T.PARAM_3,</v>
      </c>
      <c r="L572" s="12"/>
      <c r="M572" s="18" t="str">
        <f t="shared" si="238"/>
        <v>PARAM_3,</v>
      </c>
      <c r="N572" s="5" t="str">
        <f t="shared" si="244"/>
        <v>PARAM_3 VARCHAR(1000),</v>
      </c>
      <c r="O572" s="1" t="s">
        <v>102</v>
      </c>
      <c r="P572">
        <v>3</v>
      </c>
      <c r="W572" s="17" t="str">
        <f t="shared" si="239"/>
        <v>param3</v>
      </c>
      <c r="X572" s="3" t="str">
        <f t="shared" si="240"/>
        <v>"param3":"",</v>
      </c>
      <c r="Y572" s="22" t="str">
        <f t="shared" si="241"/>
        <v>public static String PARAM_3="param3";</v>
      </c>
      <c r="Z572" s="7" t="str">
        <f t="shared" si="242"/>
        <v>private String param3="";</v>
      </c>
    </row>
    <row r="573" spans="2:26" ht="19.2" x14ac:dyDescent="0.45">
      <c r="B573" s="1" t="s">
        <v>430</v>
      </c>
      <c r="C573" s="1" t="s">
        <v>1</v>
      </c>
      <c r="D573" s="4">
        <v>4444</v>
      </c>
      <c r="I573">
        <f>I398</f>
        <v>0</v>
      </c>
      <c r="K573" s="25" t="str">
        <f>CONCATENATE("T.",B573,"")</f>
        <v>T.HISTORY_BODY</v>
      </c>
      <c r="L573" s="12"/>
      <c r="M573" s="18" t="str">
        <f t="shared" si="238"/>
        <v>HISTORY_BODY,</v>
      </c>
      <c r="N573" s="5" t="str">
        <f t="shared" si="244"/>
        <v>HISTORY_BODY VARCHAR(4444),</v>
      </c>
      <c r="O573" s="1" t="s">
        <v>432</v>
      </c>
      <c r="P573" t="s">
        <v>431</v>
      </c>
      <c r="W573" s="17" t="str">
        <f t="shared" si="239"/>
        <v>hıstoryBody</v>
      </c>
      <c r="X573" s="3" t="str">
        <f t="shared" si="240"/>
        <v>"hıstoryBody":"",</v>
      </c>
      <c r="Y573" s="22" t="str">
        <f t="shared" si="241"/>
        <v>public static String HISTORY_BODY="hıstoryBody";</v>
      </c>
      <c r="Z573" s="7" t="str">
        <f t="shared" si="242"/>
        <v>private String hıstoryBody="";</v>
      </c>
    </row>
    <row r="574" spans="2:26" ht="19.2" x14ac:dyDescent="0.45">
      <c r="B574" s="1"/>
      <c r="C574" s="1"/>
      <c r="D574" s="4"/>
      <c r="K574" s="29" t="s">
        <v>437</v>
      </c>
      <c r="L574" s="12"/>
      <c r="M574" s="18"/>
      <c r="N574" s="33" t="s">
        <v>130</v>
      </c>
      <c r="O574" s="1"/>
      <c r="W574" s="17"/>
    </row>
    <row r="575" spans="2:26" x14ac:dyDescent="0.3">
      <c r="K575" s="21" t="s">
        <v>438</v>
      </c>
    </row>
    <row r="578" spans="2:26" x14ac:dyDescent="0.3">
      <c r="B578" s="2" t="s">
        <v>459</v>
      </c>
      <c r="I578" t="str">
        <f>CONCATENATE("ALTER TABLE"," ",B578)</f>
        <v>ALTER TABLE TM_REL_BACKLOG_AND_LABEL</v>
      </c>
      <c r="N578" s="5" t="str">
        <f>CONCATENATE("CREATE TABLE ",B578," ","(")</f>
        <v>CREATE TABLE TM_REL_BACKLOG_AND_LABEL (</v>
      </c>
    </row>
    <row r="579" spans="2:26" ht="19.2" x14ac:dyDescent="0.45">
      <c r="B579" s="1" t="s">
        <v>2</v>
      </c>
      <c r="C579" s="1" t="s">
        <v>1</v>
      </c>
      <c r="D579" s="4">
        <v>30</v>
      </c>
      <c r="E579" s="24" t="s">
        <v>113</v>
      </c>
      <c r="I579" t="str">
        <f>I578</f>
        <v>ALTER TABLE TM_REL_BACKLOG_AND_LABEL</v>
      </c>
      <c r="J579" t="str">
        <f t="shared" ref="J579:J584" si="245">CONCATENATE(LEFT(CONCATENATE(" ADD "," ",N579,";"),LEN(CONCATENATE(" ADD "," ",N579,";"))-2),";")</f>
        <v xml:space="preserve"> ADD  ID VARCHAR(30) NOT NULL ;</v>
      </c>
      <c r="K579" s="21" t="str">
        <f t="shared" ref="K579:K584" si="246">CONCATENATE(LEFT(CONCATENATE("  ALTER COLUMN  "," ",N579,";"),LEN(CONCATENATE("  ALTER COLUMN  "," ",N579,";"))-2),";")</f>
        <v xml:space="preserve">  ALTER COLUMN   ID VARCHAR(30) NOT NULL ;</v>
      </c>
      <c r="L579" s="12"/>
      <c r="M579" s="18" t="str">
        <f t="shared" ref="M579:M584" si="247">CONCATENATE(B579,",")</f>
        <v>ID,</v>
      </c>
      <c r="N579" s="5" t="str">
        <f>CONCATENATE(B579," ",C579,"(",D579,") ",E579," ,")</f>
        <v>ID VARCHAR(30) NOT NULL ,</v>
      </c>
      <c r="O579" s="1" t="s">
        <v>2</v>
      </c>
      <c r="P579" s="6"/>
      <c r="Q579" s="6"/>
      <c r="R579" s="6"/>
      <c r="S579" s="6"/>
      <c r="T579" s="6"/>
      <c r="U579" s="6"/>
      <c r="V579" s="6"/>
      <c r="W579" s="17" t="str">
        <f t="shared" ref="W579:W584" si="248">CONCATENATE(,LOWER(O579),UPPER(LEFT(P579,1)),LOWER(RIGHT(P579,LEN(P579)-IF(LEN(P579)&gt;0,1,LEN(P579)))),UPPER(LEFT(Q579,1)),LOWER(RIGHT(Q579,LEN(Q579)-IF(LEN(Q579)&gt;0,1,LEN(Q579)))),UPPER(LEFT(R579,1)),LOWER(RIGHT(R579,LEN(R579)-IF(LEN(R579)&gt;0,1,LEN(R579)))),UPPER(LEFT(S579,1)),LOWER(RIGHT(S579,LEN(S579)-IF(LEN(S579)&gt;0,1,LEN(S579)))),UPPER(LEFT(T579,1)),LOWER(RIGHT(T579,LEN(T579)-IF(LEN(T579)&gt;0,1,LEN(T579)))),UPPER(LEFT(U579,1)),LOWER(RIGHT(U579,LEN(U579)-IF(LEN(U579)&gt;0,1,LEN(U579)))),UPPER(LEFT(V579,1)),LOWER(RIGHT(V579,LEN(V579)-IF(LEN(V579)&gt;0,1,LEN(V579)))))</f>
        <v>ıd</v>
      </c>
      <c r="X579" s="3" t="str">
        <f t="shared" ref="X579:X584" si="249">CONCATENATE("""",W579,"""",":","""","""",",")</f>
        <v>"ıd":"",</v>
      </c>
      <c r="Y579" s="22" t="str">
        <f t="shared" ref="Y579:Y584" si="250">CONCATENATE("public static String ",,B579,,"=","""",W579,""";")</f>
        <v>public static String ID="ıd";</v>
      </c>
      <c r="Z579" s="7" t="str">
        <f t="shared" ref="Z579:Z584" si="251">CONCATENATE("private String ",W579,"=","""""",";")</f>
        <v>private String ıd="";</v>
      </c>
    </row>
    <row r="580" spans="2:26" ht="19.2" x14ac:dyDescent="0.45">
      <c r="B580" s="1" t="s">
        <v>3</v>
      </c>
      <c r="C580" s="1" t="s">
        <v>1</v>
      </c>
      <c r="D580" s="4">
        <v>10</v>
      </c>
      <c r="I580" t="str">
        <f>I579</f>
        <v>ALTER TABLE TM_REL_BACKLOG_AND_LABEL</v>
      </c>
      <c r="J580" t="str">
        <f t="shared" si="245"/>
        <v xml:space="preserve"> ADD  STATUS VARCHAR(10);</v>
      </c>
      <c r="K580" s="21" t="str">
        <f t="shared" si="246"/>
        <v xml:space="preserve">  ALTER COLUMN   STATUS VARCHAR(10);</v>
      </c>
      <c r="L580" s="12"/>
      <c r="M580" s="18" t="str">
        <f t="shared" si="247"/>
        <v>STATUS,</v>
      </c>
      <c r="N580" s="5" t="str">
        <f>CONCATENATE(B580," ",C580,"(",D580,")",",")</f>
        <v>STATUS VARCHAR(10),</v>
      </c>
      <c r="O580" s="1" t="s">
        <v>3</v>
      </c>
      <c r="W580" s="17" t="str">
        <f t="shared" si="248"/>
        <v>status</v>
      </c>
      <c r="X580" s="3" t="str">
        <f t="shared" si="249"/>
        <v>"status":"",</v>
      </c>
      <c r="Y580" s="22" t="str">
        <f t="shared" si="250"/>
        <v>public static String STATUS="status";</v>
      </c>
      <c r="Z580" s="7" t="str">
        <f t="shared" si="251"/>
        <v>private String status="";</v>
      </c>
    </row>
    <row r="581" spans="2:26" ht="19.2" x14ac:dyDescent="0.45">
      <c r="B581" s="1" t="s">
        <v>4</v>
      </c>
      <c r="C581" s="1" t="s">
        <v>1</v>
      </c>
      <c r="D581" s="4">
        <v>30</v>
      </c>
      <c r="I581" t="str">
        <f>I580</f>
        <v>ALTER TABLE TM_REL_BACKLOG_AND_LABEL</v>
      </c>
      <c r="J581" t="str">
        <f t="shared" si="245"/>
        <v xml:space="preserve"> ADD  INSERT_DATE VARCHAR(30);</v>
      </c>
      <c r="K581" s="21" t="str">
        <f t="shared" si="246"/>
        <v xml:space="preserve">  ALTER COLUMN   INSERT_DATE VARCHAR(30);</v>
      </c>
      <c r="L581" s="12"/>
      <c r="M581" s="18" t="str">
        <f t="shared" si="247"/>
        <v>INSERT_DATE,</v>
      </c>
      <c r="N581" s="5" t="str">
        <f>CONCATENATE(B581," ",C581,"(",D581,")",",")</f>
        <v>INSERT_DATE VARCHAR(30),</v>
      </c>
      <c r="O581" s="1" t="s">
        <v>7</v>
      </c>
      <c r="P581" t="s">
        <v>8</v>
      </c>
      <c r="W581" s="17" t="str">
        <f t="shared" si="248"/>
        <v>ınsertDate</v>
      </c>
      <c r="X581" s="3" t="str">
        <f t="shared" si="249"/>
        <v>"ınsertDate":"",</v>
      </c>
      <c r="Y581" s="22" t="str">
        <f t="shared" si="250"/>
        <v>public static String INSERT_DATE="ınsertDate";</v>
      </c>
      <c r="Z581" s="7" t="str">
        <f t="shared" si="251"/>
        <v>private String ınsertDate="";</v>
      </c>
    </row>
    <row r="582" spans="2:26" ht="19.2" x14ac:dyDescent="0.45">
      <c r="B582" s="1" t="s">
        <v>5</v>
      </c>
      <c r="C582" s="1" t="s">
        <v>1</v>
      </c>
      <c r="D582" s="4">
        <v>30</v>
      </c>
      <c r="I582" t="str">
        <f>I581</f>
        <v>ALTER TABLE TM_REL_BACKLOG_AND_LABEL</v>
      </c>
      <c r="J582" t="str">
        <f t="shared" si="245"/>
        <v xml:space="preserve"> ADD  MODIFICATION_DATE VARCHAR(30);</v>
      </c>
      <c r="K582" s="21" t="str">
        <f t="shared" si="246"/>
        <v xml:space="preserve">  ALTER COLUMN   MODIFICATION_DATE VARCHAR(30);</v>
      </c>
      <c r="L582" s="12"/>
      <c r="M582" s="18" t="str">
        <f t="shared" si="247"/>
        <v>MODIFICATION_DATE,</v>
      </c>
      <c r="N582" s="5" t="str">
        <f>CONCATENATE(B582," ",C582,"(",D582,")",",")</f>
        <v>MODIFICATION_DATE VARCHAR(30),</v>
      </c>
      <c r="O582" s="1" t="s">
        <v>9</v>
      </c>
      <c r="P582" t="s">
        <v>8</v>
      </c>
      <c r="W582" s="17" t="str">
        <f t="shared" si="248"/>
        <v>modıfıcatıonDate</v>
      </c>
      <c r="X582" s="3" t="str">
        <f t="shared" si="249"/>
        <v>"modıfıcatıonDate":"",</v>
      </c>
      <c r="Y582" s="22" t="str">
        <f t="shared" si="250"/>
        <v>public static String MODIFICATION_DATE="modıfıcatıonDate";</v>
      </c>
      <c r="Z582" s="7" t="str">
        <f t="shared" si="251"/>
        <v>private String modıfıcatıonDate="";</v>
      </c>
    </row>
    <row r="583" spans="2:26" ht="19.2" x14ac:dyDescent="0.45">
      <c r="B583" s="1" t="s">
        <v>368</v>
      </c>
      <c r="C583" s="1" t="s">
        <v>1</v>
      </c>
      <c r="D583" s="4">
        <v>45</v>
      </c>
      <c r="I583" t="str">
        <f>I558</f>
        <v>ALTER TABLE TM_BACKLOG_HISTORY_LIST</v>
      </c>
      <c r="J583" t="str">
        <f t="shared" si="245"/>
        <v xml:space="preserve"> ADD  FK_BACKLOG_ID VARCHAR(45);</v>
      </c>
      <c r="K583" s="21" t="str">
        <f t="shared" si="246"/>
        <v xml:space="preserve">  ALTER COLUMN   FK_BACKLOG_ID VARCHAR(45);</v>
      </c>
      <c r="L583" s="12"/>
      <c r="M583" s="18" t="str">
        <f t="shared" si="247"/>
        <v>FK_BACKLOG_ID,</v>
      </c>
      <c r="N583" s="5" t="str">
        <f>CONCATENATE(B583," ",C583,"(",D583,")",",")</f>
        <v>FK_BACKLOG_ID VARCHAR(45),</v>
      </c>
      <c r="O583" s="1" t="s">
        <v>10</v>
      </c>
      <c r="P583" t="s">
        <v>355</v>
      </c>
      <c r="Q583" t="s">
        <v>2</v>
      </c>
      <c r="W583" s="17" t="str">
        <f t="shared" si="248"/>
        <v>fkBacklogId</v>
      </c>
      <c r="X583" s="3" t="str">
        <f t="shared" si="249"/>
        <v>"fkBacklogId":"",</v>
      </c>
      <c r="Y583" s="22" t="str">
        <f t="shared" si="250"/>
        <v>public static String FK_BACKLOG_ID="fkBacklogId";</v>
      </c>
      <c r="Z583" s="7" t="str">
        <f t="shared" si="251"/>
        <v>private String fkBacklogId="";</v>
      </c>
    </row>
    <row r="584" spans="2:26" ht="19.2" x14ac:dyDescent="0.45">
      <c r="B584" s="1" t="s">
        <v>460</v>
      </c>
      <c r="C584" s="1" t="s">
        <v>1</v>
      </c>
      <c r="D584" s="4">
        <v>44</v>
      </c>
      <c r="I584">
        <f>I402</f>
        <v>0</v>
      </c>
      <c r="J584" t="str">
        <f t="shared" si="245"/>
        <v xml:space="preserve"> ADD  FK_TASK_LABEL_ID VARCHAR(44);</v>
      </c>
      <c r="K584" s="21" t="str">
        <f t="shared" si="246"/>
        <v xml:space="preserve">  ALTER COLUMN   FK_TASK_LABEL_ID VARCHAR(44);</v>
      </c>
      <c r="L584" s="12"/>
      <c r="M584" s="18" t="str">
        <f t="shared" si="247"/>
        <v>FK_TASK_LABEL_ID,</v>
      </c>
      <c r="N584" s="5" t="str">
        <f>CONCATENATE(B584," ",C584,"(",D584,")",",")</f>
        <v>FK_TASK_LABEL_ID VARCHAR(44),</v>
      </c>
      <c r="O584" s="1" t="s">
        <v>10</v>
      </c>
      <c r="P584" t="s">
        <v>312</v>
      </c>
      <c r="Q584" t="s">
        <v>61</v>
      </c>
      <c r="R584" t="s">
        <v>2</v>
      </c>
      <c r="W584" s="17" t="str">
        <f t="shared" si="248"/>
        <v>fkTaskLabelId</v>
      </c>
      <c r="X584" s="3" t="str">
        <f t="shared" si="249"/>
        <v>"fkTaskLabelId":"",</v>
      </c>
      <c r="Y584" s="22" t="str">
        <f t="shared" si="250"/>
        <v>public static String FK_TASK_LABEL_ID="fkTaskLabelId";</v>
      </c>
      <c r="Z584" s="7" t="str">
        <f t="shared" si="251"/>
        <v>private String fkTaskLabelId="";</v>
      </c>
    </row>
    <row r="585" spans="2:26" ht="19.2" x14ac:dyDescent="0.45">
      <c r="B585" s="1"/>
      <c r="C585" s="1"/>
      <c r="D585" s="4"/>
      <c r="L585" s="12"/>
      <c r="M585" s="18"/>
      <c r="N585" s="33" t="s">
        <v>130</v>
      </c>
      <c r="O585" s="1"/>
      <c r="W585" s="17"/>
    </row>
    <row r="586" spans="2:26" x14ac:dyDescent="0.3">
      <c r="N586" s="31" t="s">
        <v>126</v>
      </c>
    </row>
    <row r="589" spans="2:26" x14ac:dyDescent="0.3">
      <c r="B589" s="2" t="s">
        <v>463</v>
      </c>
      <c r="I589" t="str">
        <f>CONCATENATE("ALTER TABLE"," ",B589)</f>
        <v>ALTER TABLE TM_REL_BACKLOG_AND_LABEL_LIST</v>
      </c>
      <c r="J589" t="s">
        <v>294</v>
      </c>
      <c r="K589" s="26" t="str">
        <f>CONCATENATE(J589," VIEW ",B589," AS SELECT")</f>
        <v>create OR REPLACE VIEW TM_REL_BACKLOG_AND_LABEL_LIST AS SELECT</v>
      </c>
      <c r="N589" s="5" t="str">
        <f>CONCATENATE("CREATE TABLE ",B589," ","(")</f>
        <v>CREATE TABLE TM_REL_BACKLOG_AND_LABEL_LIST (</v>
      </c>
    </row>
    <row r="590" spans="2:26" ht="19.2" x14ac:dyDescent="0.45">
      <c r="B590" s="1" t="s">
        <v>2</v>
      </c>
      <c r="C590" s="1" t="s">
        <v>1</v>
      </c>
      <c r="D590" s="4">
        <v>30</v>
      </c>
      <c r="E590" s="24" t="s">
        <v>113</v>
      </c>
      <c r="I590" t="str">
        <f>I589</f>
        <v>ALTER TABLE TM_REL_BACKLOG_AND_LABEL_LIST</v>
      </c>
      <c r="K590" s="25" t="str">
        <f>CONCATENATE("T.",B590,",")</f>
        <v>T.ID,</v>
      </c>
      <c r="L590" s="12"/>
      <c r="M590" s="18" t="str">
        <f t="shared" ref="M590:M598" si="252">CONCATENATE(B590,",")</f>
        <v>ID,</v>
      </c>
      <c r="N590" s="5" t="str">
        <f>CONCATENATE(B590," ",C590,"(",D590,") ",E590," ,")</f>
        <v>ID VARCHAR(30) NOT NULL ,</v>
      </c>
      <c r="O590" s="1" t="s">
        <v>2</v>
      </c>
      <c r="P590" s="6"/>
      <c r="Q590" s="6"/>
      <c r="R590" s="6"/>
      <c r="S590" s="6"/>
      <c r="T590" s="6"/>
      <c r="U590" s="6"/>
      <c r="V590" s="6"/>
      <c r="W590" s="17" t="str">
        <f t="shared" ref="W590:W598" si="253">CONCATENATE(,LOWER(O590),UPPER(LEFT(P590,1)),LOWER(RIGHT(P590,LEN(P590)-IF(LEN(P590)&gt;0,1,LEN(P590)))),UPPER(LEFT(Q590,1)),LOWER(RIGHT(Q590,LEN(Q590)-IF(LEN(Q590)&gt;0,1,LEN(Q590)))),UPPER(LEFT(R590,1)),LOWER(RIGHT(R590,LEN(R590)-IF(LEN(R590)&gt;0,1,LEN(R590)))),UPPER(LEFT(S590,1)),LOWER(RIGHT(S590,LEN(S590)-IF(LEN(S590)&gt;0,1,LEN(S590)))),UPPER(LEFT(T590,1)),LOWER(RIGHT(T590,LEN(T590)-IF(LEN(T590)&gt;0,1,LEN(T590)))),UPPER(LEFT(U590,1)),LOWER(RIGHT(U590,LEN(U590)-IF(LEN(U590)&gt;0,1,LEN(U590)))),UPPER(LEFT(V590,1)),LOWER(RIGHT(V590,LEN(V590)-IF(LEN(V590)&gt;0,1,LEN(V590)))))</f>
        <v>ıd</v>
      </c>
      <c r="X590" s="3" t="str">
        <f t="shared" ref="X590:X598" si="254">CONCATENATE("""",W590,"""",":","""","""",",")</f>
        <v>"ıd":"",</v>
      </c>
      <c r="Y590" s="22" t="str">
        <f t="shared" ref="Y590:Y598" si="255">CONCATENATE("public static String ",,B590,,"=","""",W590,""";")</f>
        <v>public static String ID="ıd";</v>
      </c>
      <c r="Z590" s="7" t="str">
        <f t="shared" ref="Z590:Z598" si="256">CONCATENATE("private String ",W590,"=","""""",";")</f>
        <v>private String ıd="";</v>
      </c>
    </row>
    <row r="591" spans="2:26" ht="19.2" x14ac:dyDescent="0.45">
      <c r="B591" s="1" t="s">
        <v>3</v>
      </c>
      <c r="C591" s="1" t="s">
        <v>1</v>
      </c>
      <c r="D591" s="4">
        <v>10</v>
      </c>
      <c r="I591" t="str">
        <f>I590</f>
        <v>ALTER TABLE TM_REL_BACKLOG_AND_LABEL_LIST</v>
      </c>
      <c r="K591" s="25" t="str">
        <f t="shared" ref="K591:K596" si="257">CONCATENATE("T.",B591,",")</f>
        <v>T.STATUS,</v>
      </c>
      <c r="L591" s="12"/>
      <c r="M591" s="18" t="str">
        <f t="shared" si="252"/>
        <v>STATUS,</v>
      </c>
      <c r="N591" s="5" t="str">
        <f t="shared" ref="N591:N598" si="258">CONCATENATE(B591," ",C591,"(",D591,")",",")</f>
        <v>STATUS VARCHAR(10),</v>
      </c>
      <c r="O591" s="1" t="s">
        <v>3</v>
      </c>
      <c r="W591" s="17" t="str">
        <f t="shared" si="253"/>
        <v>status</v>
      </c>
      <c r="X591" s="3" t="str">
        <f t="shared" si="254"/>
        <v>"status":"",</v>
      </c>
      <c r="Y591" s="22" t="str">
        <f t="shared" si="255"/>
        <v>public static String STATUS="status";</v>
      </c>
      <c r="Z591" s="7" t="str">
        <f t="shared" si="256"/>
        <v>private String status="";</v>
      </c>
    </row>
    <row r="592" spans="2:26" ht="19.2" x14ac:dyDescent="0.45">
      <c r="B592" s="1" t="s">
        <v>4</v>
      </c>
      <c r="C592" s="1" t="s">
        <v>1</v>
      </c>
      <c r="D592" s="4">
        <v>30</v>
      </c>
      <c r="I592" t="str">
        <f>I591</f>
        <v>ALTER TABLE TM_REL_BACKLOG_AND_LABEL_LIST</v>
      </c>
      <c r="K592" s="25" t="str">
        <f t="shared" si="257"/>
        <v>T.INSERT_DATE,</v>
      </c>
      <c r="L592" s="12"/>
      <c r="M592" s="18" t="str">
        <f t="shared" si="252"/>
        <v>INSERT_DATE,</v>
      </c>
      <c r="N592" s="5" t="str">
        <f t="shared" si="258"/>
        <v>INSERT_DATE VARCHAR(30),</v>
      </c>
      <c r="O592" s="1" t="s">
        <v>7</v>
      </c>
      <c r="P592" t="s">
        <v>8</v>
      </c>
      <c r="W592" s="17" t="str">
        <f t="shared" si="253"/>
        <v>ınsertDate</v>
      </c>
      <c r="X592" s="3" t="str">
        <f t="shared" si="254"/>
        <v>"ınsertDate":"",</v>
      </c>
      <c r="Y592" s="22" t="str">
        <f t="shared" si="255"/>
        <v>public static String INSERT_DATE="ınsertDate";</v>
      </c>
      <c r="Z592" s="7" t="str">
        <f t="shared" si="256"/>
        <v>private String ınsertDate="";</v>
      </c>
    </row>
    <row r="593" spans="2:26" ht="19.2" x14ac:dyDescent="0.45">
      <c r="B593" s="1" t="s">
        <v>5</v>
      </c>
      <c r="C593" s="1" t="s">
        <v>1</v>
      </c>
      <c r="D593" s="4">
        <v>30</v>
      </c>
      <c r="I593" t="str">
        <f>I592</f>
        <v>ALTER TABLE TM_REL_BACKLOG_AND_LABEL_LIST</v>
      </c>
      <c r="K593" s="25" t="str">
        <f t="shared" si="257"/>
        <v>T.MODIFICATION_DATE,</v>
      </c>
      <c r="L593" s="12"/>
      <c r="M593" s="18" t="str">
        <f t="shared" si="252"/>
        <v>MODIFICATION_DATE,</v>
      </c>
      <c r="N593" s="5" t="str">
        <f t="shared" si="258"/>
        <v>MODIFICATION_DATE VARCHAR(30),</v>
      </c>
      <c r="O593" s="1" t="s">
        <v>9</v>
      </c>
      <c r="P593" t="s">
        <v>8</v>
      </c>
      <c r="W593" s="17" t="str">
        <f t="shared" si="253"/>
        <v>modıfıcatıonDate</v>
      </c>
      <c r="X593" s="3" t="str">
        <f t="shared" si="254"/>
        <v>"modıfıcatıonDate":"",</v>
      </c>
      <c r="Y593" s="22" t="str">
        <f t="shared" si="255"/>
        <v>public static String MODIFICATION_DATE="modıfıcatıonDate";</v>
      </c>
      <c r="Z593" s="7" t="str">
        <f t="shared" si="256"/>
        <v>private String modıfıcatıonDate="";</v>
      </c>
    </row>
    <row r="594" spans="2:26" ht="19.2" x14ac:dyDescent="0.45">
      <c r="B594" s="1" t="s">
        <v>368</v>
      </c>
      <c r="C594" s="1" t="s">
        <v>1</v>
      </c>
      <c r="D594" s="4">
        <v>45</v>
      </c>
      <c r="I594">
        <f>I573</f>
        <v>0</v>
      </c>
      <c r="K594" s="25" t="str">
        <f t="shared" si="257"/>
        <v>T.FK_BACKLOG_ID,</v>
      </c>
      <c r="L594" s="12"/>
      <c r="M594" s="18" t="str">
        <f>CONCATENATE(B594,",")</f>
        <v>FK_BACKLOG_ID,</v>
      </c>
      <c r="N594" s="5" t="str">
        <f>CONCATENATE(B594," ",C594,"(",D594,")",",")</f>
        <v>FK_BACKLOG_ID VARCHAR(45),</v>
      </c>
      <c r="O594" s="1" t="s">
        <v>10</v>
      </c>
      <c r="P594" t="s">
        <v>355</v>
      </c>
      <c r="Q594" t="s">
        <v>2</v>
      </c>
      <c r="W594" s="17" t="str">
        <f>CONCATENATE(,LOWER(O594),UPPER(LEFT(P594,1)),LOWER(RIGHT(P594,LEN(P594)-IF(LEN(P594)&gt;0,1,LEN(P594)))),UPPER(LEFT(Q594,1)),LOWER(RIGHT(Q594,LEN(Q594)-IF(LEN(Q594)&gt;0,1,LEN(Q594)))),UPPER(LEFT(R594,1)),LOWER(RIGHT(R594,LEN(R594)-IF(LEN(R594)&gt;0,1,LEN(R594)))),UPPER(LEFT(S594,1)),LOWER(RIGHT(S594,LEN(S594)-IF(LEN(S594)&gt;0,1,LEN(S594)))),UPPER(LEFT(T594,1)),LOWER(RIGHT(T594,LEN(T594)-IF(LEN(T594)&gt;0,1,LEN(T594)))),UPPER(LEFT(U594,1)),LOWER(RIGHT(U594,LEN(U594)-IF(LEN(U594)&gt;0,1,LEN(U594)))),UPPER(LEFT(V594,1)),LOWER(RIGHT(V594,LEN(V594)-IF(LEN(V594)&gt;0,1,LEN(V594)))))</f>
        <v>fkBacklogId</v>
      </c>
      <c r="X594" s="3" t="str">
        <f>CONCATENATE("""",W594,"""",":","""","""",",")</f>
        <v>"fkBacklogId":"",</v>
      </c>
      <c r="Y594" s="22" t="str">
        <f>CONCATENATE("public static String ",,B594,,"=","""",W594,""";")</f>
        <v>public static String FK_BACKLOG_ID="fkBacklogId";</v>
      </c>
      <c r="Z594" s="7" t="str">
        <f>CONCATENATE("private String ",W594,"=","""""",";")</f>
        <v>private String fkBacklogId="";</v>
      </c>
    </row>
    <row r="595" spans="2:26" ht="19.2" x14ac:dyDescent="0.45">
      <c r="B595" s="1" t="s">
        <v>352</v>
      </c>
      <c r="C595" s="1" t="s">
        <v>1</v>
      </c>
      <c r="D595" s="4">
        <v>45</v>
      </c>
      <c r="I595">
        <f>I574</f>
        <v>0</v>
      </c>
      <c r="K595" s="25" t="s">
        <v>465</v>
      </c>
      <c r="L595" s="12"/>
      <c r="M595" s="18" t="str">
        <f t="shared" si="252"/>
        <v>BACKLOG_NAME,</v>
      </c>
      <c r="N595" s="5" t="str">
        <f t="shared" si="258"/>
        <v>BACKLOG_NAME VARCHAR(45),</v>
      </c>
      <c r="O595" s="1" t="s">
        <v>355</v>
      </c>
      <c r="P595" t="s">
        <v>0</v>
      </c>
      <c r="W595" s="17" t="str">
        <f t="shared" si="253"/>
        <v>backlogName</v>
      </c>
      <c r="X595" s="3" t="str">
        <f t="shared" si="254"/>
        <v>"backlogName":"",</v>
      </c>
      <c r="Y595" s="22" t="str">
        <f t="shared" si="255"/>
        <v>public static String BACKLOG_NAME="backlogName";</v>
      </c>
      <c r="Z595" s="7" t="str">
        <f t="shared" si="256"/>
        <v>private String backlogName="";</v>
      </c>
    </row>
    <row r="596" spans="2:26" ht="19.2" x14ac:dyDescent="0.45">
      <c r="B596" s="1" t="s">
        <v>460</v>
      </c>
      <c r="C596" s="1" t="s">
        <v>1</v>
      </c>
      <c r="D596" s="4">
        <v>44</v>
      </c>
      <c r="I596" t="str">
        <f>I412</f>
        <v>ALTER TABLE TM_BACKLOG_TASK</v>
      </c>
      <c r="K596" s="25" t="str">
        <f t="shared" si="257"/>
        <v>T.FK_TASK_LABEL_ID,</v>
      </c>
      <c r="L596" s="12"/>
      <c r="M596" s="18" t="str">
        <f>CONCATENATE(B596,",")</f>
        <v>FK_TASK_LABEL_ID,</v>
      </c>
      <c r="N596" s="5" t="str">
        <f>CONCATENATE(B596," ",C596,"(",D596,")",",")</f>
        <v>FK_TASK_LABEL_ID VARCHAR(44),</v>
      </c>
      <c r="O596" s="1" t="s">
        <v>10</v>
      </c>
      <c r="P596" t="s">
        <v>312</v>
      </c>
      <c r="Q596" t="s">
        <v>61</v>
      </c>
      <c r="R596" t="s">
        <v>2</v>
      </c>
      <c r="W596" s="17" t="str">
        <f>CONCATENATE(,LOWER(O596),UPPER(LEFT(P596,1)),LOWER(RIGHT(P596,LEN(P596)-IF(LEN(P596)&gt;0,1,LEN(P596)))),UPPER(LEFT(Q596,1)),LOWER(RIGHT(Q596,LEN(Q596)-IF(LEN(Q596)&gt;0,1,LEN(Q596)))),UPPER(LEFT(R596,1)),LOWER(RIGHT(R596,LEN(R596)-IF(LEN(R596)&gt;0,1,LEN(R596)))),UPPER(LEFT(S596,1)),LOWER(RIGHT(S596,LEN(S596)-IF(LEN(S596)&gt;0,1,LEN(S596)))),UPPER(LEFT(T596,1)),LOWER(RIGHT(T596,LEN(T596)-IF(LEN(T596)&gt;0,1,LEN(T596)))),UPPER(LEFT(U596,1)),LOWER(RIGHT(U596,LEN(U596)-IF(LEN(U596)&gt;0,1,LEN(U596)))),UPPER(LEFT(V596,1)),LOWER(RIGHT(V596,LEN(V596)-IF(LEN(V596)&gt;0,1,LEN(V596)))))</f>
        <v>fkTaskLabelId</v>
      </c>
      <c r="X596" s="3" t="str">
        <f>CONCATENATE("""",W596,"""",":","""","""",",")</f>
        <v>"fkTaskLabelId":"",</v>
      </c>
      <c r="Y596" s="22" t="str">
        <f>CONCATENATE("public static String ",,B596,,"=","""",W596,""";")</f>
        <v>public static String FK_TASK_LABEL_ID="fkTaskLabelId";</v>
      </c>
      <c r="Z596" s="7" t="str">
        <f>CONCATENATE("private String ",W596,"=","""""",";")</f>
        <v>private String fkTaskLabelId="";</v>
      </c>
    </row>
    <row r="597" spans="2:26" ht="19.2" x14ac:dyDescent="0.45">
      <c r="B597" s="1" t="s">
        <v>464</v>
      </c>
      <c r="C597" s="1" t="s">
        <v>1</v>
      </c>
      <c r="D597" s="4">
        <v>44</v>
      </c>
      <c r="I597" t="s">
        <v>467</v>
      </c>
      <c r="K597" s="25" t="s">
        <v>467</v>
      </c>
      <c r="L597" s="12"/>
      <c r="M597" s="18" t="str">
        <f>CONCATENATE(B597,",")</f>
        <v>LABEL_NAME,</v>
      </c>
      <c r="N597" s="5" t="str">
        <f>CONCATENATE(B597," ",C597,"(",D597,")",",")</f>
        <v>LABEL_NAME VARCHAR(44),</v>
      </c>
      <c r="O597" s="1" t="s">
        <v>61</v>
      </c>
      <c r="P597" t="s">
        <v>0</v>
      </c>
      <c r="W597" s="17" t="str">
        <f>CONCATENATE(,LOWER(O597),UPPER(LEFT(P597,1)),LOWER(RIGHT(P597,LEN(P597)-IF(LEN(P597)&gt;0,1,LEN(P597)))),UPPER(LEFT(Q597,1)),LOWER(RIGHT(Q597,LEN(Q597)-IF(LEN(Q597)&gt;0,1,LEN(Q597)))),UPPER(LEFT(R597,1)),LOWER(RIGHT(R597,LEN(R597)-IF(LEN(R597)&gt;0,1,LEN(R597)))),UPPER(LEFT(S597,1)),LOWER(RIGHT(S597,LEN(S597)-IF(LEN(S597)&gt;0,1,LEN(S597)))),UPPER(LEFT(T597,1)),LOWER(RIGHT(T597,LEN(T597)-IF(LEN(T597)&gt;0,1,LEN(T597)))),UPPER(LEFT(U597,1)),LOWER(RIGHT(U597,LEN(U597)-IF(LEN(U597)&gt;0,1,LEN(U597)))),UPPER(LEFT(V597,1)),LOWER(RIGHT(V597,LEN(V597)-IF(LEN(V597)&gt;0,1,LEN(V597)))))</f>
        <v>labelName</v>
      </c>
      <c r="X597" s="3" t="str">
        <f>CONCATENATE("""",W597,"""",":","""","""",",")</f>
        <v>"labelName":"",</v>
      </c>
      <c r="Y597" s="22" t="str">
        <f>CONCATENATE("public static String ",,B597,,"=","""",W597,""";")</f>
        <v>public static String LABEL_NAME="labelName";</v>
      </c>
      <c r="Z597" s="7" t="str">
        <f>CONCATENATE("private String ",W597,"=","""""",";")</f>
        <v>private String labelName="";</v>
      </c>
    </row>
    <row r="598" spans="2:26" ht="19.2" x14ac:dyDescent="0.45">
      <c r="B598" s="1" t="s">
        <v>466</v>
      </c>
      <c r="C598" s="1" t="s">
        <v>1</v>
      </c>
      <c r="D598" s="4">
        <v>44</v>
      </c>
      <c r="I598" t="str">
        <f>I413</f>
        <v>ALTER TABLE TM_BACKLOG_TASK</v>
      </c>
      <c r="K598" s="25" t="s">
        <v>469</v>
      </c>
      <c r="L598" s="12"/>
      <c r="M598" s="18" t="str">
        <f t="shared" si="252"/>
        <v>LABEL_COLOR,</v>
      </c>
      <c r="N598" s="5" t="str">
        <f t="shared" si="258"/>
        <v>LABEL_COLOR VARCHAR(44),</v>
      </c>
      <c r="O598" s="1" t="s">
        <v>61</v>
      </c>
      <c r="P598" t="s">
        <v>359</v>
      </c>
      <c r="W598" s="17" t="str">
        <f t="shared" si="253"/>
        <v>labelColor</v>
      </c>
      <c r="X598" s="3" t="str">
        <f t="shared" si="254"/>
        <v>"labelColor":"",</v>
      </c>
      <c r="Y598" s="22" t="str">
        <f t="shared" si="255"/>
        <v>public static String LABEL_COLOR="labelColor";</v>
      </c>
      <c r="Z598" s="7" t="str">
        <f t="shared" si="256"/>
        <v>private String labelColor="";</v>
      </c>
    </row>
    <row r="599" spans="2:26" ht="38.4" x14ac:dyDescent="0.45">
      <c r="B599" s="1"/>
      <c r="C599" s="1"/>
      <c r="D599" s="4"/>
      <c r="K599" s="29" t="s">
        <v>468</v>
      </c>
      <c r="L599" s="12"/>
      <c r="M599" s="18"/>
      <c r="N599" s="33" t="s">
        <v>130</v>
      </c>
      <c r="O599" s="1"/>
      <c r="W599" s="17"/>
    </row>
    <row r="600" spans="2:26" x14ac:dyDescent="0.3">
      <c r="K600" s="25"/>
      <c r="N600" s="31" t="s">
        <v>126</v>
      </c>
    </row>
    <row r="601" spans="2:26" x14ac:dyDescent="0.3">
      <c r="K601" s="25"/>
    </row>
    <row r="602" spans="2:26" x14ac:dyDescent="0.3">
      <c r="J602" t="str">
        <f>CONCATENATE(LEFT(CONCATENATE(" ADD "," ",N602,";"),LEN(CONCATENATE(" ADD "," ",N602,";"))-2),";")</f>
        <v xml:space="preserve"> ADD ;</v>
      </c>
      <c r="K602" s="25"/>
    </row>
    <row r="603" spans="2:26" x14ac:dyDescent="0.3">
      <c r="B603" s="2" t="s">
        <v>461</v>
      </c>
      <c r="I603" t="str">
        <f>CONCATENATE("ALTER TABLE"," ",B603)</f>
        <v>ALTER TABLE TM_REL_BACKLOG_AND_SPRINT</v>
      </c>
      <c r="K603" s="25"/>
      <c r="N603" s="5" t="str">
        <f>CONCATENATE("CREATE TABLE ",B603," ","(")</f>
        <v>CREATE TABLE TM_REL_BACKLOG_AND_SPRINT (</v>
      </c>
    </row>
    <row r="604" spans="2:26" ht="19.2" x14ac:dyDescent="0.45">
      <c r="B604" s="1" t="s">
        <v>2</v>
      </c>
      <c r="C604" s="1" t="s">
        <v>1</v>
      </c>
      <c r="D604" s="4">
        <v>30</v>
      </c>
      <c r="E604" s="24" t="s">
        <v>113</v>
      </c>
      <c r="I604" t="str">
        <f>I603</f>
        <v>ALTER TABLE TM_REL_BACKLOG_AND_SPRINT</v>
      </c>
      <c r="L604" s="12"/>
      <c r="M604" s="18" t="str">
        <f t="shared" ref="M604:M609" si="259">CONCATENATE(B604,",")</f>
        <v>ID,</v>
      </c>
      <c r="N604" s="5" t="str">
        <f>CONCATENATE(B604," ",C604,"(",D604,") ",E604," ,")</f>
        <v>ID VARCHAR(30) NOT NULL ,</v>
      </c>
      <c r="O604" s="1" t="s">
        <v>2</v>
      </c>
      <c r="P604" s="6"/>
      <c r="Q604" s="6"/>
      <c r="R604" s="6"/>
      <c r="S604" s="6"/>
      <c r="T604" s="6"/>
      <c r="U604" s="6"/>
      <c r="V604" s="6"/>
      <c r="W604" s="17" t="str">
        <f t="shared" ref="W604:W609" si="260">CONCATENATE(,LOWER(O604),UPPER(LEFT(P604,1)),LOWER(RIGHT(P604,LEN(P604)-IF(LEN(P604)&gt;0,1,LEN(P604)))),UPPER(LEFT(Q604,1)),LOWER(RIGHT(Q604,LEN(Q604)-IF(LEN(Q604)&gt;0,1,LEN(Q604)))),UPPER(LEFT(R604,1)),LOWER(RIGHT(R604,LEN(R604)-IF(LEN(R604)&gt;0,1,LEN(R604)))),UPPER(LEFT(S604,1)),LOWER(RIGHT(S604,LEN(S604)-IF(LEN(S604)&gt;0,1,LEN(S604)))),UPPER(LEFT(T604,1)),LOWER(RIGHT(T604,LEN(T604)-IF(LEN(T604)&gt;0,1,LEN(T604)))),UPPER(LEFT(U604,1)),LOWER(RIGHT(U604,LEN(U604)-IF(LEN(U604)&gt;0,1,LEN(U604)))),UPPER(LEFT(V604,1)),LOWER(RIGHT(V604,LEN(V604)-IF(LEN(V604)&gt;0,1,LEN(V604)))))</f>
        <v>ıd</v>
      </c>
      <c r="X604" s="3" t="str">
        <f t="shared" ref="X604:X609" si="261">CONCATENATE("""",W604,"""",":","""","""",",")</f>
        <v>"ıd":"",</v>
      </c>
      <c r="Y604" s="22" t="str">
        <f t="shared" ref="Y604:Y609" si="262">CONCATENATE("public static String ",,B604,,"=","""",W604,""";")</f>
        <v>public static String ID="ıd";</v>
      </c>
      <c r="Z604" s="7" t="str">
        <f t="shared" ref="Z604:Z609" si="263">CONCATENATE("private String ",W604,"=","""""",";")</f>
        <v>private String ıd="";</v>
      </c>
    </row>
    <row r="605" spans="2:26" ht="19.2" x14ac:dyDescent="0.45">
      <c r="B605" s="1" t="s">
        <v>3</v>
      </c>
      <c r="C605" s="1" t="s">
        <v>1</v>
      </c>
      <c r="D605" s="4">
        <v>10</v>
      </c>
      <c r="I605" t="str">
        <f>I604</f>
        <v>ALTER TABLE TM_REL_BACKLOG_AND_SPRINT</v>
      </c>
      <c r="K605" s="21" t="s">
        <v>438</v>
      </c>
      <c r="L605" s="12"/>
      <c r="M605" s="18" t="str">
        <f t="shared" si="259"/>
        <v>STATUS,</v>
      </c>
      <c r="N605" s="5" t="str">
        <f>CONCATENATE(B605," ",C605,"(",D605,")",",")</f>
        <v>STATUS VARCHAR(10),</v>
      </c>
      <c r="O605" s="1" t="s">
        <v>3</v>
      </c>
      <c r="W605" s="17" t="str">
        <f t="shared" si="260"/>
        <v>status</v>
      </c>
      <c r="X605" s="3" t="str">
        <f t="shared" si="261"/>
        <v>"status":"",</v>
      </c>
      <c r="Y605" s="22" t="str">
        <f t="shared" si="262"/>
        <v>public static String STATUS="status";</v>
      </c>
      <c r="Z605" s="7" t="str">
        <f t="shared" si="263"/>
        <v>private String status="";</v>
      </c>
    </row>
    <row r="606" spans="2:26" ht="19.2" x14ac:dyDescent="0.45">
      <c r="B606" s="1" t="s">
        <v>4</v>
      </c>
      <c r="C606" s="1" t="s">
        <v>1</v>
      </c>
      <c r="D606" s="4">
        <v>30</v>
      </c>
      <c r="I606" t="str">
        <f>I605</f>
        <v>ALTER TABLE TM_REL_BACKLOG_AND_SPRINT</v>
      </c>
      <c r="J606" t="str">
        <f>CONCATENATE(LEFT(CONCATENATE(" ADD "," ",N606,";"),LEN(CONCATENATE(" ADD "," ",N606,";"))-2),";")</f>
        <v xml:space="preserve"> ADD  INSERT_DATE VARCHAR(30);</v>
      </c>
      <c r="K606" s="21" t="str">
        <f>CONCATENATE(LEFT(CONCATENATE("  ALTER COLUMN  "," ",N606,";"),LEN(CONCATENATE("  ALTER COLUMN  "," ",N606,";"))-2),";")</f>
        <v xml:space="preserve">  ALTER COLUMN   INSERT_DATE VARCHAR(30);</v>
      </c>
      <c r="L606" s="12"/>
      <c r="M606" s="18" t="str">
        <f t="shared" si="259"/>
        <v>INSERT_DATE,</v>
      </c>
      <c r="N606" s="5" t="str">
        <f>CONCATENATE(B606," ",C606,"(",D606,")",",")</f>
        <v>INSERT_DATE VARCHAR(30),</v>
      </c>
      <c r="O606" s="1" t="s">
        <v>7</v>
      </c>
      <c r="P606" t="s">
        <v>8</v>
      </c>
      <c r="W606" s="17" t="str">
        <f t="shared" si="260"/>
        <v>ınsertDate</v>
      </c>
      <c r="X606" s="3" t="str">
        <f t="shared" si="261"/>
        <v>"ınsertDate":"",</v>
      </c>
      <c r="Y606" s="22" t="str">
        <f t="shared" si="262"/>
        <v>public static String INSERT_DATE="ınsertDate";</v>
      </c>
      <c r="Z606" s="7" t="str">
        <f t="shared" si="263"/>
        <v>private String ınsertDate="";</v>
      </c>
    </row>
    <row r="607" spans="2:26" ht="19.2" x14ac:dyDescent="0.45">
      <c r="B607" s="1" t="s">
        <v>5</v>
      </c>
      <c r="C607" s="1" t="s">
        <v>1</v>
      </c>
      <c r="D607" s="4">
        <v>30</v>
      </c>
      <c r="I607" t="str">
        <f>I606</f>
        <v>ALTER TABLE TM_REL_BACKLOG_AND_SPRINT</v>
      </c>
      <c r="J607" t="str">
        <f>CONCATENATE(LEFT(CONCATENATE(" ADD "," ",N607,";"),LEN(CONCATENATE(" ADD "," ",N607,";"))-2),";")</f>
        <v xml:space="preserve"> ADD  MODIFICATION_DATE VARCHAR(30);</v>
      </c>
      <c r="K607" s="21" t="str">
        <f>CONCATENATE(LEFT(CONCATENATE("  ALTER COLUMN  "," ",N607,";"),LEN(CONCATENATE("  ALTER COLUMN  "," ",N607,";"))-2),";")</f>
        <v xml:space="preserve">  ALTER COLUMN   MODIFICATION_DATE VARCHAR(30);</v>
      </c>
      <c r="L607" s="12"/>
      <c r="M607" s="18" t="str">
        <f t="shared" si="259"/>
        <v>MODIFICATION_DATE,</v>
      </c>
      <c r="N607" s="5" t="str">
        <f>CONCATENATE(B607," ",C607,"(",D607,")",",")</f>
        <v>MODIFICATION_DATE VARCHAR(30),</v>
      </c>
      <c r="O607" s="1" t="s">
        <v>9</v>
      </c>
      <c r="P607" t="s">
        <v>8</v>
      </c>
      <c r="W607" s="17" t="str">
        <f t="shared" si="260"/>
        <v>modıfıcatıonDate</v>
      </c>
      <c r="X607" s="3" t="str">
        <f t="shared" si="261"/>
        <v>"modıfıcatıonDate":"",</v>
      </c>
      <c r="Y607" s="22" t="str">
        <f t="shared" si="262"/>
        <v>public static String MODIFICATION_DATE="modıfıcatıonDate";</v>
      </c>
      <c r="Z607" s="7" t="str">
        <f t="shared" si="263"/>
        <v>private String modıfıcatıonDate="";</v>
      </c>
    </row>
    <row r="608" spans="2:26" ht="19.2" x14ac:dyDescent="0.45">
      <c r="B608" s="1" t="s">
        <v>368</v>
      </c>
      <c r="C608" s="1" t="s">
        <v>1</v>
      </c>
      <c r="D608" s="4">
        <v>45</v>
      </c>
      <c r="I608">
        <f>I599</f>
        <v>0</v>
      </c>
      <c r="J608" t="str">
        <f>CONCATENATE(LEFT(CONCATENATE(" ADD "," ",N608,";"),LEN(CONCATENATE(" ADD "," ",N608,";"))-2),";")</f>
        <v xml:space="preserve"> ADD  FK_BACKLOG_ID VARCHAR(45);</v>
      </c>
      <c r="K608" s="21" t="str">
        <f>CONCATENATE(LEFT(CONCATENATE("  ALTER COLUMN  "," ",N608,";"),LEN(CONCATENATE("  ALTER COLUMN  "," ",N608,";"))-2),";")</f>
        <v xml:space="preserve">  ALTER COLUMN   FK_BACKLOG_ID VARCHAR(45);</v>
      </c>
      <c r="L608" s="12"/>
      <c r="M608" s="18" t="str">
        <f t="shared" si="259"/>
        <v>FK_BACKLOG_ID,</v>
      </c>
      <c r="N608" s="5" t="str">
        <f>CONCATENATE(B608," ",C608,"(",D608,")",",")</f>
        <v>FK_BACKLOG_ID VARCHAR(45),</v>
      </c>
      <c r="O608" s="1" t="s">
        <v>10</v>
      </c>
      <c r="P608" t="s">
        <v>355</v>
      </c>
      <c r="Q608" t="s">
        <v>2</v>
      </c>
      <c r="W608" s="17" t="str">
        <f t="shared" si="260"/>
        <v>fkBacklogId</v>
      </c>
      <c r="X608" s="3" t="str">
        <f t="shared" si="261"/>
        <v>"fkBacklogId":"",</v>
      </c>
      <c r="Y608" s="22" t="str">
        <f t="shared" si="262"/>
        <v>public static String FK_BACKLOG_ID="fkBacklogId";</v>
      </c>
      <c r="Z608" s="7" t="str">
        <f t="shared" si="263"/>
        <v>private String fkBacklogId="";</v>
      </c>
    </row>
    <row r="609" spans="2:26" ht="19.2" x14ac:dyDescent="0.45">
      <c r="B609" s="1" t="s">
        <v>462</v>
      </c>
      <c r="C609" s="1" t="s">
        <v>1</v>
      </c>
      <c r="D609" s="4">
        <v>44</v>
      </c>
      <c r="I609">
        <f>I424</f>
        <v>0</v>
      </c>
      <c r="J609" t="str">
        <f>CONCATENATE(LEFT(CONCATENATE(" ADD "," ",N609,";"),LEN(CONCATENATE(" ADD "," ",N609,";"))-2),";")</f>
        <v xml:space="preserve"> ADD  FK_TASK_SPRINT_ID VARCHAR(44);</v>
      </c>
      <c r="K609" s="21" t="str">
        <f>CONCATENATE(LEFT(CONCATENATE("  ALTER COLUMN  "," ",N609,";"),LEN(CONCATENATE("  ALTER COLUMN  "," ",N609,";"))-2),";")</f>
        <v xml:space="preserve">  ALTER COLUMN   FK_TASK_SPRINT_ID VARCHAR(44);</v>
      </c>
      <c r="L609" s="12"/>
      <c r="M609" s="18" t="str">
        <f t="shared" si="259"/>
        <v>FK_TASK_SPRINT_ID,</v>
      </c>
      <c r="N609" s="5" t="str">
        <f>CONCATENATE(B609," ",C609,"(",D609,")",",")</f>
        <v>FK_TASK_SPRINT_ID VARCHAR(44),</v>
      </c>
      <c r="O609" s="1" t="s">
        <v>10</v>
      </c>
      <c r="P609" t="s">
        <v>312</v>
      </c>
      <c r="Q609" t="s">
        <v>367</v>
      </c>
      <c r="R609" t="s">
        <v>2</v>
      </c>
      <c r="W609" s="17" t="str">
        <f t="shared" si="260"/>
        <v>fkTaskSprıntId</v>
      </c>
      <c r="X609" s="3" t="str">
        <f t="shared" si="261"/>
        <v>"fkTaskSprıntId":"",</v>
      </c>
      <c r="Y609" s="22" t="str">
        <f t="shared" si="262"/>
        <v>public static String FK_TASK_SPRINT_ID="fkTaskSprıntId";</v>
      </c>
      <c r="Z609" s="7" t="str">
        <f t="shared" si="263"/>
        <v>private String fkTaskSprıntId="";</v>
      </c>
    </row>
    <row r="610" spans="2:26" ht="19.2" x14ac:dyDescent="0.45">
      <c r="B610" s="1"/>
      <c r="C610" s="1"/>
      <c r="D610" s="4"/>
      <c r="L610" s="12"/>
      <c r="M610" s="18"/>
      <c r="N610" s="33" t="s">
        <v>130</v>
      </c>
      <c r="O610" s="1"/>
      <c r="W610" s="17"/>
    </row>
    <row r="611" spans="2:26" x14ac:dyDescent="0.3">
      <c r="N611" s="31" t="s">
        <v>126</v>
      </c>
    </row>
    <row r="613" spans="2:26" x14ac:dyDescent="0.3">
      <c r="B613" s="2" t="s">
        <v>470</v>
      </c>
      <c r="I613" t="str">
        <f>CONCATENATE("ALTER TABLE"," ",B613)</f>
        <v>ALTER TABLE TM_REL_BACKLOG_AND_SPRINT_LIST</v>
      </c>
      <c r="J613" t="s">
        <v>294</v>
      </c>
      <c r="K613" s="26" t="str">
        <f>CONCATENATE(J613," VIEW ",B613," AS SELECT")</f>
        <v>create OR REPLACE VIEW TM_REL_BACKLOG_AND_SPRINT_LIST AS SELECT</v>
      </c>
      <c r="N613" s="5" t="str">
        <f>CONCATENATE("CREATE TABLE ",B613," ","(")</f>
        <v>CREATE TABLE TM_REL_BACKLOG_AND_SPRINT_LIST (</v>
      </c>
    </row>
    <row r="614" spans="2:26" ht="19.2" x14ac:dyDescent="0.45">
      <c r="B614" s="1" t="s">
        <v>2</v>
      </c>
      <c r="C614" s="1" t="s">
        <v>1</v>
      </c>
      <c r="D614" s="4">
        <v>30</v>
      </c>
      <c r="E614" s="24" t="s">
        <v>113</v>
      </c>
      <c r="I614" t="str">
        <f>I613</f>
        <v>ALTER TABLE TM_REL_BACKLOG_AND_SPRINT_LIST</v>
      </c>
      <c r="K614" s="25" t="str">
        <f>CONCATENATE("T.",B614,",")</f>
        <v>T.ID,</v>
      </c>
      <c r="L614" s="12"/>
      <c r="M614" s="18" t="str">
        <f t="shared" ref="M614:M623" si="264">CONCATENATE(B614,",")</f>
        <v>ID,</v>
      </c>
      <c r="N614" s="5" t="str">
        <f>CONCATENATE(B614," ",C614,"(",D614,") ",E614," ,")</f>
        <v>ID VARCHAR(30) NOT NULL ,</v>
      </c>
      <c r="O614" s="1" t="s">
        <v>2</v>
      </c>
      <c r="P614" s="6"/>
      <c r="Q614" s="6"/>
      <c r="R614" s="6"/>
      <c r="S614" s="6"/>
      <c r="T614" s="6"/>
      <c r="U614" s="6"/>
      <c r="V614" s="6"/>
      <c r="W614" s="17" t="str">
        <f t="shared" ref="W614:W623" si="265">CONCATENATE(,LOWER(O614),UPPER(LEFT(P614,1)),LOWER(RIGHT(P614,LEN(P614)-IF(LEN(P614)&gt;0,1,LEN(P614)))),UPPER(LEFT(Q614,1)),LOWER(RIGHT(Q614,LEN(Q614)-IF(LEN(Q614)&gt;0,1,LEN(Q614)))),UPPER(LEFT(R614,1)),LOWER(RIGHT(R614,LEN(R614)-IF(LEN(R614)&gt;0,1,LEN(R614)))),UPPER(LEFT(S614,1)),LOWER(RIGHT(S614,LEN(S614)-IF(LEN(S614)&gt;0,1,LEN(S614)))),UPPER(LEFT(T614,1)),LOWER(RIGHT(T614,LEN(T614)-IF(LEN(T614)&gt;0,1,LEN(T614)))),UPPER(LEFT(U614,1)),LOWER(RIGHT(U614,LEN(U614)-IF(LEN(U614)&gt;0,1,LEN(U614)))),UPPER(LEFT(V614,1)),LOWER(RIGHT(V614,LEN(V614)-IF(LEN(V614)&gt;0,1,LEN(V614)))))</f>
        <v>ıd</v>
      </c>
      <c r="X614" s="3" t="str">
        <f t="shared" ref="X614:X623" si="266">CONCATENATE("""",W614,"""",":","""","""",",")</f>
        <v>"ıd":"",</v>
      </c>
      <c r="Y614" s="22" t="str">
        <f t="shared" ref="Y614:Y623" si="267">CONCATENATE("public static String ",,B614,,"=","""",W614,""";")</f>
        <v>public static String ID="ıd";</v>
      </c>
      <c r="Z614" s="7" t="str">
        <f t="shared" ref="Z614:Z623" si="268">CONCATENATE("private String ",W614,"=","""""",";")</f>
        <v>private String ıd="";</v>
      </c>
    </row>
    <row r="615" spans="2:26" ht="19.2" x14ac:dyDescent="0.45">
      <c r="B615" s="1" t="s">
        <v>3</v>
      </c>
      <c r="C615" s="1" t="s">
        <v>1</v>
      </c>
      <c r="D615" s="4">
        <v>10</v>
      </c>
      <c r="I615" t="str">
        <f>I614</f>
        <v>ALTER TABLE TM_REL_BACKLOG_AND_SPRINT_LIST</v>
      </c>
      <c r="K615" s="25" t="str">
        <f>CONCATENATE("T.",B615,",")</f>
        <v>T.STATUS,</v>
      </c>
      <c r="L615" s="12"/>
      <c r="M615" s="18" t="str">
        <f t="shared" si="264"/>
        <v>STATUS,</v>
      </c>
      <c r="N615" s="5" t="str">
        <f t="shared" ref="N615:N623" si="269">CONCATENATE(B615," ",C615,"(",D615,")",",")</f>
        <v>STATUS VARCHAR(10),</v>
      </c>
      <c r="O615" s="1" t="s">
        <v>3</v>
      </c>
      <c r="W615" s="17" t="str">
        <f t="shared" si="265"/>
        <v>status</v>
      </c>
      <c r="X615" s="3" t="str">
        <f t="shared" si="266"/>
        <v>"status":"",</v>
      </c>
      <c r="Y615" s="22" t="str">
        <f t="shared" si="267"/>
        <v>public static String STATUS="status";</v>
      </c>
      <c r="Z615" s="7" t="str">
        <f t="shared" si="268"/>
        <v>private String status="";</v>
      </c>
    </row>
    <row r="616" spans="2:26" ht="19.2" x14ac:dyDescent="0.45">
      <c r="B616" s="1" t="s">
        <v>4</v>
      </c>
      <c r="C616" s="1" t="s">
        <v>1</v>
      </c>
      <c r="D616" s="4">
        <v>30</v>
      </c>
      <c r="I616" t="str">
        <f>I615</f>
        <v>ALTER TABLE TM_REL_BACKLOG_AND_SPRINT_LIST</v>
      </c>
      <c r="K616" s="25" t="str">
        <f>CONCATENATE("T.",B616,",")</f>
        <v>T.INSERT_DATE,</v>
      </c>
      <c r="L616" s="12"/>
      <c r="M616" s="18" t="str">
        <f t="shared" si="264"/>
        <v>INSERT_DATE,</v>
      </c>
      <c r="N616" s="5" t="str">
        <f t="shared" si="269"/>
        <v>INSERT_DATE VARCHAR(30),</v>
      </c>
      <c r="O616" s="1" t="s">
        <v>7</v>
      </c>
      <c r="P616" t="s">
        <v>8</v>
      </c>
      <c r="W616" s="17" t="str">
        <f t="shared" si="265"/>
        <v>ınsertDate</v>
      </c>
      <c r="X616" s="3" t="str">
        <f t="shared" si="266"/>
        <v>"ınsertDate":"",</v>
      </c>
      <c r="Y616" s="22" t="str">
        <f t="shared" si="267"/>
        <v>public static String INSERT_DATE="ınsertDate";</v>
      </c>
      <c r="Z616" s="7" t="str">
        <f t="shared" si="268"/>
        <v>private String ınsertDate="";</v>
      </c>
    </row>
    <row r="617" spans="2:26" ht="19.2" x14ac:dyDescent="0.45">
      <c r="B617" s="1" t="s">
        <v>5</v>
      </c>
      <c r="C617" s="1" t="s">
        <v>1</v>
      </c>
      <c r="D617" s="4">
        <v>30</v>
      </c>
      <c r="I617" t="str">
        <f>I616</f>
        <v>ALTER TABLE TM_REL_BACKLOG_AND_SPRINT_LIST</v>
      </c>
      <c r="K617" s="25" t="str">
        <f>CONCATENATE("T.",B617,",")</f>
        <v>T.MODIFICATION_DATE,</v>
      </c>
      <c r="L617" s="12"/>
      <c r="M617" s="18" t="str">
        <f t="shared" si="264"/>
        <v>MODIFICATION_DATE,</v>
      </c>
      <c r="N617" s="5" t="str">
        <f t="shared" si="269"/>
        <v>MODIFICATION_DATE VARCHAR(30),</v>
      </c>
      <c r="O617" s="1" t="s">
        <v>9</v>
      </c>
      <c r="P617" t="s">
        <v>8</v>
      </c>
      <c r="W617" s="17" t="str">
        <f t="shared" si="265"/>
        <v>modıfıcatıonDate</v>
      </c>
      <c r="X617" s="3" t="str">
        <f t="shared" si="266"/>
        <v>"modıfıcatıonDate":"",</v>
      </c>
      <c r="Y617" s="22" t="str">
        <f t="shared" si="267"/>
        <v>public static String MODIFICATION_DATE="modıfıcatıonDate";</v>
      </c>
      <c r="Z617" s="7" t="str">
        <f t="shared" si="268"/>
        <v>private String modıfıcatıonDate="";</v>
      </c>
    </row>
    <row r="618" spans="2:26" ht="19.2" x14ac:dyDescent="0.45">
      <c r="B618" s="1" t="s">
        <v>368</v>
      </c>
      <c r="C618" s="1" t="s">
        <v>1</v>
      </c>
      <c r="D618" s="4">
        <v>45</v>
      </c>
      <c r="I618" t="str">
        <f>I597</f>
        <v>B.NAME AS LABEL_NAME,</v>
      </c>
      <c r="K618" s="25" t="str">
        <f>CONCATENATE("T.",B618,",")</f>
        <v>T.FK_BACKLOG_ID,</v>
      </c>
      <c r="L618" s="12"/>
      <c r="M618" s="18" t="str">
        <f t="shared" si="264"/>
        <v>FK_BACKLOG_ID,</v>
      </c>
      <c r="N618" s="5" t="str">
        <f t="shared" si="269"/>
        <v>FK_BACKLOG_ID VARCHAR(45),</v>
      </c>
      <c r="O618" s="1" t="s">
        <v>10</v>
      </c>
      <c r="P618" t="s">
        <v>355</v>
      </c>
      <c r="Q618" t="s">
        <v>2</v>
      </c>
      <c r="W618" s="17" t="str">
        <f t="shared" si="265"/>
        <v>fkBacklogId</v>
      </c>
      <c r="X618" s="3" t="str">
        <f t="shared" si="266"/>
        <v>"fkBacklogId":"",</v>
      </c>
      <c r="Y618" s="22" t="str">
        <f t="shared" si="267"/>
        <v>public static String FK_BACKLOG_ID="fkBacklogId";</v>
      </c>
      <c r="Z618" s="7" t="str">
        <f t="shared" si="268"/>
        <v>private String fkBacklogId="";</v>
      </c>
    </row>
    <row r="619" spans="2:26" ht="19.2" x14ac:dyDescent="0.45">
      <c r="B619" s="1" t="s">
        <v>352</v>
      </c>
      <c r="C619" s="1" t="s">
        <v>1</v>
      </c>
      <c r="D619" s="4">
        <v>45</v>
      </c>
      <c r="I619" t="str">
        <f>I597</f>
        <v>B.NAME AS LABEL_NAME,</v>
      </c>
      <c r="K619" s="25" t="s">
        <v>521</v>
      </c>
      <c r="L619" s="12"/>
      <c r="M619" s="18" t="str">
        <f>CONCATENATE(B619,",")</f>
        <v>BACKLOG_NAME,</v>
      </c>
      <c r="N619" s="5" t="str">
        <f>CONCATENATE(B619," ",C619,"(",D619,")",",")</f>
        <v>BACKLOG_NAME VARCHAR(45),</v>
      </c>
      <c r="O619" s="1" t="s">
        <v>355</v>
      </c>
      <c r="P619" t="s">
        <v>0</v>
      </c>
      <c r="W619" s="17" t="str">
        <f>CONCATENATE(,LOWER(O619),UPPER(LEFT(P619,1)),LOWER(RIGHT(P619,LEN(P619)-IF(LEN(P619)&gt;0,1,LEN(P619)))),UPPER(LEFT(Q619,1)),LOWER(RIGHT(Q619,LEN(Q619)-IF(LEN(Q619)&gt;0,1,LEN(Q619)))),UPPER(LEFT(R619,1)),LOWER(RIGHT(R619,LEN(R619)-IF(LEN(R619)&gt;0,1,LEN(R619)))),UPPER(LEFT(S619,1)),LOWER(RIGHT(S619,LEN(S619)-IF(LEN(S619)&gt;0,1,LEN(S619)))),UPPER(LEFT(T619,1)),LOWER(RIGHT(T619,LEN(T619)-IF(LEN(T619)&gt;0,1,LEN(T619)))),UPPER(LEFT(U619,1)),LOWER(RIGHT(U619,LEN(U619)-IF(LEN(U619)&gt;0,1,LEN(U619)))),UPPER(LEFT(V619,1)),LOWER(RIGHT(V619,LEN(V619)-IF(LEN(V619)&gt;0,1,LEN(V619)))))</f>
        <v>backlogName</v>
      </c>
      <c r="X619" s="3" t="str">
        <f>CONCATENATE("""",W619,"""",":","""","""",",")</f>
        <v>"backlogName":"",</v>
      </c>
      <c r="Y619" s="22" t="str">
        <f>CONCATENATE("public static String ",,B619,,"=","""",W619,""";")</f>
        <v>public static String BACKLOG_NAME="backlogName";</v>
      </c>
      <c r="Z619" s="7" t="str">
        <f>CONCATENATE("private String ",W619,"=","""""",";")</f>
        <v>private String backlogName="";</v>
      </c>
    </row>
    <row r="620" spans="2:26" ht="19.2" x14ac:dyDescent="0.45">
      <c r="B620" s="1" t="s">
        <v>275</v>
      </c>
      <c r="C620" s="1" t="s">
        <v>1</v>
      </c>
      <c r="D620" s="4">
        <v>45</v>
      </c>
      <c r="I620" t="str">
        <f>I598</f>
        <v>ALTER TABLE TM_BACKLOG_TASK</v>
      </c>
      <c r="K620" s="25" t="s">
        <v>522</v>
      </c>
      <c r="L620" s="12"/>
      <c r="M620" s="18" t="str">
        <f t="shared" si="264"/>
        <v>FK_PROJECT_ID,</v>
      </c>
      <c r="N620" s="5" t="str">
        <f t="shared" si="269"/>
        <v>FK_PROJECT_ID VARCHAR(45),</v>
      </c>
      <c r="O620" s="1" t="s">
        <v>10</v>
      </c>
      <c r="P620" t="s">
        <v>289</v>
      </c>
      <c r="Q620" t="s">
        <v>2</v>
      </c>
      <c r="W620" s="17" t="str">
        <f t="shared" si="265"/>
        <v>fkProjectId</v>
      </c>
      <c r="X620" s="3" t="str">
        <f t="shared" si="266"/>
        <v>"fkProjectId":"",</v>
      </c>
      <c r="Y620" s="22" t="str">
        <f t="shared" si="267"/>
        <v>public static String FK_PROJECT_ID="fkProjectId";</v>
      </c>
      <c r="Z620" s="7" t="str">
        <f t="shared" si="268"/>
        <v>private String fkProjectId="";</v>
      </c>
    </row>
    <row r="621" spans="2:26" ht="19.2" x14ac:dyDescent="0.45">
      <c r="B621" s="1" t="s">
        <v>462</v>
      </c>
      <c r="C621" s="1" t="s">
        <v>1</v>
      </c>
      <c r="D621" s="4">
        <v>44</v>
      </c>
      <c r="I621">
        <f>I438</f>
        <v>0</v>
      </c>
      <c r="K621" s="25" t="str">
        <f>CONCATENATE("T.",B621,",")</f>
        <v>T.FK_TASK_SPRINT_ID,</v>
      </c>
      <c r="L621" s="12"/>
      <c r="M621" s="18" t="str">
        <f t="shared" si="264"/>
        <v>FK_TASK_SPRINT_ID,</v>
      </c>
      <c r="N621" s="5" t="str">
        <f t="shared" si="269"/>
        <v>FK_TASK_SPRINT_ID VARCHAR(44),</v>
      </c>
      <c r="O621" s="1" t="s">
        <v>10</v>
      </c>
      <c r="P621" t="s">
        <v>312</v>
      </c>
      <c r="Q621" t="s">
        <v>61</v>
      </c>
      <c r="R621" t="s">
        <v>2</v>
      </c>
      <c r="W621" s="17" t="str">
        <f t="shared" si="265"/>
        <v>fkTaskLabelId</v>
      </c>
      <c r="X621" s="3" t="str">
        <f t="shared" si="266"/>
        <v>"fkTaskLabelId":"",</v>
      </c>
      <c r="Y621" s="22" t="str">
        <f t="shared" si="267"/>
        <v>public static String FK_TASK_SPRINT_ID="fkTaskLabelId";</v>
      </c>
      <c r="Z621" s="7" t="str">
        <f t="shared" si="268"/>
        <v>private String fkTaskLabelId="";</v>
      </c>
    </row>
    <row r="622" spans="2:26" ht="19.2" x14ac:dyDescent="0.45">
      <c r="B622" s="1" t="s">
        <v>361</v>
      </c>
      <c r="C622" s="1" t="s">
        <v>1</v>
      </c>
      <c r="D622" s="4">
        <v>44</v>
      </c>
      <c r="I622" t="s">
        <v>467</v>
      </c>
      <c r="K622" s="25" t="s">
        <v>471</v>
      </c>
      <c r="L622" s="12"/>
      <c r="M622" s="18" t="str">
        <f t="shared" si="264"/>
        <v>SPRINT_NAME,</v>
      </c>
      <c r="N622" s="5" t="str">
        <f t="shared" si="269"/>
        <v>SPRINT_NAME VARCHAR(44),</v>
      </c>
      <c r="O622" s="1" t="s">
        <v>367</v>
      </c>
      <c r="P622" t="s">
        <v>0</v>
      </c>
      <c r="W622" s="17" t="str">
        <f t="shared" si="265"/>
        <v>sprıntName</v>
      </c>
      <c r="X622" s="3" t="str">
        <f t="shared" si="266"/>
        <v>"sprıntName":"",</v>
      </c>
      <c r="Y622" s="22" t="str">
        <f t="shared" si="267"/>
        <v>public static String SPRINT_NAME="sprıntName";</v>
      </c>
      <c r="Z622" s="7" t="str">
        <f t="shared" si="268"/>
        <v>private String sprıntName="";</v>
      </c>
    </row>
    <row r="623" spans="2:26" ht="19.2" x14ac:dyDescent="0.45">
      <c r="B623" s="1" t="s">
        <v>366</v>
      </c>
      <c r="C623" s="1" t="s">
        <v>1</v>
      </c>
      <c r="D623" s="4">
        <v>44</v>
      </c>
      <c r="I623">
        <f>I439</f>
        <v>0</v>
      </c>
      <c r="K623" s="25" t="s">
        <v>472</v>
      </c>
      <c r="L623" s="12"/>
      <c r="M623" s="18" t="str">
        <f t="shared" si="264"/>
        <v>SPRINT_COLOR,</v>
      </c>
      <c r="N623" s="5" t="str">
        <f t="shared" si="269"/>
        <v>SPRINT_COLOR VARCHAR(44),</v>
      </c>
      <c r="O623" s="1" t="s">
        <v>367</v>
      </c>
      <c r="P623" t="s">
        <v>359</v>
      </c>
      <c r="W623" s="17" t="str">
        <f t="shared" si="265"/>
        <v>sprıntColor</v>
      </c>
      <c r="X623" s="3" t="str">
        <f t="shared" si="266"/>
        <v>"sprıntColor":"",</v>
      </c>
      <c r="Y623" s="22" t="str">
        <f t="shared" si="267"/>
        <v>public static String SPRINT_COLOR="sprıntColor";</v>
      </c>
      <c r="Z623" s="7" t="str">
        <f t="shared" si="268"/>
        <v>private String sprıntColor="";</v>
      </c>
    </row>
    <row r="624" spans="2:26" ht="19.2" x14ac:dyDescent="0.45">
      <c r="B624" s="1"/>
      <c r="C624" s="1"/>
      <c r="D624" s="4"/>
      <c r="K624" s="29" t="s">
        <v>523</v>
      </c>
      <c r="L624" s="12"/>
      <c r="M624" s="18"/>
      <c r="N624" s="33" t="s">
        <v>130</v>
      </c>
      <c r="O624" s="1"/>
      <c r="W624" s="17"/>
    </row>
    <row r="625" spans="2:26" ht="19.2" x14ac:dyDescent="0.45">
      <c r="B625" s="14"/>
      <c r="C625" s="14"/>
      <c r="D625" s="14"/>
      <c r="K625" s="29" t="s">
        <v>524</v>
      </c>
      <c r="L625" s="14"/>
      <c r="M625" s="20"/>
      <c r="N625" s="33"/>
      <c r="O625" s="14"/>
      <c r="W625" s="17"/>
    </row>
    <row r="626" spans="2:26" ht="19.2" x14ac:dyDescent="0.45">
      <c r="B626" s="14"/>
      <c r="C626" s="14"/>
      <c r="D626" s="14"/>
      <c r="K626" s="29" t="s">
        <v>525</v>
      </c>
      <c r="L626" s="14"/>
      <c r="M626" s="20"/>
      <c r="N626" s="33"/>
      <c r="O626" s="14"/>
      <c r="W626" s="17"/>
    </row>
    <row r="627" spans="2:26" ht="19.2" x14ac:dyDescent="0.45">
      <c r="B627" s="14"/>
      <c r="C627" s="14"/>
      <c r="D627" s="14"/>
      <c r="K627" s="29" t="s">
        <v>526</v>
      </c>
      <c r="L627" s="14"/>
      <c r="M627" s="20"/>
      <c r="N627" s="33"/>
      <c r="O627" s="14"/>
      <c r="W627" s="17"/>
    </row>
    <row r="628" spans="2:26" ht="19.2" x14ac:dyDescent="0.45">
      <c r="B628" s="14"/>
      <c r="C628" s="14"/>
      <c r="D628" s="14"/>
      <c r="K628" s="29" t="s">
        <v>527</v>
      </c>
      <c r="L628" s="14"/>
      <c r="M628" s="20"/>
      <c r="N628" s="33"/>
      <c r="O628" s="14"/>
      <c r="W628" s="17"/>
    </row>
    <row r="631" spans="2:26" x14ac:dyDescent="0.3">
      <c r="B631" s="2" t="s">
        <v>502</v>
      </c>
      <c r="I631" t="str">
        <f>CONCATENATE("ALTER TABLE"," ",B631)</f>
        <v>ALTER TABLE TM_PROJECT_COUNT_LIST</v>
      </c>
      <c r="J631" t="s">
        <v>294</v>
      </c>
      <c r="K631" s="26" t="str">
        <f>CONCATENATE(J631," VIEW ",B631," AS SELECT")</f>
        <v>create OR REPLACE VIEW TM_PROJECT_COUNT_LIST AS SELECT</v>
      </c>
      <c r="N631" s="5" t="str">
        <f>CONCATENATE("CREATE TABLE ",B631," ","(")</f>
        <v>CREATE TABLE TM_PROJECT_COUNT_LIST (</v>
      </c>
    </row>
    <row r="632" spans="2:26" ht="19.2" x14ac:dyDescent="0.45">
      <c r="B632" s="1" t="s">
        <v>2</v>
      </c>
      <c r="C632" s="1" t="s">
        <v>1</v>
      </c>
      <c r="D632" s="4">
        <v>30</v>
      </c>
      <c r="E632" s="24" t="s">
        <v>113</v>
      </c>
      <c r="I632" t="str">
        <f>I631</f>
        <v>ALTER TABLE TM_PROJECT_COUNT_LIST</v>
      </c>
      <c r="K632" s="26" t="str">
        <f t="shared" ref="K632:K645" si="270">CONCATENATE(J632," VIEW ",B632," AS SELECT")</f>
        <v xml:space="preserve"> VIEW ID AS SELECT</v>
      </c>
      <c r="L632" s="12"/>
      <c r="M632" s="18" t="str">
        <f t="shared" ref="M632:M640" si="271">CONCATENATE(B632,",")</f>
        <v>ID,</v>
      </c>
      <c r="N632" s="5" t="str">
        <f>CONCATENATE(B632," ",C632,"(",D632,") ",E632," ,")</f>
        <v>ID VARCHAR(30) NOT NULL ,</v>
      </c>
      <c r="O632" s="1" t="s">
        <v>2</v>
      </c>
      <c r="P632" s="6"/>
      <c r="Q632" s="6"/>
      <c r="R632" s="6"/>
      <c r="S632" s="6"/>
      <c r="T632" s="6"/>
      <c r="U632" s="6"/>
      <c r="V632" s="6"/>
      <c r="W632" s="17" t="str">
        <f t="shared" ref="W632:W640" si="272">CONCATENATE(,LOWER(O632),UPPER(LEFT(P632,1)),LOWER(RIGHT(P632,LEN(P632)-IF(LEN(P632)&gt;0,1,LEN(P632)))),UPPER(LEFT(Q632,1)),LOWER(RIGHT(Q632,LEN(Q632)-IF(LEN(Q632)&gt;0,1,LEN(Q632)))),UPPER(LEFT(R632,1)),LOWER(RIGHT(R632,LEN(R632)-IF(LEN(R632)&gt;0,1,LEN(R632)))),UPPER(LEFT(S632,1)),LOWER(RIGHT(S632,LEN(S632)-IF(LEN(S632)&gt;0,1,LEN(S632)))),UPPER(LEFT(T632,1)),LOWER(RIGHT(T632,LEN(T632)-IF(LEN(T632)&gt;0,1,LEN(T632)))),UPPER(LEFT(U632,1)),LOWER(RIGHT(U632,LEN(U632)-IF(LEN(U632)&gt;0,1,LEN(U632)))),UPPER(LEFT(V632,1)),LOWER(RIGHT(V632,LEN(V632)-IF(LEN(V632)&gt;0,1,LEN(V632)))))</f>
        <v>ıd</v>
      </c>
      <c r="X632" s="3" t="str">
        <f t="shared" ref="X632:X640" si="273">CONCATENATE("""",W632,"""",":","""","""",",")</f>
        <v>"ıd":"",</v>
      </c>
      <c r="Y632" s="22" t="str">
        <f t="shared" ref="Y632:Y640" si="274">CONCATENATE("public static String ",,B632,,"=","""",W632,""";")</f>
        <v>public static String ID="ıd";</v>
      </c>
      <c r="Z632" s="7" t="str">
        <f t="shared" ref="Z632:Z640" si="275">CONCATENATE("private String ",W632,"=","""""",";")</f>
        <v>private String ıd="";</v>
      </c>
    </row>
    <row r="633" spans="2:26" ht="19.2" x14ac:dyDescent="0.45">
      <c r="B633" s="1" t="s">
        <v>3</v>
      </c>
      <c r="C633" s="1" t="s">
        <v>1</v>
      </c>
      <c r="D633" s="4">
        <v>10</v>
      </c>
      <c r="I633" t="str">
        <f>I632</f>
        <v>ALTER TABLE TM_PROJECT_COUNT_LIST</v>
      </c>
      <c r="K633" s="26" t="str">
        <f t="shared" si="270"/>
        <v xml:space="preserve"> VIEW STATUS AS SELECT</v>
      </c>
      <c r="L633" s="12"/>
      <c r="M633" s="18" t="str">
        <f t="shared" si="271"/>
        <v>STATUS,</v>
      </c>
      <c r="N633" s="5" t="str">
        <f t="shared" ref="N633:N640" si="276">CONCATENATE(B633," ",C633,"(",D633,")",",")</f>
        <v>STATUS VARCHAR(10),</v>
      </c>
      <c r="O633" s="1" t="s">
        <v>3</v>
      </c>
      <c r="W633" s="17" t="str">
        <f t="shared" si="272"/>
        <v>status</v>
      </c>
      <c r="X633" s="3" t="str">
        <f t="shared" si="273"/>
        <v>"status":"",</v>
      </c>
      <c r="Y633" s="22" t="str">
        <f t="shared" si="274"/>
        <v>public static String STATUS="status";</v>
      </c>
      <c r="Z633" s="7" t="str">
        <f t="shared" si="275"/>
        <v>private String status="";</v>
      </c>
    </row>
    <row r="634" spans="2:26" ht="19.2" x14ac:dyDescent="0.45">
      <c r="B634" s="1" t="s">
        <v>4</v>
      </c>
      <c r="C634" s="1" t="s">
        <v>1</v>
      </c>
      <c r="D634" s="4">
        <v>30</v>
      </c>
      <c r="I634" t="str">
        <f>I633</f>
        <v>ALTER TABLE TM_PROJECT_COUNT_LIST</v>
      </c>
      <c r="K634" s="26" t="str">
        <f t="shared" si="270"/>
        <v xml:space="preserve"> VIEW INSERT_DATE AS SELECT</v>
      </c>
      <c r="L634" s="12"/>
      <c r="M634" s="18" t="str">
        <f t="shared" si="271"/>
        <v>INSERT_DATE,</v>
      </c>
      <c r="N634" s="5" t="str">
        <f t="shared" si="276"/>
        <v>INSERT_DATE VARCHAR(30),</v>
      </c>
      <c r="O634" s="1" t="s">
        <v>7</v>
      </c>
      <c r="P634" t="s">
        <v>8</v>
      </c>
      <c r="W634" s="17" t="str">
        <f t="shared" si="272"/>
        <v>ınsertDate</v>
      </c>
      <c r="X634" s="3" t="str">
        <f t="shared" si="273"/>
        <v>"ınsertDate":"",</v>
      </c>
      <c r="Y634" s="22" t="str">
        <f t="shared" si="274"/>
        <v>public static String INSERT_DATE="ınsertDate";</v>
      </c>
      <c r="Z634" s="7" t="str">
        <f t="shared" si="275"/>
        <v>private String ınsertDate="";</v>
      </c>
    </row>
    <row r="635" spans="2:26" ht="19.2" x14ac:dyDescent="0.45">
      <c r="B635" s="1" t="s">
        <v>5</v>
      </c>
      <c r="C635" s="1" t="s">
        <v>1</v>
      </c>
      <c r="D635" s="4">
        <v>30</v>
      </c>
      <c r="I635" t="str">
        <f>I634</f>
        <v>ALTER TABLE TM_PROJECT_COUNT_LIST</v>
      </c>
      <c r="K635" s="26" t="str">
        <f t="shared" si="270"/>
        <v xml:space="preserve"> VIEW MODIFICATION_DATE AS SELECT</v>
      </c>
      <c r="L635" s="12"/>
      <c r="M635" s="18" t="str">
        <f t="shared" si="271"/>
        <v>MODIFICATION_DATE,</v>
      </c>
      <c r="N635" s="5" t="str">
        <f t="shared" si="276"/>
        <v>MODIFICATION_DATE VARCHAR(30),</v>
      </c>
      <c r="O635" s="1" t="s">
        <v>9</v>
      </c>
      <c r="P635" t="s">
        <v>8</v>
      </c>
      <c r="W635" s="17" t="str">
        <f t="shared" si="272"/>
        <v>modıfıcatıonDate</v>
      </c>
      <c r="X635" s="3" t="str">
        <f t="shared" si="273"/>
        <v>"modıfıcatıonDate":"",</v>
      </c>
      <c r="Y635" s="22" t="str">
        <f t="shared" si="274"/>
        <v>public static String MODIFICATION_DATE="modıfıcatıonDate";</v>
      </c>
      <c r="Z635" s="7" t="str">
        <f t="shared" si="275"/>
        <v>private String modıfıcatıonDate="";</v>
      </c>
    </row>
    <row r="636" spans="2:26" ht="19.2" x14ac:dyDescent="0.45">
      <c r="B636" s="1" t="s">
        <v>288</v>
      </c>
      <c r="C636" s="1" t="s">
        <v>1</v>
      </c>
      <c r="D636" s="4">
        <v>45</v>
      </c>
      <c r="I636">
        <f>I610</f>
        <v>0</v>
      </c>
      <c r="K636" s="26" t="str">
        <f t="shared" si="270"/>
        <v xml:space="preserve"> VIEW PROJECT_NAME AS SELECT</v>
      </c>
      <c r="L636" s="12"/>
      <c r="M636" s="18" t="str">
        <f t="shared" si="271"/>
        <v>PROJECT_NAME,</v>
      </c>
      <c r="N636" s="5" t="str">
        <f t="shared" si="276"/>
        <v>PROJECT_NAME VARCHAR(45),</v>
      </c>
      <c r="O636" s="1" t="s">
        <v>289</v>
      </c>
      <c r="P636" t="s">
        <v>0</v>
      </c>
      <c r="W636" s="17" t="str">
        <f t="shared" si="272"/>
        <v>projectName</v>
      </c>
      <c r="X636" s="3" t="str">
        <f t="shared" si="273"/>
        <v>"projectName":"",</v>
      </c>
      <c r="Y636" s="22" t="str">
        <f t="shared" si="274"/>
        <v>public static String PROJECT_NAME="projectName";</v>
      </c>
      <c r="Z636" s="7" t="str">
        <f t="shared" si="275"/>
        <v>private String projectName="";</v>
      </c>
    </row>
    <row r="637" spans="2:26" ht="19.2" x14ac:dyDescent="0.45">
      <c r="B637" s="1" t="s">
        <v>503</v>
      </c>
      <c r="C637" s="1" t="s">
        <v>1</v>
      </c>
      <c r="D637" s="4">
        <v>45</v>
      </c>
      <c r="I637">
        <f>I611</f>
        <v>0</v>
      </c>
      <c r="K637" s="26" t="str">
        <f t="shared" si="270"/>
        <v xml:space="preserve"> VIEW OVERAL_COUNT AS SELECT</v>
      </c>
      <c r="L637" s="12"/>
      <c r="M637" s="18" t="str">
        <f t="shared" si="271"/>
        <v>OVERAL_COUNT,</v>
      </c>
      <c r="N637" s="5" t="str">
        <f t="shared" si="276"/>
        <v>OVERAL_COUNT VARCHAR(45),</v>
      </c>
      <c r="O637" s="1" t="s">
        <v>511</v>
      </c>
      <c r="P637" t="s">
        <v>215</v>
      </c>
      <c r="W637" s="17" t="str">
        <f t="shared" si="272"/>
        <v>overalCount</v>
      </c>
      <c r="X637" s="3" t="str">
        <f t="shared" si="273"/>
        <v>"overalCount":"",</v>
      </c>
      <c r="Y637" s="22" t="str">
        <f t="shared" si="274"/>
        <v>public static String OVERAL_COUNT="overalCount";</v>
      </c>
      <c r="Z637" s="7" t="str">
        <f t="shared" si="275"/>
        <v>private String overalCount="";</v>
      </c>
    </row>
    <row r="638" spans="2:26" ht="19.2" x14ac:dyDescent="0.45">
      <c r="B638" s="1" t="s">
        <v>504</v>
      </c>
      <c r="C638" s="1" t="s">
        <v>1</v>
      </c>
      <c r="D638" s="4">
        <v>44</v>
      </c>
      <c r="I638">
        <f>I452</f>
        <v>0</v>
      </c>
      <c r="K638" s="26" t="str">
        <f t="shared" si="270"/>
        <v xml:space="preserve"> VIEW NEW_COUNT AS SELECT</v>
      </c>
      <c r="L638" s="12"/>
      <c r="M638" s="18" t="str">
        <f t="shared" si="271"/>
        <v>NEW_COUNT,</v>
      </c>
      <c r="N638" s="5" t="str">
        <f t="shared" si="276"/>
        <v>NEW_COUNT VARCHAR(44),</v>
      </c>
      <c r="O638" s="1" t="s">
        <v>512</v>
      </c>
      <c r="P638" t="s">
        <v>215</v>
      </c>
      <c r="W638" s="17" t="str">
        <f t="shared" si="272"/>
        <v>newCount</v>
      </c>
      <c r="X638" s="3" t="str">
        <f t="shared" si="273"/>
        <v>"newCount":"",</v>
      </c>
      <c r="Y638" s="22" t="str">
        <f t="shared" si="274"/>
        <v>public static String NEW_COUNT="newCount";</v>
      </c>
      <c r="Z638" s="7" t="str">
        <f t="shared" si="275"/>
        <v>private String newCount="";</v>
      </c>
    </row>
    <row r="639" spans="2:26" ht="19.2" x14ac:dyDescent="0.45">
      <c r="B639" s="1" t="s">
        <v>505</v>
      </c>
      <c r="C639" s="1" t="s">
        <v>1</v>
      </c>
      <c r="D639" s="4">
        <v>44</v>
      </c>
      <c r="I639" t="s">
        <v>467</v>
      </c>
      <c r="K639" s="26" t="str">
        <f t="shared" si="270"/>
        <v xml:space="preserve"> VIEW ONGOING_COUNT AS SELECT</v>
      </c>
      <c r="L639" s="12"/>
      <c r="M639" s="18" t="str">
        <f t="shared" si="271"/>
        <v>ONGOING_COUNT,</v>
      </c>
      <c r="N639" s="5" t="str">
        <f t="shared" si="276"/>
        <v>ONGOING_COUNT VARCHAR(44),</v>
      </c>
      <c r="O639" s="1" t="s">
        <v>513</v>
      </c>
      <c r="P639" t="s">
        <v>215</v>
      </c>
      <c r="W639" s="17" t="str">
        <f t="shared" si="272"/>
        <v>ongoıngCount</v>
      </c>
      <c r="X639" s="3" t="str">
        <f t="shared" si="273"/>
        <v>"ongoıngCount":"",</v>
      </c>
      <c r="Y639" s="22" t="str">
        <f t="shared" si="274"/>
        <v>public static String ONGOING_COUNT="ongoıngCount";</v>
      </c>
      <c r="Z639" s="7" t="str">
        <f t="shared" si="275"/>
        <v>private String ongoıngCount="";</v>
      </c>
    </row>
    <row r="640" spans="2:26" ht="19.2" x14ac:dyDescent="0.45">
      <c r="B640" s="1" t="s">
        <v>506</v>
      </c>
      <c r="C640" s="1" t="s">
        <v>1</v>
      </c>
      <c r="D640" s="4">
        <v>44</v>
      </c>
      <c r="I640">
        <f>I453</f>
        <v>0</v>
      </c>
      <c r="K640" s="26" t="str">
        <f t="shared" si="270"/>
        <v xml:space="preserve"> VIEW CLOSED_COUNT AS SELECT</v>
      </c>
      <c r="L640" s="12"/>
      <c r="M640" s="18" t="str">
        <f t="shared" si="271"/>
        <v>CLOSED_COUNT,</v>
      </c>
      <c r="N640" s="5" t="str">
        <f t="shared" si="276"/>
        <v>CLOSED_COUNT VARCHAR(44),</v>
      </c>
      <c r="O640" s="1" t="s">
        <v>514</v>
      </c>
      <c r="P640" t="s">
        <v>215</v>
      </c>
      <c r="W640" s="17" t="str">
        <f t="shared" si="272"/>
        <v>closedCount</v>
      </c>
      <c r="X640" s="3" t="str">
        <f t="shared" si="273"/>
        <v>"closedCount":"",</v>
      </c>
      <c r="Y640" s="22" t="str">
        <f t="shared" si="274"/>
        <v>public static String CLOSED_COUNT="closedCount";</v>
      </c>
      <c r="Z640" s="7" t="str">
        <f t="shared" si="275"/>
        <v>private String closedCount="";</v>
      </c>
    </row>
    <row r="641" spans="2:26" ht="19.2" x14ac:dyDescent="0.45">
      <c r="B641" s="1" t="s">
        <v>507</v>
      </c>
      <c r="C641" s="1" t="s">
        <v>1</v>
      </c>
      <c r="D641" s="4">
        <v>45</v>
      </c>
      <c r="I641" t="str">
        <f>I615</f>
        <v>ALTER TABLE TM_REL_BACKLOG_AND_SPRINT_LIST</v>
      </c>
      <c r="K641" s="26" t="str">
        <f t="shared" si="270"/>
        <v xml:space="preserve"> VIEW TICKET_COUNT AS SELECT</v>
      </c>
      <c r="L641" s="12"/>
      <c r="M641" s="18" t="str">
        <f>CONCATENATE(B641,",")</f>
        <v>TICKET_COUNT,</v>
      </c>
      <c r="N641" s="5" t="str">
        <f>CONCATENATE(B641," ",C641,"(",D641,")",",")</f>
        <v>TICKET_COUNT VARCHAR(45),</v>
      </c>
      <c r="O641" s="1" t="s">
        <v>515</v>
      </c>
      <c r="P641" t="s">
        <v>215</v>
      </c>
      <c r="W641" s="17" t="str">
        <f>CONCATENATE(,LOWER(O641),UPPER(LEFT(P641,1)),LOWER(RIGHT(P641,LEN(P641)-IF(LEN(P641)&gt;0,1,LEN(P641)))),UPPER(LEFT(Q641,1)),LOWER(RIGHT(Q641,LEN(Q641)-IF(LEN(Q641)&gt;0,1,LEN(Q641)))),UPPER(LEFT(R641,1)),LOWER(RIGHT(R641,LEN(R641)-IF(LEN(R641)&gt;0,1,LEN(R641)))),UPPER(LEFT(S641,1)),LOWER(RIGHT(S641,LEN(S641)-IF(LEN(S641)&gt;0,1,LEN(S641)))),UPPER(LEFT(T641,1)),LOWER(RIGHT(T641,LEN(T641)-IF(LEN(T641)&gt;0,1,LEN(T641)))),UPPER(LEFT(U641,1)),LOWER(RIGHT(U641,LEN(U641)-IF(LEN(U641)&gt;0,1,LEN(U641)))),UPPER(LEFT(V641,1)),LOWER(RIGHT(V641,LEN(V641)-IF(LEN(V641)&gt;0,1,LEN(V641)))))</f>
        <v>tıcketCount</v>
      </c>
      <c r="X641" s="3" t="str">
        <f>CONCATENATE("""",W641,"""",":","""","""",",")</f>
        <v>"tıcketCount":"",</v>
      </c>
      <c r="Y641" s="22" t="str">
        <f>CONCATENATE("public static String ",,B641,,"=","""",W641,""";")</f>
        <v>public static String TICKET_COUNT="tıcketCount";</v>
      </c>
      <c r="Z641" s="7" t="str">
        <f>CONCATENATE("private String ",W641,"=","""""",";")</f>
        <v>private String tıcketCount="";</v>
      </c>
    </row>
    <row r="642" spans="2:26" ht="19.2" x14ac:dyDescent="0.45">
      <c r="B642" s="1" t="s">
        <v>508</v>
      </c>
      <c r="C642" s="1" t="s">
        <v>1</v>
      </c>
      <c r="D642" s="4">
        <v>44</v>
      </c>
      <c r="I642">
        <f>I456</f>
        <v>0</v>
      </c>
      <c r="K642" s="26" t="str">
        <f t="shared" si="270"/>
        <v xml:space="preserve"> VIEW SOURCED_COUNT AS SELECT</v>
      </c>
      <c r="L642" s="12"/>
      <c r="M642" s="18" t="str">
        <f>CONCATENATE(B642,",")</f>
        <v>SOURCED_COUNT,</v>
      </c>
      <c r="N642" s="5" t="str">
        <f>CONCATENATE(B642," ",C642,"(",D642,")",",")</f>
        <v>SOURCED_COUNT VARCHAR(44),</v>
      </c>
      <c r="O642" s="1" t="s">
        <v>395</v>
      </c>
      <c r="P642" t="s">
        <v>215</v>
      </c>
      <c r="W642" s="17" t="str">
        <f>CONCATENATE(,LOWER(O642),UPPER(LEFT(P642,1)),LOWER(RIGHT(P642,LEN(P642)-IF(LEN(P642)&gt;0,1,LEN(P642)))),UPPER(LEFT(Q642,1)),LOWER(RIGHT(Q642,LEN(Q642)-IF(LEN(Q642)&gt;0,1,LEN(Q642)))),UPPER(LEFT(R642,1)),LOWER(RIGHT(R642,LEN(R642)-IF(LEN(R642)&gt;0,1,LEN(R642)))),UPPER(LEFT(S642,1)),LOWER(RIGHT(S642,LEN(S642)-IF(LEN(S642)&gt;0,1,LEN(S642)))),UPPER(LEFT(T642,1)),LOWER(RIGHT(T642,LEN(T642)-IF(LEN(T642)&gt;0,1,LEN(T642)))),UPPER(LEFT(U642,1)),LOWER(RIGHT(U642,LEN(U642)-IF(LEN(U642)&gt;0,1,LEN(U642)))),UPPER(LEFT(V642,1)),LOWER(RIGHT(V642,LEN(V642)-IF(LEN(V642)&gt;0,1,LEN(V642)))))</f>
        <v>sourcedCount</v>
      </c>
      <c r="X642" s="3" t="str">
        <f>CONCATENATE("""",W642,"""",":","""","""",",")</f>
        <v>"sourcedCount":"",</v>
      </c>
      <c r="Y642" s="22" t="str">
        <f>CONCATENATE("public static String ",,B642,,"=","""",W642,""";")</f>
        <v>public static String SOURCED_COUNT="sourcedCount";</v>
      </c>
      <c r="Z642" s="7" t="str">
        <f>CONCATENATE("private String ",W642,"=","""""",";")</f>
        <v>private String sourcedCount="";</v>
      </c>
    </row>
    <row r="643" spans="2:26" ht="19.2" x14ac:dyDescent="0.45">
      <c r="B643" s="1" t="s">
        <v>509</v>
      </c>
      <c r="C643" s="1" t="s">
        <v>1</v>
      </c>
      <c r="D643" s="4">
        <v>44</v>
      </c>
      <c r="I643" t="s">
        <v>467</v>
      </c>
      <c r="K643" s="26" t="str">
        <f t="shared" si="270"/>
        <v xml:space="preserve"> VIEW BOUND_COUNT AS SELECT</v>
      </c>
      <c r="L643" s="12"/>
      <c r="M643" s="18" t="str">
        <f>CONCATENATE(B643,",")</f>
        <v>BOUND_COUNT,</v>
      </c>
      <c r="N643" s="5" t="str">
        <f>CONCATENATE(B643," ",C643,"(",D643,")",",")</f>
        <v>BOUND_COUNT VARCHAR(44),</v>
      </c>
      <c r="O643" s="1" t="s">
        <v>516</v>
      </c>
      <c r="P643" t="s">
        <v>215</v>
      </c>
      <c r="W643" s="17" t="str">
        <f>CONCATENATE(,LOWER(O643),UPPER(LEFT(P643,1)),LOWER(RIGHT(P643,LEN(P643)-IF(LEN(P643)&gt;0,1,LEN(P643)))),UPPER(LEFT(Q643,1)),LOWER(RIGHT(Q643,LEN(Q643)-IF(LEN(Q643)&gt;0,1,LEN(Q643)))),UPPER(LEFT(R643,1)),LOWER(RIGHT(R643,LEN(R643)-IF(LEN(R643)&gt;0,1,LEN(R643)))),UPPER(LEFT(S643,1)),LOWER(RIGHT(S643,LEN(S643)-IF(LEN(S643)&gt;0,1,LEN(S643)))),UPPER(LEFT(T643,1)),LOWER(RIGHT(T643,LEN(T643)-IF(LEN(T643)&gt;0,1,LEN(T643)))),UPPER(LEFT(U643,1)),LOWER(RIGHT(U643,LEN(U643)-IF(LEN(U643)&gt;0,1,LEN(U643)))),UPPER(LEFT(V643,1)),LOWER(RIGHT(V643,LEN(V643)-IF(LEN(V643)&gt;0,1,LEN(V643)))))</f>
        <v>boundCount</v>
      </c>
      <c r="X643" s="3" t="str">
        <f>CONCATENATE("""",W643,"""",":","""","""",",")</f>
        <v>"boundCount":"",</v>
      </c>
      <c r="Y643" s="22" t="str">
        <f>CONCATENATE("public static String ",,B643,,"=","""",W643,""";")</f>
        <v>public static String BOUND_COUNT="boundCount";</v>
      </c>
      <c r="Z643" s="7" t="str">
        <f>CONCATENATE("private String ",W643,"=","""""",";")</f>
        <v>private String boundCount="";</v>
      </c>
    </row>
    <row r="644" spans="2:26" ht="19.2" x14ac:dyDescent="0.45">
      <c r="B644" s="1" t="s">
        <v>510</v>
      </c>
      <c r="C644" s="1" t="s">
        <v>1</v>
      </c>
      <c r="D644" s="4">
        <v>44</v>
      </c>
      <c r="I644">
        <f>I457</f>
        <v>0</v>
      </c>
      <c r="K644" s="26" t="str">
        <f t="shared" si="270"/>
        <v xml:space="preserve"> VIEW INITIAL_COUNT AS SELECT</v>
      </c>
      <c r="L644" s="12"/>
      <c r="M644" s="18" t="str">
        <f>CONCATENATE(B644,",")</f>
        <v>INITIAL_COUNT,</v>
      </c>
      <c r="N644" s="5" t="str">
        <f>CONCATENATE(B644," ",C644,"(",D644,")",",")</f>
        <v>INITIAL_COUNT VARCHAR(44),</v>
      </c>
      <c r="O644" s="1" t="s">
        <v>517</v>
      </c>
      <c r="P644" t="s">
        <v>215</v>
      </c>
      <c r="W644" s="17" t="str">
        <f>CONCATENATE(,LOWER(O644),UPPER(LEFT(P644,1)),LOWER(RIGHT(P644,LEN(P644)-IF(LEN(P644)&gt;0,1,LEN(P644)))),UPPER(LEFT(Q644,1)),LOWER(RIGHT(Q644,LEN(Q644)-IF(LEN(Q644)&gt;0,1,LEN(Q644)))),UPPER(LEFT(R644,1)),LOWER(RIGHT(R644,LEN(R644)-IF(LEN(R644)&gt;0,1,LEN(R644)))),UPPER(LEFT(S644,1)),LOWER(RIGHT(S644,LEN(S644)-IF(LEN(S644)&gt;0,1,LEN(S644)))),UPPER(LEFT(T644,1)),LOWER(RIGHT(T644,LEN(T644)-IF(LEN(T644)&gt;0,1,LEN(T644)))),UPPER(LEFT(U644,1)),LOWER(RIGHT(U644,LEN(U644)-IF(LEN(U644)&gt;0,1,LEN(U644)))),UPPER(LEFT(V644,1)),LOWER(RIGHT(V644,LEN(V644)-IF(LEN(V644)&gt;0,1,LEN(V644)))))</f>
        <v>ınıtıalCount</v>
      </c>
      <c r="X644" s="3" t="str">
        <f>CONCATENATE("""",W644,"""",":","""","""",",")</f>
        <v>"ınıtıalCount":"",</v>
      </c>
      <c r="Y644" s="22" t="str">
        <f>CONCATENATE("public static String ",,B644,,"=","""",W644,""";")</f>
        <v>public static String INITIAL_COUNT="ınıtıalCount";</v>
      </c>
      <c r="Z644" s="7" t="str">
        <f>CONCATENATE("private String ",W644,"=","""""",";")</f>
        <v>private String ınıtıalCount="";</v>
      </c>
    </row>
    <row r="645" spans="2:26" ht="19.2" x14ac:dyDescent="0.45">
      <c r="B645" s="1"/>
      <c r="C645" s="1"/>
      <c r="D645" s="4"/>
      <c r="K645" s="26" t="str">
        <f t="shared" si="270"/>
        <v xml:space="preserve"> VIEW  AS SELECT</v>
      </c>
      <c r="L645" s="12"/>
      <c r="M645" s="18"/>
      <c r="N645" s="33" t="s">
        <v>130</v>
      </c>
      <c r="O645" s="1"/>
      <c r="W645" s="17"/>
    </row>
    <row r="649" spans="2:26" x14ac:dyDescent="0.3">
      <c r="B649" s="2" t="s">
        <v>539</v>
      </c>
      <c r="I649" t="str">
        <f>CONCATENATE("ALTER TABLE"," ",B649)</f>
        <v>ALTER TABLE TM_NOTIFICATION</v>
      </c>
      <c r="K649" s="25"/>
      <c r="N649" s="5" t="str">
        <f>CONCATENATE("CREATE TABLE ",B649," ","(")</f>
        <v>CREATE TABLE TM_NOTIFICATION (</v>
      </c>
    </row>
    <row r="650" spans="2:26" ht="19.2" x14ac:dyDescent="0.45">
      <c r="B650" s="1" t="s">
        <v>2</v>
      </c>
      <c r="C650" s="1" t="s">
        <v>1</v>
      </c>
      <c r="D650" s="4">
        <v>30</v>
      </c>
      <c r="E650" s="24" t="s">
        <v>113</v>
      </c>
      <c r="I650" t="str">
        <f>I649</f>
        <v>ALTER TABLE TM_NOTIFICATION</v>
      </c>
      <c r="L650" s="12"/>
      <c r="M650" s="18" t="str">
        <f t="shared" ref="M650:M656" si="277">CONCATENATE(B650,",")</f>
        <v>ID,</v>
      </c>
      <c r="N650" s="5" t="str">
        <f>CONCATENATE(B650," ",C650,"(",D650,") ",E650," ,")</f>
        <v>ID VARCHAR(30) NOT NULL ,</v>
      </c>
      <c r="O650" s="1" t="s">
        <v>2</v>
      </c>
      <c r="P650" s="6"/>
      <c r="Q650" s="6"/>
      <c r="R650" s="6"/>
      <c r="S650" s="6"/>
      <c r="T650" s="6"/>
      <c r="U650" s="6"/>
      <c r="V650" s="6"/>
      <c r="W650" s="17" t="str">
        <f t="shared" ref="W650:W656" si="278">CONCATENATE(,LOWER(O650),UPPER(LEFT(P650,1)),LOWER(RIGHT(P650,LEN(P650)-IF(LEN(P650)&gt;0,1,LEN(P650)))),UPPER(LEFT(Q650,1)),LOWER(RIGHT(Q650,LEN(Q650)-IF(LEN(Q650)&gt;0,1,LEN(Q650)))),UPPER(LEFT(R650,1)),LOWER(RIGHT(R650,LEN(R650)-IF(LEN(R650)&gt;0,1,LEN(R650)))),UPPER(LEFT(S650,1)),LOWER(RIGHT(S650,LEN(S650)-IF(LEN(S650)&gt;0,1,LEN(S650)))),UPPER(LEFT(T650,1)),LOWER(RIGHT(T650,LEN(T650)-IF(LEN(T650)&gt;0,1,LEN(T650)))),UPPER(LEFT(U650,1)),LOWER(RIGHT(U650,LEN(U650)-IF(LEN(U650)&gt;0,1,LEN(U650)))),UPPER(LEFT(V650,1)),LOWER(RIGHT(V650,LEN(V650)-IF(LEN(V650)&gt;0,1,LEN(V650)))))</f>
        <v>ıd</v>
      </c>
      <c r="X650" s="3" t="str">
        <f t="shared" ref="X650:X656" si="279">CONCATENATE("""",W650,"""",":","""","""",",")</f>
        <v>"ıd":"",</v>
      </c>
      <c r="Y650" s="22" t="str">
        <f t="shared" ref="Y650:Y656" si="280">CONCATENATE("public static String ",,B650,,"=","""",W650,""";")</f>
        <v>public static String ID="ıd";</v>
      </c>
      <c r="Z650" s="7" t="str">
        <f t="shared" ref="Z650:Z656" si="281">CONCATENATE("private String ",W650,"=","""""",";")</f>
        <v>private String ıd="";</v>
      </c>
    </row>
    <row r="651" spans="2:26" ht="19.2" x14ac:dyDescent="0.45">
      <c r="B651" s="1" t="s">
        <v>3</v>
      </c>
      <c r="C651" s="1" t="s">
        <v>1</v>
      </c>
      <c r="D651" s="4">
        <v>10</v>
      </c>
      <c r="I651" t="str">
        <f>I650</f>
        <v>ALTER TABLE TM_NOTIFICATION</v>
      </c>
      <c r="K651" s="21" t="s">
        <v>438</v>
      </c>
      <c r="L651" s="12"/>
      <c r="M651" s="18" t="str">
        <f t="shared" si="277"/>
        <v>STATUS,</v>
      </c>
      <c r="N651" s="5" t="str">
        <f t="shared" ref="N651:N656" si="282">CONCATENATE(B651," ",C651,"(",D651,")",",")</f>
        <v>STATUS VARCHAR(10),</v>
      </c>
      <c r="O651" s="1" t="s">
        <v>3</v>
      </c>
      <c r="W651" s="17" t="str">
        <f t="shared" si="278"/>
        <v>status</v>
      </c>
      <c r="X651" s="3" t="str">
        <f t="shared" si="279"/>
        <v>"status":"",</v>
      </c>
      <c r="Y651" s="22" t="str">
        <f t="shared" si="280"/>
        <v>public static String STATUS="status";</v>
      </c>
      <c r="Z651" s="7" t="str">
        <f t="shared" si="281"/>
        <v>private String status="";</v>
      </c>
    </row>
    <row r="652" spans="2:26" ht="19.2" x14ac:dyDescent="0.45">
      <c r="B652" s="1" t="s">
        <v>4</v>
      </c>
      <c r="C652" s="1" t="s">
        <v>1</v>
      </c>
      <c r="D652" s="4">
        <v>30</v>
      </c>
      <c r="I652" t="str">
        <f>I651</f>
        <v>ALTER TABLE TM_NOTIFICATION</v>
      </c>
      <c r="J652" t="str">
        <f t="shared" ref="J652:J662" si="283">CONCATENATE(LEFT(CONCATENATE(" ADD "," ",N652,";"),LEN(CONCATENATE(" ADD "," ",N652,";"))-2),";")</f>
        <v xml:space="preserve"> ADD  INSERT_DATE VARCHAR(30);</v>
      </c>
      <c r="K652" s="21" t="str">
        <f t="shared" ref="K652:K662" si="284">CONCATENATE(LEFT(CONCATENATE("  ALTER COLUMN  "," ",N652,";"),LEN(CONCATENATE("  ALTER COLUMN  "," ",N652,";"))-2),";")</f>
        <v xml:space="preserve">  ALTER COLUMN   INSERT_DATE VARCHAR(30);</v>
      </c>
      <c r="L652" s="12"/>
      <c r="M652" s="18" t="str">
        <f t="shared" si="277"/>
        <v>INSERT_DATE,</v>
      </c>
      <c r="N652" s="5" t="str">
        <f t="shared" si="282"/>
        <v>INSERT_DATE VARCHAR(30),</v>
      </c>
      <c r="O652" s="1" t="s">
        <v>7</v>
      </c>
      <c r="P652" t="s">
        <v>8</v>
      </c>
      <c r="W652" s="17" t="str">
        <f t="shared" si="278"/>
        <v>ınsertDate</v>
      </c>
      <c r="X652" s="3" t="str">
        <f t="shared" si="279"/>
        <v>"ınsertDate":"",</v>
      </c>
      <c r="Y652" s="22" t="str">
        <f t="shared" si="280"/>
        <v>public static String INSERT_DATE="ınsertDate";</v>
      </c>
      <c r="Z652" s="7" t="str">
        <f t="shared" si="281"/>
        <v>private String ınsertDate="";</v>
      </c>
    </row>
    <row r="653" spans="2:26" ht="19.2" x14ac:dyDescent="0.45">
      <c r="B653" s="1" t="s">
        <v>5</v>
      </c>
      <c r="C653" s="1" t="s">
        <v>1</v>
      </c>
      <c r="D653" s="4">
        <v>30</v>
      </c>
      <c r="I653" t="str">
        <f>I652</f>
        <v>ALTER TABLE TM_NOTIFICATION</v>
      </c>
      <c r="J653" t="str">
        <f t="shared" si="283"/>
        <v xml:space="preserve"> ADD  MODIFICATION_DATE VARCHAR(30);</v>
      </c>
      <c r="K653" s="21" t="str">
        <f t="shared" si="284"/>
        <v xml:space="preserve">  ALTER COLUMN   MODIFICATION_DATE VARCHAR(30);</v>
      </c>
      <c r="L653" s="12"/>
      <c r="M653" s="18" t="str">
        <f t="shared" si="277"/>
        <v>MODIFICATION_DATE,</v>
      </c>
      <c r="N653" s="5" t="str">
        <f t="shared" si="282"/>
        <v>MODIFICATION_DATE VARCHAR(30),</v>
      </c>
      <c r="O653" s="1" t="s">
        <v>9</v>
      </c>
      <c r="P653" t="s">
        <v>8</v>
      </c>
      <c r="W653" s="17" t="str">
        <f t="shared" si="278"/>
        <v>modıfıcatıonDate</v>
      </c>
      <c r="X653" s="3" t="str">
        <f t="shared" si="279"/>
        <v>"modıfıcatıonDate":"",</v>
      </c>
      <c r="Y653" s="22" t="str">
        <f t="shared" si="280"/>
        <v>public static String MODIFICATION_DATE="modıfıcatıonDate";</v>
      </c>
      <c r="Z653" s="7" t="str">
        <f t="shared" si="281"/>
        <v>private String modıfıcatıonDate="";</v>
      </c>
    </row>
    <row r="654" spans="2:26" ht="19.2" x14ac:dyDescent="0.45">
      <c r="B654" s="1" t="s">
        <v>275</v>
      </c>
      <c r="C654" s="1" t="s">
        <v>1</v>
      </c>
      <c r="D654" s="4">
        <v>45</v>
      </c>
      <c r="I654" t="str">
        <f>I653</f>
        <v>ALTER TABLE TM_NOTIFICATION</v>
      </c>
      <c r="J654" t="str">
        <f t="shared" si="283"/>
        <v xml:space="preserve"> ADD  FK_PROJECT_ID VARCHAR(45);</v>
      </c>
      <c r="K654" s="21" t="str">
        <f t="shared" si="284"/>
        <v xml:space="preserve">  ALTER COLUMN   FK_PROJECT_ID VARCHAR(45);</v>
      </c>
      <c r="L654" s="12"/>
      <c r="M654" s="18" t="str">
        <f>CONCATENATE(B654,",")</f>
        <v>FK_PROJECT_ID,</v>
      </c>
      <c r="N654" s="5" t="str">
        <f>CONCATENATE(B654," ",C654,"(",D654,")",",")</f>
        <v>FK_PROJECT_ID VARCHAR(45),</v>
      </c>
      <c r="O654" s="1" t="s">
        <v>10</v>
      </c>
      <c r="P654" t="s">
        <v>289</v>
      </c>
      <c r="Q654" t="s">
        <v>2</v>
      </c>
      <c r="W654" s="17" t="str">
        <f>CONCATENATE(,LOWER(O654),UPPER(LEFT(P654,1)),LOWER(RIGHT(P654,LEN(P654)-IF(LEN(P654)&gt;0,1,LEN(P654)))),UPPER(LEFT(Q654,1)),LOWER(RIGHT(Q654,LEN(Q654)-IF(LEN(Q654)&gt;0,1,LEN(Q654)))),UPPER(LEFT(R654,1)),LOWER(RIGHT(R654,LEN(R654)-IF(LEN(R654)&gt;0,1,LEN(R654)))),UPPER(LEFT(S654,1)),LOWER(RIGHT(S654,LEN(S654)-IF(LEN(S654)&gt;0,1,LEN(S654)))),UPPER(LEFT(T654,1)),LOWER(RIGHT(T654,LEN(T654)-IF(LEN(T654)&gt;0,1,LEN(T654)))),UPPER(LEFT(U654,1)),LOWER(RIGHT(U654,LEN(U654)-IF(LEN(U654)&gt;0,1,LEN(U654)))),UPPER(LEFT(V654,1)),LOWER(RIGHT(V654,LEN(V654)-IF(LEN(V654)&gt;0,1,LEN(V654)))))</f>
        <v>fkProjectId</v>
      </c>
      <c r="X654" s="3" t="str">
        <f>CONCATENATE("""",W654,"""",":","""","""",",")</f>
        <v>"fkProjectId":"",</v>
      </c>
      <c r="Y654" s="22" t="str">
        <f>CONCATENATE("public static String ",,B654,,"=","""",W654,""";")</f>
        <v>public static String FK_PROJECT_ID="fkProjectId";</v>
      </c>
      <c r="Z654" s="7" t="str">
        <f>CONCATENATE("private String ",W654,"=","""""",";")</f>
        <v>private String fkProjectId="";</v>
      </c>
    </row>
    <row r="655" spans="2:26" ht="19.2" x14ac:dyDescent="0.45">
      <c r="B655" s="1" t="s">
        <v>368</v>
      </c>
      <c r="C655" s="1" t="s">
        <v>1</v>
      </c>
      <c r="D655" s="4">
        <v>45</v>
      </c>
      <c r="I655">
        <f>I645</f>
        <v>0</v>
      </c>
      <c r="J655" t="str">
        <f t="shared" si="283"/>
        <v xml:space="preserve"> ADD  FK_BACKLOG_ID VARCHAR(45);</v>
      </c>
      <c r="K655" s="21" t="str">
        <f t="shared" si="284"/>
        <v xml:space="preserve">  ALTER COLUMN   FK_BACKLOG_ID VARCHAR(45);</v>
      </c>
      <c r="L655" s="12"/>
      <c r="M655" s="18" t="str">
        <f t="shared" si="277"/>
        <v>FK_BACKLOG_ID,</v>
      </c>
      <c r="N655" s="5" t="str">
        <f t="shared" si="282"/>
        <v>FK_BACKLOG_ID VARCHAR(45),</v>
      </c>
      <c r="O655" s="1" t="s">
        <v>10</v>
      </c>
      <c r="P655" t="s">
        <v>355</v>
      </c>
      <c r="Q655" t="s">
        <v>2</v>
      </c>
      <c r="W655" s="17" t="str">
        <f t="shared" si="278"/>
        <v>fkBacklogId</v>
      </c>
      <c r="X655" s="3" t="str">
        <f t="shared" si="279"/>
        <v>"fkBacklogId":"",</v>
      </c>
      <c r="Y655" s="22" t="str">
        <f t="shared" si="280"/>
        <v>public static String FK_BACKLOG_ID="fkBacklogId";</v>
      </c>
      <c r="Z655" s="7" t="str">
        <f t="shared" si="281"/>
        <v>private String fkBacklogId="";</v>
      </c>
    </row>
    <row r="656" spans="2:26" ht="19.2" x14ac:dyDescent="0.45">
      <c r="B656" s="1" t="s">
        <v>540</v>
      </c>
      <c r="C656" s="1" t="s">
        <v>1</v>
      </c>
      <c r="D656" s="4">
        <v>44</v>
      </c>
      <c r="I656">
        <f>I473</f>
        <v>0</v>
      </c>
      <c r="J656" t="str">
        <f t="shared" si="283"/>
        <v xml:space="preserve"> ADD  FK_BACKLOG_HISTORY_ID VARCHAR(44);</v>
      </c>
      <c r="K656" s="21" t="str">
        <f t="shared" si="284"/>
        <v xml:space="preserve">  ALTER COLUMN   FK_BACKLOG_HISTORY_ID VARCHAR(44);</v>
      </c>
      <c r="L656" s="12"/>
      <c r="M656" s="18" t="str">
        <f t="shared" si="277"/>
        <v>FK_BACKLOG_HISTORY_ID,</v>
      </c>
      <c r="N656" s="5" t="str">
        <f t="shared" si="282"/>
        <v>FK_BACKLOG_HISTORY_ID VARCHAR(44),</v>
      </c>
      <c r="O656" s="1" t="s">
        <v>10</v>
      </c>
      <c r="P656" t="s">
        <v>355</v>
      </c>
      <c r="Q656" t="s">
        <v>432</v>
      </c>
      <c r="R656" t="s">
        <v>2</v>
      </c>
      <c r="W656" s="17" t="str">
        <f t="shared" si="278"/>
        <v>fkBacklogHıstoryId</v>
      </c>
      <c r="X656" s="3" t="str">
        <f t="shared" si="279"/>
        <v>"fkBacklogHıstoryId":"",</v>
      </c>
      <c r="Y656" s="22" t="str">
        <f t="shared" si="280"/>
        <v>public static String FK_BACKLOG_HISTORY_ID="fkBacklogHıstoryId";</v>
      </c>
      <c r="Z656" s="7" t="str">
        <f t="shared" si="281"/>
        <v>private String fkBacklogHıstoryId="";</v>
      </c>
    </row>
    <row r="657" spans="2:26" ht="19.2" x14ac:dyDescent="0.45">
      <c r="B657" s="1" t="s">
        <v>11</v>
      </c>
      <c r="C657" s="1" t="s">
        <v>1</v>
      </c>
      <c r="D657" s="4">
        <v>45</v>
      </c>
      <c r="I657">
        <f>I647</f>
        <v>0</v>
      </c>
      <c r="J657" t="str">
        <f t="shared" si="283"/>
        <v xml:space="preserve"> ADD  FK_USER_ID VARCHAR(45);</v>
      </c>
      <c r="K657" s="21" t="str">
        <f t="shared" si="284"/>
        <v xml:space="preserve">  ALTER COLUMN   FK_USER_ID VARCHAR(45);</v>
      </c>
      <c r="L657" s="12"/>
      <c r="M657" s="18" t="str">
        <f t="shared" ref="M657:M662" si="285">CONCATENATE(B657,",")</f>
        <v>FK_USER_ID,</v>
      </c>
      <c r="N657" s="5" t="str">
        <f t="shared" ref="N657:N662" si="286">CONCATENATE(B657," ",C657,"(",D657,")",",")</f>
        <v>FK_USER_ID VARCHAR(45),</v>
      </c>
      <c r="O657" s="1" t="s">
        <v>10</v>
      </c>
      <c r="P657" t="s">
        <v>12</v>
      </c>
      <c r="Q657" t="s">
        <v>2</v>
      </c>
      <c r="W657" s="17" t="str">
        <f t="shared" ref="W657:W662" si="287">CONCATENATE(,LOWER(O657),UPPER(LEFT(P657,1)),LOWER(RIGHT(P657,LEN(P657)-IF(LEN(P657)&gt;0,1,LEN(P657)))),UPPER(LEFT(Q657,1)),LOWER(RIGHT(Q657,LEN(Q657)-IF(LEN(Q657)&gt;0,1,LEN(Q657)))),UPPER(LEFT(R657,1)),LOWER(RIGHT(R657,LEN(R657)-IF(LEN(R657)&gt;0,1,LEN(R657)))),UPPER(LEFT(S657,1)),LOWER(RIGHT(S657,LEN(S657)-IF(LEN(S657)&gt;0,1,LEN(S657)))),UPPER(LEFT(T657,1)),LOWER(RIGHT(T657,LEN(T657)-IF(LEN(T657)&gt;0,1,LEN(T657)))),UPPER(LEFT(U657,1)),LOWER(RIGHT(U657,LEN(U657)-IF(LEN(U657)&gt;0,1,LEN(U657)))),UPPER(LEFT(V657,1)),LOWER(RIGHT(V657,LEN(V657)-IF(LEN(V657)&gt;0,1,LEN(V657)))))</f>
        <v>fkUserId</v>
      </c>
      <c r="X657" s="3" t="str">
        <f t="shared" ref="X657:X662" si="288">CONCATENATE("""",W657,"""",":","""","""",",")</f>
        <v>"fkUserId":"",</v>
      </c>
      <c r="Y657" s="22" t="str">
        <f t="shared" ref="Y657:Y662" si="289">CONCATENATE("public static String ",,B657,,"=","""",W657,""";")</f>
        <v>public static String FK_USER_ID="fkUserId";</v>
      </c>
      <c r="Z657" s="7" t="str">
        <f t="shared" ref="Z657:Z662" si="290">CONCATENATE("private String ",W657,"=","""""",";")</f>
        <v>private String fkUserId="";</v>
      </c>
    </row>
    <row r="658" spans="2:26" ht="19.2" x14ac:dyDescent="0.45">
      <c r="B658" s="1" t="s">
        <v>541</v>
      </c>
      <c r="C658" s="1" t="s">
        <v>1</v>
      </c>
      <c r="D658" s="4">
        <v>44</v>
      </c>
      <c r="I658">
        <f>I475</f>
        <v>0</v>
      </c>
      <c r="J658" t="str">
        <f t="shared" si="283"/>
        <v xml:space="preserve"> ADD  NOTIFICATION_DATE VARCHAR(44);</v>
      </c>
      <c r="K658" s="21" t="str">
        <f t="shared" si="284"/>
        <v xml:space="preserve">  ALTER COLUMN   NOTIFICATION_DATE VARCHAR(44);</v>
      </c>
      <c r="L658" s="12"/>
      <c r="M658" s="18" t="str">
        <f t="shared" si="285"/>
        <v>NOTIFICATION_DATE,</v>
      </c>
      <c r="N658" s="5" t="str">
        <f t="shared" si="286"/>
        <v>NOTIFICATION_DATE VARCHAR(44),</v>
      </c>
      <c r="O658" s="1" t="s">
        <v>546</v>
      </c>
      <c r="P658" t="s">
        <v>8</v>
      </c>
      <c r="W658" s="17" t="str">
        <f t="shared" si="287"/>
        <v>notıfıcatıonDate</v>
      </c>
      <c r="X658" s="3" t="str">
        <f t="shared" si="288"/>
        <v>"notıfıcatıonDate":"",</v>
      </c>
      <c r="Y658" s="22" t="str">
        <f t="shared" si="289"/>
        <v>public static String NOTIFICATION_DATE="notıfıcatıonDate";</v>
      </c>
      <c r="Z658" s="7" t="str">
        <f t="shared" si="290"/>
        <v>private String notıfıcatıonDate="";</v>
      </c>
    </row>
    <row r="659" spans="2:26" ht="19.2" x14ac:dyDescent="0.45">
      <c r="B659" s="1" t="s">
        <v>542</v>
      </c>
      <c r="C659" s="1" t="s">
        <v>1</v>
      </c>
      <c r="D659" s="4">
        <v>45</v>
      </c>
      <c r="I659" t="str">
        <f>I649</f>
        <v>ALTER TABLE TM_NOTIFICATION</v>
      </c>
      <c r="J659" t="str">
        <f t="shared" si="283"/>
        <v xml:space="preserve"> ADD  NOTIFICATION_TIME VARCHAR(45);</v>
      </c>
      <c r="K659" s="21" t="str">
        <f t="shared" si="284"/>
        <v xml:space="preserve">  ALTER COLUMN   NOTIFICATION_TIME VARCHAR(45);</v>
      </c>
      <c r="L659" s="12"/>
      <c r="M659" s="18" t="str">
        <f t="shared" si="285"/>
        <v>NOTIFICATION_TIME,</v>
      </c>
      <c r="N659" s="5" t="str">
        <f t="shared" si="286"/>
        <v>NOTIFICATION_TIME VARCHAR(45),</v>
      </c>
      <c r="O659" s="1" t="s">
        <v>546</v>
      </c>
      <c r="P659" t="s">
        <v>133</v>
      </c>
      <c r="W659" s="17" t="str">
        <f t="shared" si="287"/>
        <v>notıfıcatıonTıme</v>
      </c>
      <c r="X659" s="3" t="str">
        <f t="shared" si="288"/>
        <v>"notıfıcatıonTıme":"",</v>
      </c>
      <c r="Y659" s="22" t="str">
        <f t="shared" si="289"/>
        <v>public static String NOTIFICATION_TIME="notıfıcatıonTıme";</v>
      </c>
      <c r="Z659" s="7" t="str">
        <f t="shared" si="290"/>
        <v>private String notıfıcatıonTıme="";</v>
      </c>
    </row>
    <row r="660" spans="2:26" ht="19.2" x14ac:dyDescent="0.45">
      <c r="B660" s="1" t="s">
        <v>543</v>
      </c>
      <c r="C660" s="1" t="s">
        <v>1</v>
      </c>
      <c r="D660" s="4">
        <v>44</v>
      </c>
      <c r="I660" t="str">
        <f>I477</f>
        <v>ALTER TABLE TM_BACKLOG_TASK_NOTIFIER</v>
      </c>
      <c r="J660" t="str">
        <f t="shared" si="283"/>
        <v xml:space="preserve"> ADD  REVIEW_DATE VARCHAR(44);</v>
      </c>
      <c r="K660" s="21" t="str">
        <f t="shared" si="284"/>
        <v xml:space="preserve">  ALTER COLUMN   REVIEW_DATE VARCHAR(44);</v>
      </c>
      <c r="L660" s="12"/>
      <c r="M660" s="18" t="str">
        <f t="shared" si="285"/>
        <v>REVIEW_DATE,</v>
      </c>
      <c r="N660" s="5" t="str">
        <f t="shared" si="286"/>
        <v>REVIEW_DATE VARCHAR(44),</v>
      </c>
      <c r="O660" s="1" t="s">
        <v>547</v>
      </c>
      <c r="P660" t="s">
        <v>8</v>
      </c>
      <c r="W660" s="17" t="str">
        <f t="shared" si="287"/>
        <v>revıewDate</v>
      </c>
      <c r="X660" s="3" t="str">
        <f t="shared" si="288"/>
        <v>"revıewDate":"",</v>
      </c>
      <c r="Y660" s="22" t="str">
        <f t="shared" si="289"/>
        <v>public static String REVIEW_DATE="revıewDate";</v>
      </c>
      <c r="Z660" s="7" t="str">
        <f t="shared" si="290"/>
        <v>private String revıewDate="";</v>
      </c>
    </row>
    <row r="661" spans="2:26" ht="19.2" x14ac:dyDescent="0.45">
      <c r="B661" s="1" t="s">
        <v>544</v>
      </c>
      <c r="C661" s="1" t="s">
        <v>1</v>
      </c>
      <c r="D661" s="4">
        <v>45</v>
      </c>
      <c r="I661" t="str">
        <f>I651</f>
        <v>ALTER TABLE TM_NOTIFICATION</v>
      </c>
      <c r="J661" t="str">
        <f t="shared" si="283"/>
        <v xml:space="preserve"> ADD  REVIEW_TIME VARCHAR(45);</v>
      </c>
      <c r="K661" s="21" t="str">
        <f t="shared" si="284"/>
        <v xml:space="preserve">  ALTER COLUMN   REVIEW_TIME VARCHAR(45);</v>
      </c>
      <c r="L661" s="12"/>
      <c r="M661" s="18" t="str">
        <f t="shared" si="285"/>
        <v>REVIEW_TIME,</v>
      </c>
      <c r="N661" s="5" t="str">
        <f t="shared" si="286"/>
        <v>REVIEW_TIME VARCHAR(45),</v>
      </c>
      <c r="O661" s="1" t="s">
        <v>547</v>
      </c>
      <c r="P661" t="s">
        <v>133</v>
      </c>
      <c r="W661" s="17" t="str">
        <f t="shared" si="287"/>
        <v>revıewTıme</v>
      </c>
      <c r="X661" s="3" t="str">
        <f t="shared" si="288"/>
        <v>"revıewTıme":"",</v>
      </c>
      <c r="Y661" s="22" t="str">
        <f t="shared" si="289"/>
        <v>public static String REVIEW_TIME="revıewTıme";</v>
      </c>
      <c r="Z661" s="7" t="str">
        <f t="shared" si="290"/>
        <v>private String revıewTıme="";</v>
      </c>
    </row>
    <row r="662" spans="2:26" ht="19.2" x14ac:dyDescent="0.45">
      <c r="B662" s="1" t="s">
        <v>545</v>
      </c>
      <c r="C662" s="1" t="s">
        <v>1</v>
      </c>
      <c r="D662" s="4">
        <v>44</v>
      </c>
      <c r="I662" t="str">
        <f>I479</f>
        <v>ALTER TABLE TM_BACKLOG_TASK_NOTIFIER</v>
      </c>
      <c r="J662" t="str">
        <f t="shared" si="283"/>
        <v xml:space="preserve"> ADD  IS_REVIEWED VARCHAR(44);</v>
      </c>
      <c r="K662" s="21" t="str">
        <f t="shared" si="284"/>
        <v xml:space="preserve">  ALTER COLUMN   IS_REVIEWED VARCHAR(44);</v>
      </c>
      <c r="L662" s="12"/>
      <c r="M662" s="18" t="str">
        <f t="shared" si="285"/>
        <v>IS_REVIEWED,</v>
      </c>
      <c r="N662" s="5" t="str">
        <f t="shared" si="286"/>
        <v>IS_REVIEWED VARCHAR(44),</v>
      </c>
      <c r="O662" s="1" t="s">
        <v>112</v>
      </c>
      <c r="P662" t="s">
        <v>548</v>
      </c>
      <c r="W662" s="17" t="str">
        <f t="shared" si="287"/>
        <v>ısRevıewed</v>
      </c>
      <c r="X662" s="3" t="str">
        <f t="shared" si="288"/>
        <v>"ısRevıewed":"",</v>
      </c>
      <c r="Y662" s="22" t="str">
        <f t="shared" si="289"/>
        <v>public static String IS_REVIEWED="ısRevıewed";</v>
      </c>
      <c r="Z662" s="7" t="str">
        <f t="shared" si="290"/>
        <v>private String ısRevıewed="";</v>
      </c>
    </row>
    <row r="663" spans="2:26" ht="19.2" x14ac:dyDescent="0.45">
      <c r="B663" s="1"/>
      <c r="C663" s="1"/>
      <c r="D663" s="4"/>
      <c r="L663" s="12"/>
      <c r="M663" s="18"/>
      <c r="N663" s="33" t="s">
        <v>130</v>
      </c>
      <c r="O663" s="1"/>
      <c r="W663" s="17"/>
    </row>
    <row r="664" spans="2:26" x14ac:dyDescent="0.3">
      <c r="N664" s="31" t="s">
        <v>126</v>
      </c>
    </row>
    <row r="666" spans="2:26" x14ac:dyDescent="0.3">
      <c r="B666" s="2" t="s">
        <v>553</v>
      </c>
      <c r="I666" t="str">
        <f>CONCATENATE("ALTER TABLE"," ",B666)</f>
        <v>ALTER TABLE TM_BACKLOG_DEPENDENCY</v>
      </c>
      <c r="K666" s="25"/>
      <c r="N666" s="5" t="str">
        <f>CONCATENATE("CREATE TABLE ",B666," ","(")</f>
        <v>CREATE TABLE TM_BACKLOG_DEPENDENCY (</v>
      </c>
    </row>
    <row r="667" spans="2:26" ht="19.2" x14ac:dyDescent="0.45">
      <c r="B667" s="1" t="s">
        <v>2</v>
      </c>
      <c r="C667" s="1" t="s">
        <v>1</v>
      </c>
      <c r="D667" s="4">
        <v>30</v>
      </c>
      <c r="E667" s="24" t="s">
        <v>113</v>
      </c>
      <c r="I667" t="str">
        <f>I666</f>
        <v>ALTER TABLE TM_BACKLOG_DEPENDENCY</v>
      </c>
      <c r="L667" s="12"/>
      <c r="M667" s="18" t="str">
        <f t="shared" ref="M667:M673" si="291">CONCATENATE(B667,",")</f>
        <v>ID,</v>
      </c>
      <c r="N667" s="5" t="str">
        <f>CONCATENATE(B667," ",C667,"(",D667,") ",E667," ,")</f>
        <v>ID VARCHAR(30) NOT NULL ,</v>
      </c>
      <c r="O667" s="1" t="s">
        <v>2</v>
      </c>
      <c r="P667" s="6"/>
      <c r="Q667" s="6"/>
      <c r="R667" s="6"/>
      <c r="S667" s="6"/>
      <c r="T667" s="6"/>
      <c r="U667" s="6"/>
      <c r="V667" s="6"/>
      <c r="W667" s="17" t="str">
        <f t="shared" ref="W667:W673" si="292">CONCATENATE(,LOWER(O667),UPPER(LEFT(P667,1)),LOWER(RIGHT(P667,LEN(P667)-IF(LEN(P667)&gt;0,1,LEN(P667)))),UPPER(LEFT(Q667,1)),LOWER(RIGHT(Q667,LEN(Q667)-IF(LEN(Q667)&gt;0,1,LEN(Q667)))),UPPER(LEFT(R667,1)),LOWER(RIGHT(R667,LEN(R667)-IF(LEN(R667)&gt;0,1,LEN(R667)))),UPPER(LEFT(S667,1)),LOWER(RIGHT(S667,LEN(S667)-IF(LEN(S667)&gt;0,1,LEN(S667)))),UPPER(LEFT(T667,1)),LOWER(RIGHT(T667,LEN(T667)-IF(LEN(T667)&gt;0,1,LEN(T667)))),UPPER(LEFT(U667,1)),LOWER(RIGHT(U667,LEN(U667)-IF(LEN(U667)&gt;0,1,LEN(U667)))),UPPER(LEFT(V667,1)),LOWER(RIGHT(V667,LEN(V667)-IF(LEN(V667)&gt;0,1,LEN(V667)))))</f>
        <v>ıd</v>
      </c>
      <c r="X667" s="3" t="str">
        <f t="shared" ref="X667:X673" si="293">CONCATENATE("""",W667,"""",":","""","""",",")</f>
        <v>"ıd":"",</v>
      </c>
      <c r="Y667" s="22" t="str">
        <f t="shared" ref="Y667:Y673" si="294">CONCATENATE("public static String ",,B667,,"=","""",W667,""";")</f>
        <v>public static String ID="ıd";</v>
      </c>
      <c r="Z667" s="7" t="str">
        <f t="shared" ref="Z667:Z673" si="295">CONCATENATE("private String ",W667,"=","""""",";")</f>
        <v>private String ıd="";</v>
      </c>
    </row>
    <row r="668" spans="2:26" ht="19.2" x14ac:dyDescent="0.45">
      <c r="B668" s="1" t="s">
        <v>3</v>
      </c>
      <c r="C668" s="1" t="s">
        <v>1</v>
      </c>
      <c r="D668" s="4">
        <v>10</v>
      </c>
      <c r="I668" t="str">
        <f>I667</f>
        <v>ALTER TABLE TM_BACKLOG_DEPENDENCY</v>
      </c>
      <c r="K668" s="21" t="s">
        <v>438</v>
      </c>
      <c r="L668" s="12"/>
      <c r="M668" s="18" t="str">
        <f t="shared" si="291"/>
        <v>STATUS,</v>
      </c>
      <c r="N668" s="5" t="str">
        <f t="shared" ref="N668:N673" si="296">CONCATENATE(B668," ",C668,"(",D668,")",",")</f>
        <v>STATUS VARCHAR(10),</v>
      </c>
      <c r="O668" s="1" t="s">
        <v>3</v>
      </c>
      <c r="W668" s="17" t="str">
        <f t="shared" si="292"/>
        <v>status</v>
      </c>
      <c r="X668" s="3" t="str">
        <f t="shared" si="293"/>
        <v>"status":"",</v>
      </c>
      <c r="Y668" s="22" t="str">
        <f t="shared" si="294"/>
        <v>public static String STATUS="status";</v>
      </c>
      <c r="Z668" s="7" t="str">
        <f t="shared" si="295"/>
        <v>private String status="";</v>
      </c>
    </row>
    <row r="669" spans="2:26" ht="19.2" x14ac:dyDescent="0.45">
      <c r="B669" s="1" t="s">
        <v>4</v>
      </c>
      <c r="C669" s="1" t="s">
        <v>1</v>
      </c>
      <c r="D669" s="4">
        <v>30</v>
      </c>
      <c r="I669" t="str">
        <f>I668</f>
        <v>ALTER TABLE TM_BACKLOG_DEPENDENCY</v>
      </c>
      <c r="J669" t="str">
        <f>CONCATENATE(LEFT(CONCATENATE(" ADD "," ",N669,";"),LEN(CONCATENATE(" ADD "," ",N669,";"))-2),";")</f>
        <v xml:space="preserve"> ADD  INSERT_DATE VARCHAR(30);</v>
      </c>
      <c r="K669" s="21" t="str">
        <f>CONCATENATE(LEFT(CONCATENATE("  ALTER COLUMN  "," ",N669,";"),LEN(CONCATENATE("  ALTER COLUMN  "," ",N669,";"))-2),";")</f>
        <v xml:space="preserve">  ALTER COLUMN   INSERT_DATE VARCHAR(30);</v>
      </c>
      <c r="L669" s="12"/>
      <c r="M669" s="18" t="str">
        <f t="shared" si="291"/>
        <v>INSERT_DATE,</v>
      </c>
      <c r="N669" s="5" t="str">
        <f t="shared" si="296"/>
        <v>INSERT_DATE VARCHAR(30),</v>
      </c>
      <c r="O669" s="1" t="s">
        <v>7</v>
      </c>
      <c r="P669" t="s">
        <v>8</v>
      </c>
      <c r="W669" s="17" t="str">
        <f t="shared" si="292"/>
        <v>ınsertDate</v>
      </c>
      <c r="X669" s="3" t="str">
        <f t="shared" si="293"/>
        <v>"ınsertDate":"",</v>
      </c>
      <c r="Y669" s="22" t="str">
        <f t="shared" si="294"/>
        <v>public static String INSERT_DATE="ınsertDate";</v>
      </c>
      <c r="Z669" s="7" t="str">
        <f t="shared" si="295"/>
        <v>private String ınsertDate="";</v>
      </c>
    </row>
    <row r="670" spans="2:26" ht="19.2" x14ac:dyDescent="0.45">
      <c r="B670" s="1" t="s">
        <v>5</v>
      </c>
      <c r="C670" s="1" t="s">
        <v>1</v>
      </c>
      <c r="D670" s="4">
        <v>30</v>
      </c>
      <c r="I670" t="str">
        <f>I669</f>
        <v>ALTER TABLE TM_BACKLOG_DEPENDENCY</v>
      </c>
      <c r="J670" t="str">
        <f>CONCATENATE(LEFT(CONCATENATE(" ADD "," ",N670,";"),LEN(CONCATENATE(" ADD "," ",N670,";"))-2),";")</f>
        <v xml:space="preserve"> ADD  MODIFICATION_DATE VARCHAR(30);</v>
      </c>
      <c r="K670" s="21" t="str">
        <f>CONCATENATE(LEFT(CONCATENATE("  ALTER COLUMN  "," ",N670,";"),LEN(CONCATENATE("  ALTER COLUMN  "," ",N670,";"))-2),";")</f>
        <v xml:space="preserve">  ALTER COLUMN   MODIFICATION_DATE VARCHAR(30);</v>
      </c>
      <c r="L670" s="12"/>
      <c r="M670" s="18" t="str">
        <f t="shared" si="291"/>
        <v>MODIFICATION_DATE,</v>
      </c>
      <c r="N670" s="5" t="str">
        <f t="shared" si="296"/>
        <v>MODIFICATION_DATE VARCHAR(30),</v>
      </c>
      <c r="O670" s="1" t="s">
        <v>9</v>
      </c>
      <c r="P670" t="s">
        <v>8</v>
      </c>
      <c r="W670" s="17" t="str">
        <f t="shared" si="292"/>
        <v>modıfıcatıonDate</v>
      </c>
      <c r="X670" s="3" t="str">
        <f t="shared" si="293"/>
        <v>"modıfıcatıonDate":"",</v>
      </c>
      <c r="Y670" s="22" t="str">
        <f t="shared" si="294"/>
        <v>public static String MODIFICATION_DATE="modıfıcatıonDate";</v>
      </c>
      <c r="Z670" s="7" t="str">
        <f t="shared" si="295"/>
        <v>private String modıfıcatıonDate="";</v>
      </c>
    </row>
    <row r="671" spans="2:26" ht="19.2" x14ac:dyDescent="0.45">
      <c r="B671" s="1" t="s">
        <v>275</v>
      </c>
      <c r="C671" s="1" t="s">
        <v>1</v>
      </c>
      <c r="D671" s="4">
        <v>45</v>
      </c>
      <c r="I671" t="str">
        <f>I670</f>
        <v>ALTER TABLE TM_BACKLOG_DEPENDENCY</v>
      </c>
      <c r="J671" t="str">
        <f>CONCATENATE(LEFT(CONCATENATE(" ADD "," ",N671,";"),LEN(CONCATENATE(" ADD "," ",N671,";"))-2),";")</f>
        <v xml:space="preserve"> ADD  FK_PROJECT_ID VARCHAR(45);</v>
      </c>
      <c r="K671" s="21" t="str">
        <f>CONCATENATE(LEFT(CONCATENATE("  ALTER COLUMN  "," ",N671,";"),LEN(CONCATENATE("  ALTER COLUMN  "," ",N671,";"))-2),";")</f>
        <v xml:space="preserve">  ALTER COLUMN   FK_PROJECT_ID VARCHAR(45);</v>
      </c>
      <c r="L671" s="12"/>
      <c r="M671" s="18" t="str">
        <f t="shared" si="291"/>
        <v>FK_PROJECT_ID,</v>
      </c>
      <c r="N671" s="5" t="str">
        <f t="shared" si="296"/>
        <v>FK_PROJECT_ID VARCHAR(45),</v>
      </c>
      <c r="O671" s="1" t="s">
        <v>10</v>
      </c>
      <c r="P671" t="s">
        <v>289</v>
      </c>
      <c r="Q671" t="s">
        <v>2</v>
      </c>
      <c r="W671" s="17" t="str">
        <f t="shared" si="292"/>
        <v>fkProjectId</v>
      </c>
      <c r="X671" s="3" t="str">
        <f t="shared" si="293"/>
        <v>"fkProjectId":"",</v>
      </c>
      <c r="Y671" s="22" t="str">
        <f t="shared" si="294"/>
        <v>public static String FK_PROJECT_ID="fkProjectId";</v>
      </c>
      <c r="Z671" s="7" t="str">
        <f t="shared" si="295"/>
        <v>private String fkProjectId="";</v>
      </c>
    </row>
    <row r="672" spans="2:26" ht="19.2" x14ac:dyDescent="0.45">
      <c r="B672" s="1" t="s">
        <v>368</v>
      </c>
      <c r="C672" s="1" t="s">
        <v>1</v>
      </c>
      <c r="D672" s="4">
        <v>45</v>
      </c>
      <c r="I672" t="str">
        <f>I662</f>
        <v>ALTER TABLE TM_BACKLOG_TASK_NOTIFIER</v>
      </c>
      <c r="J672" t="str">
        <f>CONCATENATE(LEFT(CONCATENATE(" ADD "," ",N672,";"),LEN(CONCATENATE(" ADD "," ",N672,";"))-2),";")</f>
        <v xml:space="preserve"> ADD  FK_BACKLOG_ID VARCHAR(45);</v>
      </c>
      <c r="K672" s="21" t="str">
        <f>CONCATENATE(LEFT(CONCATENATE("  ALTER COLUMN  "," ",N672,";"),LEN(CONCATENATE("  ALTER COLUMN  "," ",N672,";"))-2),";")</f>
        <v xml:space="preserve">  ALTER COLUMN   FK_BACKLOG_ID VARCHAR(45);</v>
      </c>
      <c r="L672" s="12"/>
      <c r="M672" s="18" t="str">
        <f t="shared" si="291"/>
        <v>FK_BACKLOG_ID,</v>
      </c>
      <c r="N672" s="5" t="str">
        <f t="shared" si="296"/>
        <v>FK_BACKLOG_ID VARCHAR(45),</v>
      </c>
      <c r="O672" s="1" t="s">
        <v>10</v>
      </c>
      <c r="P672" t="s">
        <v>355</v>
      </c>
      <c r="Q672" t="s">
        <v>2</v>
      </c>
      <c r="W672" s="17" t="str">
        <f t="shared" si="292"/>
        <v>fkBacklogId</v>
      </c>
      <c r="X672" s="3" t="str">
        <f t="shared" si="293"/>
        <v>"fkBacklogId":"",</v>
      </c>
      <c r="Y672" s="22" t="str">
        <f t="shared" si="294"/>
        <v>public static String FK_BACKLOG_ID="fkBacklogId";</v>
      </c>
      <c r="Z672" s="7" t="str">
        <f t="shared" si="295"/>
        <v>private String fkBacklogId="";</v>
      </c>
    </row>
    <row r="673" spans="2:26" ht="19.2" x14ac:dyDescent="0.45">
      <c r="B673" s="1" t="s">
        <v>554</v>
      </c>
      <c r="C673" s="1" t="s">
        <v>1</v>
      </c>
      <c r="D673" s="4">
        <v>44</v>
      </c>
      <c r="I673" t="str">
        <f>I490</f>
        <v>ALTER TABLE TM_COMMENT_FILE</v>
      </c>
      <c r="J673" t="str">
        <f>CONCATENATE(LEFT(CONCATENATE(" ADD "," ",N673,";"),LEN(CONCATENATE(" ADD "," ",N673,";"))-2),";")</f>
        <v xml:space="preserve"> ADD  FK_PARENT_BACKLOG_ID VARCHAR(44);</v>
      </c>
      <c r="K673" s="21" t="str">
        <f>CONCATENATE(LEFT(CONCATENATE("  ALTER COLUMN  "," ",N673,";"),LEN(CONCATENATE("  ALTER COLUMN  "," ",N673,";"))-2),";")</f>
        <v xml:space="preserve">  ALTER COLUMN   FK_PARENT_BACKLOG_ID VARCHAR(44);</v>
      </c>
      <c r="L673" s="12"/>
      <c r="M673" s="18" t="str">
        <f t="shared" si="291"/>
        <v>FK_PARENT_BACKLOG_ID,</v>
      </c>
      <c r="N673" s="5" t="str">
        <f t="shared" si="296"/>
        <v>FK_PARENT_BACKLOG_ID VARCHAR(44),</v>
      </c>
      <c r="O673" s="1" t="s">
        <v>10</v>
      </c>
      <c r="P673" t="s">
        <v>555</v>
      </c>
      <c r="Q673" t="s">
        <v>355</v>
      </c>
      <c r="R673" t="s">
        <v>2</v>
      </c>
      <c r="W673" s="17" t="str">
        <f t="shared" si="292"/>
        <v>fkParentBacklogId</v>
      </c>
      <c r="X673" s="3" t="str">
        <f t="shared" si="293"/>
        <v>"fkParentBacklogId":"",</v>
      </c>
      <c r="Y673" s="22" t="str">
        <f t="shared" si="294"/>
        <v>public static String FK_PARENT_BACKLOG_ID="fkParentBacklogId";</v>
      </c>
      <c r="Z673" s="7" t="str">
        <f t="shared" si="295"/>
        <v>private String fkParentBacklogId="";</v>
      </c>
    </row>
    <row r="674" spans="2:26" ht="19.2" x14ac:dyDescent="0.45">
      <c r="B674" s="1"/>
      <c r="C674" s="1"/>
      <c r="D674" s="4"/>
      <c r="L674" s="12"/>
      <c r="M674" s="18"/>
      <c r="N674" s="33" t="s">
        <v>130</v>
      </c>
      <c r="O674" s="1"/>
      <c r="W674" s="17"/>
    </row>
    <row r="675" spans="2:26" x14ac:dyDescent="0.3">
      <c r="N675" s="31" t="s">
        <v>126</v>
      </c>
    </row>
    <row r="679" spans="2:26" x14ac:dyDescent="0.3">
      <c r="B679" s="2" t="s">
        <v>556</v>
      </c>
      <c r="I679" t="str">
        <f>CONCATENATE("ALTER TABLE"," ",B679)</f>
        <v>ALTER TABLE TM_BACKLOG_DEPENDENCY_LIST</v>
      </c>
      <c r="J679" t="s">
        <v>294</v>
      </c>
      <c r="K679" s="26" t="str">
        <f>CONCATENATE(J679," VIEW ",B679," AS SELECT")</f>
        <v>create OR REPLACE VIEW TM_BACKLOG_DEPENDENCY_LIST AS SELECT</v>
      </c>
      <c r="N679" s="5" t="str">
        <f>CONCATENATE("CREATE TABLE ",B679," ","(")</f>
        <v>CREATE TABLE TM_BACKLOG_DEPENDENCY_LIST (</v>
      </c>
    </row>
    <row r="680" spans="2:26" ht="19.2" x14ac:dyDescent="0.45">
      <c r="B680" s="1" t="s">
        <v>2</v>
      </c>
      <c r="C680" s="1" t="s">
        <v>1</v>
      </c>
      <c r="D680" s="4">
        <v>30</v>
      </c>
      <c r="E680" s="24" t="s">
        <v>113</v>
      </c>
      <c r="I680" t="str">
        <f>I679</f>
        <v>ALTER TABLE TM_BACKLOG_DEPENDENCY_LIST</v>
      </c>
      <c r="K680" s="25" t="str">
        <f>CONCATENATE("T.",B680,",")</f>
        <v>T.ID,</v>
      </c>
      <c r="L680" s="12"/>
      <c r="M680" s="18" t="str">
        <f t="shared" ref="M680:M688" si="297">CONCATENATE(B680,",")</f>
        <v>ID,</v>
      </c>
      <c r="N680" s="5" t="str">
        <f>CONCATENATE(B680," ",C680,"(",D680,") ",E680," ,")</f>
        <v>ID VARCHAR(30) NOT NULL ,</v>
      </c>
      <c r="O680" s="1" t="s">
        <v>2</v>
      </c>
      <c r="P680" s="6"/>
      <c r="Q680" s="6"/>
      <c r="R680" s="6"/>
      <c r="S680" s="6"/>
      <c r="T680" s="6"/>
      <c r="U680" s="6"/>
      <c r="V680" s="6"/>
      <c r="W680" s="17" t="str">
        <f t="shared" ref="W680:W688" si="298">CONCATENATE(,LOWER(O680),UPPER(LEFT(P680,1)),LOWER(RIGHT(P680,LEN(P680)-IF(LEN(P680)&gt;0,1,LEN(P680)))),UPPER(LEFT(Q680,1)),LOWER(RIGHT(Q680,LEN(Q680)-IF(LEN(Q680)&gt;0,1,LEN(Q680)))),UPPER(LEFT(R680,1)),LOWER(RIGHT(R680,LEN(R680)-IF(LEN(R680)&gt;0,1,LEN(R680)))),UPPER(LEFT(S680,1)),LOWER(RIGHT(S680,LEN(S680)-IF(LEN(S680)&gt;0,1,LEN(S680)))),UPPER(LEFT(T680,1)),LOWER(RIGHT(T680,LEN(T680)-IF(LEN(T680)&gt;0,1,LEN(T680)))),UPPER(LEFT(U680,1)),LOWER(RIGHT(U680,LEN(U680)-IF(LEN(U680)&gt;0,1,LEN(U680)))),UPPER(LEFT(V680,1)),LOWER(RIGHT(V680,LEN(V680)-IF(LEN(V680)&gt;0,1,LEN(V680)))))</f>
        <v>ıd</v>
      </c>
      <c r="X680" s="3" t="str">
        <f t="shared" ref="X680:X688" si="299">CONCATENATE("""",W680,"""",":","""","""",",")</f>
        <v>"ıd":"",</v>
      </c>
      <c r="Y680" s="22" t="str">
        <f t="shared" ref="Y680:Y688" si="300">CONCATENATE("public static String ",,B680,,"=","""",W680,""";")</f>
        <v>public static String ID="ıd";</v>
      </c>
      <c r="Z680" s="7" t="str">
        <f t="shared" ref="Z680:Z688" si="301">CONCATENATE("private String ",W680,"=","""""",";")</f>
        <v>private String ıd="";</v>
      </c>
    </row>
    <row r="681" spans="2:26" ht="19.2" x14ac:dyDescent="0.45">
      <c r="B681" s="1" t="s">
        <v>3</v>
      </c>
      <c r="C681" s="1" t="s">
        <v>1</v>
      </c>
      <c r="D681" s="4">
        <v>10</v>
      </c>
      <c r="I681" t="str">
        <f>I680</f>
        <v>ALTER TABLE TM_BACKLOG_DEPENDENCY_LIST</v>
      </c>
      <c r="K681" s="25" t="str">
        <f t="shared" ref="K681:K687" si="302">CONCATENATE("T.",B681,",")</f>
        <v>T.STATUS,</v>
      </c>
      <c r="L681" s="12"/>
      <c r="M681" s="18" t="str">
        <f t="shared" si="297"/>
        <v>STATUS,</v>
      </c>
      <c r="N681" s="5" t="str">
        <f t="shared" ref="N681:N688" si="303">CONCATENATE(B681," ",C681,"(",D681,")",",")</f>
        <v>STATUS VARCHAR(10),</v>
      </c>
      <c r="O681" s="1" t="s">
        <v>3</v>
      </c>
      <c r="W681" s="17" t="str">
        <f t="shared" si="298"/>
        <v>status</v>
      </c>
      <c r="X681" s="3" t="str">
        <f t="shared" si="299"/>
        <v>"status":"",</v>
      </c>
      <c r="Y681" s="22" t="str">
        <f t="shared" si="300"/>
        <v>public static String STATUS="status";</v>
      </c>
      <c r="Z681" s="7" t="str">
        <f t="shared" si="301"/>
        <v>private String status="";</v>
      </c>
    </row>
    <row r="682" spans="2:26" ht="19.2" x14ac:dyDescent="0.45">
      <c r="B682" s="1" t="s">
        <v>4</v>
      </c>
      <c r="C682" s="1" t="s">
        <v>1</v>
      </c>
      <c r="D682" s="4">
        <v>30</v>
      </c>
      <c r="I682" t="str">
        <f>I681</f>
        <v>ALTER TABLE TM_BACKLOG_DEPENDENCY_LIST</v>
      </c>
      <c r="K682" s="25" t="str">
        <f t="shared" si="302"/>
        <v>T.INSERT_DATE,</v>
      </c>
      <c r="L682" s="12"/>
      <c r="M682" s="18" t="str">
        <f t="shared" si="297"/>
        <v>INSERT_DATE,</v>
      </c>
      <c r="N682" s="5" t="str">
        <f t="shared" si="303"/>
        <v>INSERT_DATE VARCHAR(30),</v>
      </c>
      <c r="O682" s="1" t="s">
        <v>7</v>
      </c>
      <c r="P682" t="s">
        <v>8</v>
      </c>
      <c r="W682" s="17" t="str">
        <f t="shared" si="298"/>
        <v>ınsertDate</v>
      </c>
      <c r="X682" s="3" t="str">
        <f t="shared" si="299"/>
        <v>"ınsertDate":"",</v>
      </c>
      <c r="Y682" s="22" t="str">
        <f t="shared" si="300"/>
        <v>public static String INSERT_DATE="ınsertDate";</v>
      </c>
      <c r="Z682" s="7" t="str">
        <f t="shared" si="301"/>
        <v>private String ınsertDate="";</v>
      </c>
    </row>
    <row r="683" spans="2:26" ht="19.2" x14ac:dyDescent="0.45">
      <c r="B683" s="1" t="s">
        <v>5</v>
      </c>
      <c r="C683" s="1" t="s">
        <v>1</v>
      </c>
      <c r="D683" s="4">
        <v>30</v>
      </c>
      <c r="I683" t="str">
        <f>I682</f>
        <v>ALTER TABLE TM_BACKLOG_DEPENDENCY_LIST</v>
      </c>
      <c r="K683" s="25" t="str">
        <f t="shared" si="302"/>
        <v>T.MODIFICATION_DATE,</v>
      </c>
      <c r="L683" s="12"/>
      <c r="M683" s="18" t="str">
        <f t="shared" si="297"/>
        <v>MODIFICATION_DATE,</v>
      </c>
      <c r="N683" s="5" t="str">
        <f t="shared" si="303"/>
        <v>MODIFICATION_DATE VARCHAR(30),</v>
      </c>
      <c r="O683" s="1" t="s">
        <v>9</v>
      </c>
      <c r="P683" t="s">
        <v>8</v>
      </c>
      <c r="W683" s="17" t="str">
        <f t="shared" si="298"/>
        <v>modıfıcatıonDate</v>
      </c>
      <c r="X683" s="3" t="str">
        <f t="shared" si="299"/>
        <v>"modıfıcatıonDate":"",</v>
      </c>
      <c r="Y683" s="22" t="str">
        <f t="shared" si="300"/>
        <v>public static String MODIFICATION_DATE="modıfıcatıonDate";</v>
      </c>
      <c r="Z683" s="7" t="str">
        <f t="shared" si="301"/>
        <v>private String modıfıcatıonDate="";</v>
      </c>
    </row>
    <row r="684" spans="2:26" ht="19.2" x14ac:dyDescent="0.45">
      <c r="B684" s="1" t="s">
        <v>275</v>
      </c>
      <c r="C684" s="1" t="s">
        <v>1</v>
      </c>
      <c r="D684" s="4">
        <v>45</v>
      </c>
      <c r="I684" t="str">
        <f>I683</f>
        <v>ALTER TABLE TM_BACKLOG_DEPENDENCY_LIST</v>
      </c>
      <c r="K684" s="25" t="str">
        <f t="shared" si="302"/>
        <v>T.FK_PROJECT_ID,</v>
      </c>
      <c r="L684" s="12"/>
      <c r="M684" s="18" t="str">
        <f t="shared" si="297"/>
        <v>FK_PROJECT_ID,</v>
      </c>
      <c r="N684" s="5" t="str">
        <f t="shared" si="303"/>
        <v>FK_PROJECT_ID VARCHAR(45),</v>
      </c>
      <c r="O684" s="1" t="s">
        <v>10</v>
      </c>
      <c r="P684" t="s">
        <v>289</v>
      </c>
      <c r="Q684" t="s">
        <v>2</v>
      </c>
      <c r="W684" s="17" t="str">
        <f t="shared" si="298"/>
        <v>fkProjectId</v>
      </c>
      <c r="X684" s="3" t="str">
        <f t="shared" si="299"/>
        <v>"fkProjectId":"",</v>
      </c>
      <c r="Y684" s="22" t="str">
        <f t="shared" si="300"/>
        <v>public static String FK_PROJECT_ID="fkProjectId";</v>
      </c>
      <c r="Z684" s="7" t="str">
        <f t="shared" si="301"/>
        <v>private String fkProjectId="";</v>
      </c>
    </row>
    <row r="685" spans="2:26" ht="19.2" x14ac:dyDescent="0.45">
      <c r="B685" s="1" t="s">
        <v>368</v>
      </c>
      <c r="C685" s="1" t="s">
        <v>1</v>
      </c>
      <c r="D685" s="4">
        <v>45</v>
      </c>
      <c r="I685">
        <f>I674</f>
        <v>0</v>
      </c>
      <c r="K685" s="25" t="str">
        <f t="shared" si="302"/>
        <v>T.FK_BACKLOG_ID,</v>
      </c>
      <c r="L685" s="12"/>
      <c r="M685" s="18" t="str">
        <f t="shared" si="297"/>
        <v>FK_BACKLOG_ID,</v>
      </c>
      <c r="N685" s="5" t="str">
        <f t="shared" si="303"/>
        <v>FK_BACKLOG_ID VARCHAR(45),</v>
      </c>
      <c r="O685" s="1" t="s">
        <v>10</v>
      </c>
      <c r="P685" t="s">
        <v>355</v>
      </c>
      <c r="Q685" t="s">
        <v>2</v>
      </c>
      <c r="W685" s="17" t="str">
        <f t="shared" si="298"/>
        <v>fkBacklogId</v>
      </c>
      <c r="X685" s="3" t="str">
        <f t="shared" si="299"/>
        <v>"fkBacklogId":"",</v>
      </c>
      <c r="Y685" s="22" t="str">
        <f t="shared" si="300"/>
        <v>public static String FK_BACKLOG_ID="fkBacklogId";</v>
      </c>
      <c r="Z685" s="7" t="str">
        <f t="shared" si="301"/>
        <v>private String fkBacklogId="";</v>
      </c>
    </row>
    <row r="686" spans="2:26" ht="19.2" x14ac:dyDescent="0.45">
      <c r="B686" s="1" t="s">
        <v>352</v>
      </c>
      <c r="C686" s="1" t="s">
        <v>1</v>
      </c>
      <c r="D686" s="4">
        <v>45</v>
      </c>
      <c r="I686">
        <f>I675</f>
        <v>0</v>
      </c>
      <c r="K686" s="25" t="s">
        <v>558</v>
      </c>
      <c r="L686" s="12"/>
      <c r="M686" s="18" t="str">
        <f t="shared" si="297"/>
        <v>BACKLOG_NAME,</v>
      </c>
      <c r="N686" s="5" t="str">
        <f t="shared" si="303"/>
        <v>BACKLOG_NAME VARCHAR(45),</v>
      </c>
      <c r="O686" s="1" t="s">
        <v>355</v>
      </c>
      <c r="P686" t="s">
        <v>0</v>
      </c>
      <c r="W686" s="17" t="str">
        <f t="shared" si="298"/>
        <v>backlogName</v>
      </c>
      <c r="X686" s="3" t="str">
        <f t="shared" si="299"/>
        <v>"backlogName":"",</v>
      </c>
      <c r="Y686" s="22" t="str">
        <f t="shared" si="300"/>
        <v>public static String BACKLOG_NAME="backlogName";</v>
      </c>
      <c r="Z686" s="7" t="str">
        <f t="shared" si="301"/>
        <v>private String backlogName="";</v>
      </c>
    </row>
    <row r="687" spans="2:26" ht="19.2" x14ac:dyDescent="0.45">
      <c r="B687" s="1" t="s">
        <v>554</v>
      </c>
      <c r="C687" s="1" t="s">
        <v>1</v>
      </c>
      <c r="D687" s="4">
        <v>44</v>
      </c>
      <c r="I687" t="str">
        <f>I502</f>
        <v>ALTER TABLE TM_INPUT</v>
      </c>
      <c r="K687" s="25" t="str">
        <f t="shared" si="302"/>
        <v>T.FK_PARENT_BACKLOG_ID,</v>
      </c>
      <c r="L687" s="12"/>
      <c r="M687" s="18" t="str">
        <f t="shared" si="297"/>
        <v>FK_PARENT_BACKLOG_ID,</v>
      </c>
      <c r="N687" s="5" t="str">
        <f t="shared" si="303"/>
        <v>FK_PARENT_BACKLOG_ID VARCHAR(44),</v>
      </c>
      <c r="O687" s="1" t="s">
        <v>10</v>
      </c>
      <c r="P687" t="s">
        <v>555</v>
      </c>
      <c r="Q687" t="s">
        <v>355</v>
      </c>
      <c r="R687" t="s">
        <v>2</v>
      </c>
      <c r="W687" s="17" t="str">
        <f t="shared" si="298"/>
        <v>fkParentBacklogId</v>
      </c>
      <c r="X687" s="3" t="str">
        <f t="shared" si="299"/>
        <v>"fkParentBacklogId":"",</v>
      </c>
      <c r="Y687" s="22" t="str">
        <f t="shared" si="300"/>
        <v>public static String FK_PARENT_BACKLOG_ID="fkParentBacklogId";</v>
      </c>
      <c r="Z687" s="7" t="str">
        <f t="shared" si="301"/>
        <v>private String fkParentBacklogId="";</v>
      </c>
    </row>
    <row r="688" spans="2:26" ht="19.2" x14ac:dyDescent="0.45">
      <c r="B688" s="1" t="s">
        <v>557</v>
      </c>
      <c r="C688" s="1" t="s">
        <v>1</v>
      </c>
      <c r="D688" s="4">
        <v>44</v>
      </c>
      <c r="I688" t="str">
        <f>I503</f>
        <v>ALTER TABLE TM_INPUT</v>
      </c>
      <c r="K688" s="25" t="s">
        <v>560</v>
      </c>
      <c r="L688" s="12"/>
      <c r="M688" s="18" t="str">
        <f t="shared" si="297"/>
        <v>PARENT_BACKLOG_NAME,</v>
      </c>
      <c r="N688" s="5" t="str">
        <f t="shared" si="303"/>
        <v>PARENT_BACKLOG_NAME VARCHAR(44),</v>
      </c>
      <c r="O688" s="1" t="s">
        <v>131</v>
      </c>
      <c r="P688" t="s">
        <v>355</v>
      </c>
      <c r="Q688" t="s">
        <v>0</v>
      </c>
      <c r="W688" s="17" t="str">
        <f t="shared" si="298"/>
        <v>parentBacklogName</v>
      </c>
      <c r="X688" s="3" t="str">
        <f t="shared" si="299"/>
        <v>"parentBacklogName":"",</v>
      </c>
      <c r="Y688" s="22" t="str">
        <f t="shared" si="300"/>
        <v>public static String PARENT_BACKLOG_NAME="parentBacklogName";</v>
      </c>
      <c r="Z688" s="7" t="str">
        <f t="shared" si="301"/>
        <v>private String parentBacklogName="";</v>
      </c>
    </row>
    <row r="689" spans="2:26" ht="19.2" x14ac:dyDescent="0.45">
      <c r="B689" s="1"/>
      <c r="C689" s="1"/>
      <c r="D689" s="4"/>
      <c r="K689" s="29" t="s">
        <v>559</v>
      </c>
      <c r="L689" s="12"/>
      <c r="M689" s="18"/>
      <c r="N689" s="33" t="s">
        <v>130</v>
      </c>
      <c r="O689" s="1"/>
      <c r="W689" s="17"/>
    </row>
    <row r="690" spans="2:26" x14ac:dyDescent="0.3">
      <c r="N690" s="31" t="s">
        <v>126</v>
      </c>
    </row>
    <row r="691" spans="2:26" x14ac:dyDescent="0.3">
      <c r="N691" s="31"/>
    </row>
    <row r="692" spans="2:26" x14ac:dyDescent="0.3">
      <c r="B692" s="2" t="s">
        <v>574</v>
      </c>
      <c r="I692" t="str">
        <f>CONCATENATE("ALTER TABLE"," ",B692)</f>
        <v>ALTER TABLE TM_TEST_SCENARIO</v>
      </c>
      <c r="K692" s="25"/>
      <c r="N692" s="5" t="str">
        <f>CONCATENATE("CREATE TABLE ",B692," ","(")</f>
        <v>CREATE TABLE TM_TEST_SCENARIO (</v>
      </c>
    </row>
    <row r="693" spans="2:26" ht="19.2" x14ac:dyDescent="0.45">
      <c r="B693" s="1" t="s">
        <v>2</v>
      </c>
      <c r="C693" s="1" t="s">
        <v>1</v>
      </c>
      <c r="D693" s="4">
        <v>30</v>
      </c>
      <c r="E693" s="24" t="s">
        <v>113</v>
      </c>
      <c r="I693" t="str">
        <f>I692</f>
        <v>ALTER TABLE TM_TEST_SCENARIO</v>
      </c>
      <c r="L693" s="12"/>
      <c r="M693" s="18" t="str">
        <f t="shared" ref="M693:M705" si="304">CONCATENATE(B693,",")</f>
        <v>ID,</v>
      </c>
      <c r="N693" s="5" t="str">
        <f>CONCATENATE(B693," ",C693,"(",D693,") ",E693," ,")</f>
        <v>ID VARCHAR(30) NOT NULL ,</v>
      </c>
      <c r="O693" s="1" t="s">
        <v>2</v>
      </c>
      <c r="P693" s="6"/>
      <c r="Q693" s="6"/>
      <c r="R693" s="6"/>
      <c r="S693" s="6"/>
      <c r="T693" s="6"/>
      <c r="U693" s="6"/>
      <c r="V693" s="6"/>
      <c r="W693" s="17" t="str">
        <f t="shared" ref="W693:W705" si="305">CONCATENATE(,LOWER(O693),UPPER(LEFT(P693,1)),LOWER(RIGHT(P693,LEN(P693)-IF(LEN(P693)&gt;0,1,LEN(P693)))),UPPER(LEFT(Q693,1)),LOWER(RIGHT(Q693,LEN(Q693)-IF(LEN(Q693)&gt;0,1,LEN(Q693)))),UPPER(LEFT(R693,1)),LOWER(RIGHT(R693,LEN(R693)-IF(LEN(R693)&gt;0,1,LEN(R693)))),UPPER(LEFT(S693,1)),LOWER(RIGHT(S693,LEN(S693)-IF(LEN(S693)&gt;0,1,LEN(S693)))),UPPER(LEFT(T693,1)),LOWER(RIGHT(T693,LEN(T693)-IF(LEN(T693)&gt;0,1,LEN(T693)))),UPPER(LEFT(U693,1)),LOWER(RIGHT(U693,LEN(U693)-IF(LEN(U693)&gt;0,1,LEN(U693)))),UPPER(LEFT(V693,1)),LOWER(RIGHT(V693,LEN(V693)-IF(LEN(V693)&gt;0,1,LEN(V693)))))</f>
        <v>ıd</v>
      </c>
      <c r="X693" s="3" t="str">
        <f t="shared" ref="X693:X705" si="306">CONCATENATE("""",W693,"""",":","""","""",",")</f>
        <v>"ıd":"",</v>
      </c>
      <c r="Y693" s="22" t="str">
        <f t="shared" ref="Y693:Y705" si="307">CONCATENATE("public static String ",,B693,,"=","""",W693,""";")</f>
        <v>public static String ID="ıd";</v>
      </c>
      <c r="Z693" s="7" t="str">
        <f t="shared" ref="Z693:Z705" si="308">CONCATENATE("private String ",W693,"=","""""",";")</f>
        <v>private String ıd="";</v>
      </c>
    </row>
    <row r="694" spans="2:26" ht="19.2" x14ac:dyDescent="0.45">
      <c r="B694" s="1" t="s">
        <v>3</v>
      </c>
      <c r="C694" s="1" t="s">
        <v>1</v>
      </c>
      <c r="D694" s="4">
        <v>10</v>
      </c>
      <c r="I694" t="str">
        <f>I693</f>
        <v>ALTER TABLE TM_TEST_SCENARIO</v>
      </c>
      <c r="K694" s="21" t="s">
        <v>438</v>
      </c>
      <c r="L694" s="12"/>
      <c r="M694" s="18" t="str">
        <f t="shared" si="304"/>
        <v>STATUS,</v>
      </c>
      <c r="N694" s="5" t="str">
        <f t="shared" ref="N694:N705" si="309">CONCATENATE(B694," ",C694,"(",D694,")",",")</f>
        <v>STATUS VARCHAR(10),</v>
      </c>
      <c r="O694" s="1" t="s">
        <v>3</v>
      </c>
      <c r="W694" s="17" t="str">
        <f t="shared" si="305"/>
        <v>status</v>
      </c>
      <c r="X694" s="3" t="str">
        <f t="shared" si="306"/>
        <v>"status":"",</v>
      </c>
      <c r="Y694" s="22" t="str">
        <f t="shared" si="307"/>
        <v>public static String STATUS="status";</v>
      </c>
      <c r="Z694" s="7" t="str">
        <f t="shared" si="308"/>
        <v>private String status="";</v>
      </c>
    </row>
    <row r="695" spans="2:26" ht="19.2" x14ac:dyDescent="0.45">
      <c r="B695" s="1" t="s">
        <v>4</v>
      </c>
      <c r="C695" s="1" t="s">
        <v>1</v>
      </c>
      <c r="D695" s="4">
        <v>30</v>
      </c>
      <c r="I695" t="str">
        <f>I694</f>
        <v>ALTER TABLE TM_TEST_SCENARIO</v>
      </c>
      <c r="J695" t="str">
        <f t="shared" ref="J695:J705" si="310">CONCATENATE(LEFT(CONCATENATE(" ADD "," ",N695,";"),LEN(CONCATENATE(" ADD "," ",N695,";"))-2),";")</f>
        <v xml:space="preserve"> ADD  INSERT_DATE VARCHAR(30);</v>
      </c>
      <c r="K695" s="21" t="str">
        <f t="shared" ref="K695:K705" si="311">CONCATENATE(LEFT(CONCATENATE("  ALTER COLUMN  "," ",N695,";"),LEN(CONCATENATE("  ALTER COLUMN  "," ",N695,";"))-2),";")</f>
        <v xml:space="preserve">  ALTER COLUMN   INSERT_DATE VARCHAR(30);</v>
      </c>
      <c r="L695" s="12"/>
      <c r="M695" s="18" t="str">
        <f t="shared" si="304"/>
        <v>INSERT_DATE,</v>
      </c>
      <c r="N695" s="5" t="str">
        <f t="shared" si="309"/>
        <v>INSERT_DATE VARCHAR(30),</v>
      </c>
      <c r="O695" s="1" t="s">
        <v>7</v>
      </c>
      <c r="P695" t="s">
        <v>8</v>
      </c>
      <c r="W695" s="17" t="str">
        <f t="shared" si="305"/>
        <v>ınsertDate</v>
      </c>
      <c r="X695" s="3" t="str">
        <f t="shared" si="306"/>
        <v>"ınsertDate":"",</v>
      </c>
      <c r="Y695" s="22" t="str">
        <f t="shared" si="307"/>
        <v>public static String INSERT_DATE="ınsertDate";</v>
      </c>
      <c r="Z695" s="7" t="str">
        <f t="shared" si="308"/>
        <v>private String ınsertDate="";</v>
      </c>
    </row>
    <row r="696" spans="2:26" ht="19.2" x14ac:dyDescent="0.45">
      <c r="B696" s="1" t="s">
        <v>5</v>
      </c>
      <c r="C696" s="1" t="s">
        <v>1</v>
      </c>
      <c r="D696" s="4">
        <v>30</v>
      </c>
      <c r="I696" t="str">
        <f>I695</f>
        <v>ALTER TABLE TM_TEST_SCENARIO</v>
      </c>
      <c r="J696" t="str">
        <f t="shared" si="310"/>
        <v xml:space="preserve"> ADD  MODIFICATION_DATE VARCHAR(30);</v>
      </c>
      <c r="K696" s="21" t="str">
        <f t="shared" si="311"/>
        <v xml:space="preserve">  ALTER COLUMN   MODIFICATION_DATE VARCHAR(30);</v>
      </c>
      <c r="L696" s="12"/>
      <c r="M696" s="18" t="str">
        <f t="shared" si="304"/>
        <v>MODIFICATION_DATE,</v>
      </c>
      <c r="N696" s="5" t="str">
        <f t="shared" si="309"/>
        <v>MODIFICATION_DATE VARCHAR(30),</v>
      </c>
      <c r="O696" s="1" t="s">
        <v>9</v>
      </c>
      <c r="P696" t="s">
        <v>8</v>
      </c>
      <c r="W696" s="17" t="str">
        <f t="shared" si="305"/>
        <v>modıfıcatıonDate</v>
      </c>
      <c r="X696" s="3" t="str">
        <f t="shared" si="306"/>
        <v>"modıfıcatıonDate":"",</v>
      </c>
      <c r="Y696" s="22" t="str">
        <f t="shared" si="307"/>
        <v>public static String MODIFICATION_DATE="modıfıcatıonDate";</v>
      </c>
      <c r="Z696" s="7" t="str">
        <f t="shared" si="308"/>
        <v>private String modıfıcatıonDate="";</v>
      </c>
    </row>
    <row r="697" spans="2:26" ht="19.2" x14ac:dyDescent="0.45">
      <c r="B697" s="1" t="s">
        <v>275</v>
      </c>
      <c r="C697" s="1" t="s">
        <v>1</v>
      </c>
      <c r="D697" s="4">
        <v>45</v>
      </c>
      <c r="I697" t="str">
        <f>I696</f>
        <v>ALTER TABLE TM_TEST_SCENARIO</v>
      </c>
      <c r="J697" t="str">
        <f t="shared" si="310"/>
        <v xml:space="preserve"> ADD  FK_PROJECT_ID VARCHAR(45);</v>
      </c>
      <c r="K697" s="21" t="str">
        <f t="shared" si="311"/>
        <v xml:space="preserve">  ALTER COLUMN   FK_PROJECT_ID VARCHAR(45);</v>
      </c>
      <c r="L697" s="12"/>
      <c r="M697" s="18" t="str">
        <f t="shared" si="304"/>
        <v>FK_PROJECT_ID,</v>
      </c>
      <c r="N697" s="5" t="str">
        <f t="shared" si="309"/>
        <v>FK_PROJECT_ID VARCHAR(45),</v>
      </c>
      <c r="O697" s="1" t="s">
        <v>10</v>
      </c>
      <c r="P697" t="s">
        <v>289</v>
      </c>
      <c r="Q697" t="s">
        <v>2</v>
      </c>
      <c r="W697" s="17" t="str">
        <f t="shared" si="305"/>
        <v>fkProjectId</v>
      </c>
      <c r="X697" s="3" t="str">
        <f t="shared" si="306"/>
        <v>"fkProjectId":"",</v>
      </c>
      <c r="Y697" s="22" t="str">
        <f t="shared" si="307"/>
        <v>public static String FK_PROJECT_ID="fkProjectId";</v>
      </c>
      <c r="Z697" s="7" t="str">
        <f t="shared" si="308"/>
        <v>private String fkProjectId="";</v>
      </c>
    </row>
    <row r="698" spans="2:26" ht="19.2" x14ac:dyDescent="0.45">
      <c r="B698" s="1" t="s">
        <v>368</v>
      </c>
      <c r="C698" s="1" t="s">
        <v>1</v>
      </c>
      <c r="D698" s="4">
        <v>45</v>
      </c>
      <c r="I698" t="str">
        <f t="shared" ref="I698:I705" si="312">I697</f>
        <v>ALTER TABLE TM_TEST_SCENARIO</v>
      </c>
      <c r="J698" t="str">
        <f t="shared" si="310"/>
        <v xml:space="preserve"> ADD  FK_BACKLOG_ID VARCHAR(45);</v>
      </c>
      <c r="K698" s="21" t="str">
        <f t="shared" si="311"/>
        <v xml:space="preserve">  ALTER COLUMN   FK_BACKLOG_ID VARCHAR(45);</v>
      </c>
      <c r="L698" s="12"/>
      <c r="M698" s="18" t="str">
        <f>CONCATENATE(B698,",")</f>
        <v>FK_BACKLOG_ID,</v>
      </c>
      <c r="N698" s="5" t="str">
        <f>CONCATENATE(B698," ",C698,"(",D698,")",",")</f>
        <v>FK_BACKLOG_ID VARCHAR(45),</v>
      </c>
      <c r="O698" s="1" t="s">
        <v>10</v>
      </c>
      <c r="P698" t="s">
        <v>355</v>
      </c>
      <c r="Q698" t="s">
        <v>2</v>
      </c>
      <c r="W698" s="17" t="str">
        <f>CONCATENATE(,LOWER(O698),UPPER(LEFT(P698,1)),LOWER(RIGHT(P698,LEN(P698)-IF(LEN(P698)&gt;0,1,LEN(P698)))),UPPER(LEFT(Q698,1)),LOWER(RIGHT(Q698,LEN(Q698)-IF(LEN(Q698)&gt;0,1,LEN(Q698)))),UPPER(LEFT(R698,1)),LOWER(RIGHT(R698,LEN(R698)-IF(LEN(R698)&gt;0,1,LEN(R698)))),UPPER(LEFT(S698,1)),LOWER(RIGHT(S698,LEN(S698)-IF(LEN(S698)&gt;0,1,LEN(S698)))),UPPER(LEFT(T698,1)),LOWER(RIGHT(T698,LEN(T698)-IF(LEN(T698)&gt;0,1,LEN(T698)))),UPPER(LEFT(U698,1)),LOWER(RIGHT(U698,LEN(U698)-IF(LEN(U698)&gt;0,1,LEN(U698)))),UPPER(LEFT(V698,1)),LOWER(RIGHT(V698,LEN(V698)-IF(LEN(V698)&gt;0,1,LEN(V698)))))</f>
        <v>fkBacklogId</v>
      </c>
      <c r="X698" s="3" t="str">
        <f>CONCATENATE("""",W698,"""",":","""","""",",")</f>
        <v>"fkBacklogId":"",</v>
      </c>
      <c r="Y698" s="22" t="str">
        <f>CONCATENATE("public static String ",,B698,,"=","""",W698,""";")</f>
        <v>public static String FK_BACKLOG_ID="fkBacklogId";</v>
      </c>
      <c r="Z698" s="7" t="str">
        <f>CONCATENATE("private String ",W698,"=","""""",";")</f>
        <v>private String fkBacklogId="";</v>
      </c>
    </row>
    <row r="699" spans="2:26" ht="19.2" x14ac:dyDescent="0.45">
      <c r="B699" s="1" t="s">
        <v>603</v>
      </c>
      <c r="C699" s="1" t="s">
        <v>1</v>
      </c>
      <c r="D699" s="4">
        <v>45</v>
      </c>
      <c r="I699" t="str">
        <f>I697</f>
        <v>ALTER TABLE TM_TEST_SCENARIO</v>
      </c>
      <c r="J699" t="str">
        <f>CONCATENATE(LEFT(CONCATENATE(" ADD "," ",N699,";"),LEN(CONCATENATE(" ADD "," ",N699,";"))-2),";")</f>
        <v xml:space="preserve"> ADD  FK_CREATED_BY VARCHAR(45);</v>
      </c>
      <c r="K699" s="21" t="str">
        <f>CONCATENATE(LEFT(CONCATENATE("  ALTER COLUMN  "," ",N699,";"),LEN(CONCATENATE("  ALTER COLUMN  "," ",N699,";"))-2),";")</f>
        <v xml:space="preserve">  ALTER COLUMN   FK_CREATED_BY VARCHAR(45);</v>
      </c>
      <c r="L699" s="12"/>
      <c r="M699" s="18" t="str">
        <f>CONCATENATE(B699,",")</f>
        <v>FK_CREATED_BY,</v>
      </c>
      <c r="N699" s="5" t="str">
        <f>CONCATENATE(B699," ",C699,"(",D699,")",",")</f>
        <v>FK_CREATED_BY VARCHAR(45),</v>
      </c>
      <c r="O699" s="1" t="s">
        <v>10</v>
      </c>
      <c r="P699" t="s">
        <v>283</v>
      </c>
      <c r="Q699" t="s">
        <v>128</v>
      </c>
      <c r="W699" s="17" t="str">
        <f>CONCATENATE(,LOWER(O699),UPPER(LEFT(P699,1)),LOWER(RIGHT(P699,LEN(P699)-IF(LEN(P699)&gt;0,1,LEN(P699)))),UPPER(LEFT(Q699,1)),LOWER(RIGHT(Q699,LEN(Q699)-IF(LEN(Q699)&gt;0,1,LEN(Q699)))),UPPER(LEFT(R699,1)),LOWER(RIGHT(R699,LEN(R699)-IF(LEN(R699)&gt;0,1,LEN(R699)))),UPPER(LEFT(S699,1)),LOWER(RIGHT(S699,LEN(S699)-IF(LEN(S699)&gt;0,1,LEN(S699)))),UPPER(LEFT(T699,1)),LOWER(RIGHT(T699,LEN(T699)-IF(LEN(T699)&gt;0,1,LEN(T699)))),UPPER(LEFT(U699,1)),LOWER(RIGHT(U699,LEN(U699)-IF(LEN(U699)&gt;0,1,LEN(U699)))),UPPER(LEFT(V699,1)),LOWER(RIGHT(V699,LEN(V699)-IF(LEN(V699)&gt;0,1,LEN(V699)))))</f>
        <v>fkCreatedBy</v>
      </c>
      <c r="X699" s="3" t="str">
        <f>CONCATENATE("""",W699,"""",":","""","""",",")</f>
        <v>"fkCreatedBy":"",</v>
      </c>
      <c r="Y699" s="22" t="str">
        <f>CONCATENATE("public static String ",,B699,,"=","""",W699,""";")</f>
        <v>public static String FK_CREATED_BY="fkCreatedBy";</v>
      </c>
      <c r="Z699" s="7" t="str">
        <f>CONCATENATE("private String ",W699,"=","""""",";")</f>
        <v>private String fkCreatedBy="";</v>
      </c>
    </row>
    <row r="700" spans="2:26" ht="19.2" x14ac:dyDescent="0.45">
      <c r="B700" s="1" t="s">
        <v>576</v>
      </c>
      <c r="C700" s="1" t="s">
        <v>1</v>
      </c>
      <c r="D700" s="4">
        <v>555</v>
      </c>
      <c r="I700" t="str">
        <f>I698</f>
        <v>ALTER TABLE TM_TEST_SCENARIO</v>
      </c>
      <c r="J700" t="str">
        <f t="shared" si="310"/>
        <v xml:space="preserve"> ADD  SCENARIO_NAME VARCHAR(555);</v>
      </c>
      <c r="K700" s="21" t="str">
        <f t="shared" si="311"/>
        <v xml:space="preserve">  ALTER COLUMN   SCENARIO_NAME VARCHAR(555);</v>
      </c>
      <c r="L700" s="12"/>
      <c r="M700" s="18" t="str">
        <f>CONCATENATE(B700,",")</f>
        <v>SCENARIO_NAME,</v>
      </c>
      <c r="N700" s="5" t="str">
        <f>CONCATENATE(B700," ",C700,"(",D700,")",",")</f>
        <v>SCENARIO_NAME VARCHAR(555),</v>
      </c>
      <c r="O700" s="1" t="s">
        <v>575</v>
      </c>
      <c r="P700" t="s">
        <v>0</v>
      </c>
      <c r="W700" s="17" t="str">
        <f>CONCATENATE(,LOWER(O700),UPPER(LEFT(P700,1)),LOWER(RIGHT(P700,LEN(P700)-IF(LEN(P700)&gt;0,1,LEN(P700)))),UPPER(LEFT(Q700,1)),LOWER(RIGHT(Q700,LEN(Q700)-IF(LEN(Q700)&gt;0,1,LEN(Q700)))),UPPER(LEFT(R700,1)),LOWER(RIGHT(R700,LEN(R700)-IF(LEN(R700)&gt;0,1,LEN(R700)))),UPPER(LEFT(S700,1)),LOWER(RIGHT(S700,LEN(S700)-IF(LEN(S700)&gt;0,1,LEN(S700)))),UPPER(LEFT(T700,1)),LOWER(RIGHT(T700,LEN(T700)-IF(LEN(T700)&gt;0,1,LEN(T700)))),UPPER(LEFT(U700,1)),LOWER(RIGHT(U700,LEN(U700)-IF(LEN(U700)&gt;0,1,LEN(U700)))),UPPER(LEFT(V700,1)),LOWER(RIGHT(V700,LEN(V700)-IF(LEN(V700)&gt;0,1,LEN(V700)))))</f>
        <v>scenarıoName</v>
      </c>
      <c r="X700" s="3" t="str">
        <f>CONCATENATE("""",W700,"""",":","""","""",",")</f>
        <v>"scenarıoName":"",</v>
      </c>
      <c r="Y700" s="22" t="str">
        <f>CONCATENATE("public static String ",,B700,,"=","""",W700,""";")</f>
        <v>public static String SCENARIO_NAME="scenarıoName";</v>
      </c>
      <c r="Z700" s="7" t="str">
        <f>CONCATENATE("private String ",W700,"=","""""",";")</f>
        <v>private String scenarıoName="";</v>
      </c>
    </row>
    <row r="701" spans="2:26" ht="19.2" x14ac:dyDescent="0.45">
      <c r="B701" s="1" t="s">
        <v>577</v>
      </c>
      <c r="C701" s="1" t="s">
        <v>1</v>
      </c>
      <c r="D701" s="4">
        <v>555</v>
      </c>
      <c r="I701" t="str">
        <f t="shared" si="312"/>
        <v>ALTER TABLE TM_TEST_SCENARIO</v>
      </c>
      <c r="J701" t="str">
        <f t="shared" si="310"/>
        <v xml:space="preserve"> ADD  EXPECTED_RESULT VARCHAR(555);</v>
      </c>
      <c r="K701" s="21" t="str">
        <f t="shared" si="311"/>
        <v xml:space="preserve">  ALTER COLUMN   EXPECTED_RESULT VARCHAR(555);</v>
      </c>
      <c r="L701" s="12"/>
      <c r="M701" s="18" t="str">
        <f t="shared" si="304"/>
        <v>EXPECTED_RESULT,</v>
      </c>
      <c r="N701" s="5" t="str">
        <f t="shared" si="309"/>
        <v>EXPECTED_RESULT VARCHAR(555),</v>
      </c>
      <c r="O701" s="1" t="s">
        <v>579</v>
      </c>
      <c r="P701" t="s">
        <v>580</v>
      </c>
      <c r="W701" s="17" t="str">
        <f t="shared" si="305"/>
        <v>expectedResult</v>
      </c>
      <c r="X701" s="3" t="str">
        <f t="shared" si="306"/>
        <v>"expectedResult":"",</v>
      </c>
      <c r="Y701" s="22" t="str">
        <f t="shared" si="307"/>
        <v>public static String EXPECTED_RESULT="expectedResult";</v>
      </c>
      <c r="Z701" s="7" t="str">
        <f t="shared" si="308"/>
        <v>private String expectedResult="";</v>
      </c>
    </row>
    <row r="702" spans="2:26" ht="19.2" x14ac:dyDescent="0.45">
      <c r="B702" s="1" t="s">
        <v>578</v>
      </c>
      <c r="C702" s="1" t="s">
        <v>1</v>
      </c>
      <c r="D702" s="4">
        <v>44</v>
      </c>
      <c r="I702" t="str">
        <f t="shared" si="312"/>
        <v>ALTER TABLE TM_TEST_SCENARIO</v>
      </c>
      <c r="J702" t="str">
        <f t="shared" si="310"/>
        <v xml:space="preserve"> ADD  SCENARIO_STATUS VARCHAR(44);</v>
      </c>
      <c r="K702" s="21" t="str">
        <f t="shared" si="311"/>
        <v xml:space="preserve">  ALTER COLUMN   SCENARIO_STATUS VARCHAR(44);</v>
      </c>
      <c r="L702" s="12"/>
      <c r="M702" s="18" t="str">
        <f>CONCATENATE(B702,",")</f>
        <v>SCENARIO_STATUS,</v>
      </c>
      <c r="N702" s="5" t="str">
        <f>CONCATENATE(B702," ",C702,"(",D702,")",",")</f>
        <v>SCENARIO_STATUS VARCHAR(44),</v>
      </c>
      <c r="O702" s="1" t="s">
        <v>575</v>
      </c>
      <c r="P702" t="s">
        <v>3</v>
      </c>
      <c r="W702" s="17" t="str">
        <f>CONCATENATE(,LOWER(O702),UPPER(LEFT(P702,1)),LOWER(RIGHT(P702,LEN(P702)-IF(LEN(P702)&gt;0,1,LEN(P702)))),UPPER(LEFT(Q702,1)),LOWER(RIGHT(Q702,LEN(Q702)-IF(LEN(Q702)&gt;0,1,LEN(Q702)))),UPPER(LEFT(R702,1)),LOWER(RIGHT(R702,LEN(R702)-IF(LEN(R702)&gt;0,1,LEN(R702)))),UPPER(LEFT(S702,1)),LOWER(RIGHT(S702,LEN(S702)-IF(LEN(S702)&gt;0,1,LEN(S702)))),UPPER(LEFT(T702,1)),LOWER(RIGHT(T702,LEN(T702)-IF(LEN(T702)&gt;0,1,LEN(T702)))),UPPER(LEFT(U702,1)),LOWER(RIGHT(U702,LEN(U702)-IF(LEN(U702)&gt;0,1,LEN(U702)))),UPPER(LEFT(V702,1)),LOWER(RIGHT(V702,LEN(V702)-IF(LEN(V702)&gt;0,1,LEN(V702)))))</f>
        <v>scenarıoStatus</v>
      </c>
      <c r="X702" s="3" t="str">
        <f>CONCATENATE("""",W702,"""",":","""","""",",")</f>
        <v>"scenarıoStatus":"",</v>
      </c>
      <c r="Y702" s="22" t="str">
        <f>CONCATENATE("public static String ",,B702,,"=","""",W702,""";")</f>
        <v>public static String SCENARIO_STATUS="scenarıoStatus";</v>
      </c>
      <c r="Z702" s="7" t="str">
        <f>CONCATENATE("private String ",W702,"=","""""",";")</f>
        <v>private String scenarıoStatus="";</v>
      </c>
    </row>
    <row r="703" spans="2:26" ht="19.2" x14ac:dyDescent="0.45">
      <c r="B703" s="1" t="s">
        <v>581</v>
      </c>
      <c r="C703" s="1" t="s">
        <v>1</v>
      </c>
      <c r="D703" s="4">
        <v>44</v>
      </c>
      <c r="I703" t="str">
        <f t="shared" si="312"/>
        <v>ALTER TABLE TM_TEST_SCENARIO</v>
      </c>
      <c r="J703" t="str">
        <f>CONCATENATE(LEFT(CONCATENATE(" ADD "," ",N703,";"),LEN(CONCATENATE(" ADD "," ",N703,";"))-2),";")</f>
        <v xml:space="preserve"> ADD  SCENARIO_DATE VARCHAR(44);</v>
      </c>
      <c r="K703" s="21" t="str">
        <f>CONCATENATE(LEFT(CONCATENATE("  ALTER COLUMN  "," ",N703,";"),LEN(CONCATENATE("  ALTER COLUMN  "," ",N703,";"))-2),";")</f>
        <v xml:space="preserve">  ALTER COLUMN   SCENARIO_DATE VARCHAR(44);</v>
      </c>
      <c r="L703" s="12"/>
      <c r="M703" s="18" t="str">
        <f t="shared" si="304"/>
        <v>SCENARIO_DATE,</v>
      </c>
      <c r="N703" s="5" t="str">
        <f t="shared" si="309"/>
        <v>SCENARIO_DATE VARCHAR(44),</v>
      </c>
      <c r="O703" s="1" t="s">
        <v>575</v>
      </c>
      <c r="P703" t="s">
        <v>8</v>
      </c>
      <c r="W703" s="17" t="str">
        <f t="shared" si="305"/>
        <v>scenarıoDate</v>
      </c>
      <c r="X703" s="3" t="str">
        <f t="shared" si="306"/>
        <v>"scenarıoDate":"",</v>
      </c>
      <c r="Y703" s="22" t="str">
        <f t="shared" si="307"/>
        <v>public static String SCENARIO_DATE="scenarıoDate";</v>
      </c>
      <c r="Z703" s="7" t="str">
        <f t="shared" si="308"/>
        <v>private String scenarıoDate="";</v>
      </c>
    </row>
    <row r="704" spans="2:26" ht="19.2" x14ac:dyDescent="0.45">
      <c r="B704" s="1" t="s">
        <v>582</v>
      </c>
      <c r="C704" s="1" t="s">
        <v>1</v>
      </c>
      <c r="D704" s="4">
        <v>44</v>
      </c>
      <c r="I704" t="str">
        <f t="shared" si="312"/>
        <v>ALTER TABLE TM_TEST_SCENARIO</v>
      </c>
      <c r="J704" t="str">
        <f t="shared" si="310"/>
        <v xml:space="preserve"> ADD  SCENARIO_TIME VARCHAR(44);</v>
      </c>
      <c r="K704" s="21" t="str">
        <f t="shared" si="311"/>
        <v xml:space="preserve">  ALTER COLUMN   SCENARIO_TIME VARCHAR(44);</v>
      </c>
      <c r="L704" s="12"/>
      <c r="M704" s="18" t="str">
        <f>CONCATENATE(B704,",")</f>
        <v>SCENARIO_TIME,</v>
      </c>
      <c r="N704" s="5" t="str">
        <f>CONCATENATE(B704," ",C704,"(",D704,")",",")</f>
        <v>SCENARIO_TIME VARCHAR(44),</v>
      </c>
      <c r="O704" s="1" t="s">
        <v>575</v>
      </c>
      <c r="P704" t="s">
        <v>133</v>
      </c>
      <c r="W704" s="17" t="str">
        <f>CONCATENATE(,LOWER(O704),UPPER(LEFT(P704,1)),LOWER(RIGHT(P704,LEN(P704)-IF(LEN(P704)&gt;0,1,LEN(P704)))),UPPER(LEFT(Q704,1)),LOWER(RIGHT(Q704,LEN(Q704)-IF(LEN(Q704)&gt;0,1,LEN(Q704)))),UPPER(LEFT(R704,1)),LOWER(RIGHT(R704,LEN(R704)-IF(LEN(R704)&gt;0,1,LEN(R704)))),UPPER(LEFT(S704,1)),LOWER(RIGHT(S704,LEN(S704)-IF(LEN(S704)&gt;0,1,LEN(S704)))),UPPER(LEFT(T704,1)),LOWER(RIGHT(T704,LEN(T704)-IF(LEN(T704)&gt;0,1,LEN(T704)))),UPPER(LEFT(U704,1)),LOWER(RIGHT(U704,LEN(U704)-IF(LEN(U704)&gt;0,1,LEN(U704)))),UPPER(LEFT(V704,1)),LOWER(RIGHT(V704,LEN(V704)-IF(LEN(V704)&gt;0,1,LEN(V704)))))</f>
        <v>scenarıoTıme</v>
      </c>
      <c r="X704" s="3" t="str">
        <f>CONCATENATE("""",W704,"""",":","""","""",",")</f>
        <v>"scenarıoTıme":"",</v>
      </c>
      <c r="Y704" s="22" t="str">
        <f>CONCATENATE("public static String ",,B704,,"=","""",W704,""";")</f>
        <v>public static String SCENARIO_TIME="scenarıoTıme";</v>
      </c>
      <c r="Z704" s="7" t="str">
        <f>CONCATENATE("private String ",W704,"=","""""",";")</f>
        <v>private String scenarıoTıme="";</v>
      </c>
    </row>
    <row r="705" spans="2:26" ht="19.2" x14ac:dyDescent="0.45">
      <c r="B705" s="1" t="s">
        <v>14</v>
      </c>
      <c r="C705" s="1" t="s">
        <v>1</v>
      </c>
      <c r="D705" s="4">
        <v>555</v>
      </c>
      <c r="I705" t="str">
        <f t="shared" si="312"/>
        <v>ALTER TABLE TM_TEST_SCENARIO</v>
      </c>
      <c r="J705" t="str">
        <f t="shared" si="310"/>
        <v xml:space="preserve"> ADD  DESCRIPTION VARCHAR(555);</v>
      </c>
      <c r="K705" s="21" t="str">
        <f t="shared" si="311"/>
        <v xml:space="preserve">  ALTER COLUMN   DESCRIPTION VARCHAR(555);</v>
      </c>
      <c r="L705" s="12"/>
      <c r="M705" s="18" t="str">
        <f t="shared" si="304"/>
        <v>DESCRIPTION,</v>
      </c>
      <c r="N705" s="5" t="str">
        <f t="shared" si="309"/>
        <v>DESCRIPTION VARCHAR(555),</v>
      </c>
      <c r="O705" s="1" t="s">
        <v>14</v>
      </c>
      <c r="W705" s="17" t="str">
        <f t="shared" si="305"/>
        <v>descrıptıon</v>
      </c>
      <c r="X705" s="3" t="str">
        <f t="shared" si="306"/>
        <v>"descrıptıon":"",</v>
      </c>
      <c r="Y705" s="22" t="str">
        <f t="shared" si="307"/>
        <v>public static String DESCRIPTION="descrıptıon";</v>
      </c>
      <c r="Z705" s="7" t="str">
        <f t="shared" si="308"/>
        <v>private String descrıptıon="";</v>
      </c>
    </row>
    <row r="706" spans="2:26" ht="19.2" x14ac:dyDescent="0.45">
      <c r="B706" s="1"/>
      <c r="C706" s="1"/>
      <c r="D706" s="4"/>
      <c r="L706" s="12"/>
      <c r="M706" s="18"/>
      <c r="N706" s="33" t="s">
        <v>130</v>
      </c>
      <c r="O706" s="1"/>
      <c r="W706" s="17"/>
    </row>
    <row r="707" spans="2:26" x14ac:dyDescent="0.3">
      <c r="N707" s="31" t="s">
        <v>126</v>
      </c>
    </row>
    <row r="708" spans="2:26" x14ac:dyDescent="0.3">
      <c r="N708" s="31"/>
    </row>
    <row r="709" spans="2:26" x14ac:dyDescent="0.3">
      <c r="B709" s="2" t="s">
        <v>583</v>
      </c>
      <c r="I709" t="str">
        <f>CONCATENATE("ALTER TABLE"," ",B709)</f>
        <v>ALTER TABLE TM_TEST_TRIAL</v>
      </c>
      <c r="K709" s="25"/>
      <c r="N709" s="5" t="str">
        <f>CONCATENATE("CREATE TABLE ",B709," ","(")</f>
        <v>CREATE TABLE TM_TEST_TRIAL (</v>
      </c>
    </row>
    <row r="710" spans="2:26" ht="19.2" x14ac:dyDescent="0.45">
      <c r="B710" s="1" t="s">
        <v>2</v>
      </c>
      <c r="C710" s="1" t="s">
        <v>1</v>
      </c>
      <c r="D710" s="4">
        <v>30</v>
      </c>
      <c r="E710" s="24" t="s">
        <v>113</v>
      </c>
      <c r="I710" t="str">
        <f>I709</f>
        <v>ALTER TABLE TM_TEST_TRIAL</v>
      </c>
      <c r="L710" s="12"/>
      <c r="M710" s="18" t="str">
        <f t="shared" ref="M710:M724" si="313">CONCATENATE(B710,",")</f>
        <v>ID,</v>
      </c>
      <c r="N710" s="5" t="str">
        <f>CONCATENATE(B710," ",C710,"(",D710,") ",E710," ,")</f>
        <v>ID VARCHAR(30) NOT NULL ,</v>
      </c>
      <c r="O710" s="1" t="s">
        <v>2</v>
      </c>
      <c r="P710" s="6"/>
      <c r="Q710" s="6"/>
      <c r="R710" s="6"/>
      <c r="S710" s="6"/>
      <c r="T710" s="6"/>
      <c r="U710" s="6"/>
      <c r="V710" s="6"/>
      <c r="W710" s="17" t="str">
        <f t="shared" ref="W710:W724" si="314">CONCATENATE(,LOWER(O710),UPPER(LEFT(P710,1)),LOWER(RIGHT(P710,LEN(P710)-IF(LEN(P710)&gt;0,1,LEN(P710)))),UPPER(LEFT(Q710,1)),LOWER(RIGHT(Q710,LEN(Q710)-IF(LEN(Q710)&gt;0,1,LEN(Q710)))),UPPER(LEFT(R710,1)),LOWER(RIGHT(R710,LEN(R710)-IF(LEN(R710)&gt;0,1,LEN(R710)))),UPPER(LEFT(S710,1)),LOWER(RIGHT(S710,LEN(S710)-IF(LEN(S710)&gt;0,1,LEN(S710)))),UPPER(LEFT(T710,1)),LOWER(RIGHT(T710,LEN(T710)-IF(LEN(T710)&gt;0,1,LEN(T710)))),UPPER(LEFT(U710,1)),LOWER(RIGHT(U710,LEN(U710)-IF(LEN(U710)&gt;0,1,LEN(U710)))),UPPER(LEFT(V710,1)),LOWER(RIGHT(V710,LEN(V710)-IF(LEN(V710)&gt;0,1,LEN(V710)))))</f>
        <v>ıd</v>
      </c>
      <c r="X710" s="3" t="str">
        <f t="shared" ref="X710:X724" si="315">CONCATENATE("""",W710,"""",":","""","""",",")</f>
        <v>"ıd":"",</v>
      </c>
      <c r="Y710" s="22" t="str">
        <f t="shared" ref="Y710:Y724" si="316">CONCATENATE("public static String ",,B710,,"=","""",W710,""";")</f>
        <v>public static String ID="ıd";</v>
      </c>
      <c r="Z710" s="7" t="str">
        <f t="shared" ref="Z710:Z724" si="317">CONCATENATE("private String ",W710,"=","""""",";")</f>
        <v>private String ıd="";</v>
      </c>
    </row>
    <row r="711" spans="2:26" ht="19.2" x14ac:dyDescent="0.45">
      <c r="B711" s="1" t="s">
        <v>3</v>
      </c>
      <c r="C711" s="1" t="s">
        <v>1</v>
      </c>
      <c r="D711" s="4">
        <v>10</v>
      </c>
      <c r="I711" t="str">
        <f>I710</f>
        <v>ALTER TABLE TM_TEST_TRIAL</v>
      </c>
      <c r="K711" s="21" t="s">
        <v>438</v>
      </c>
      <c r="L711" s="12"/>
      <c r="M711" s="18" t="str">
        <f t="shared" si="313"/>
        <v>STATUS,</v>
      </c>
      <c r="N711" s="5" t="str">
        <f t="shared" ref="N711:N724" si="318">CONCATENATE(B711," ",C711,"(",D711,")",",")</f>
        <v>STATUS VARCHAR(10),</v>
      </c>
      <c r="O711" s="1" t="s">
        <v>3</v>
      </c>
      <c r="W711" s="17" t="str">
        <f t="shared" si="314"/>
        <v>status</v>
      </c>
      <c r="X711" s="3" t="str">
        <f t="shared" si="315"/>
        <v>"status":"",</v>
      </c>
      <c r="Y711" s="22" t="str">
        <f t="shared" si="316"/>
        <v>public static String STATUS="status";</v>
      </c>
      <c r="Z711" s="7" t="str">
        <f t="shared" si="317"/>
        <v>private String status="";</v>
      </c>
    </row>
    <row r="712" spans="2:26" ht="19.2" x14ac:dyDescent="0.45">
      <c r="B712" s="1" t="s">
        <v>4</v>
      </c>
      <c r="C712" s="1" t="s">
        <v>1</v>
      </c>
      <c r="D712" s="4">
        <v>30</v>
      </c>
      <c r="I712" t="str">
        <f>I711</f>
        <v>ALTER TABLE TM_TEST_TRIAL</v>
      </c>
      <c r="J712" t="str">
        <f t="shared" ref="J712:J724" si="319">CONCATENATE(LEFT(CONCATENATE(" ADD "," ",N712,";"),LEN(CONCATENATE(" ADD "," ",N712,";"))-2),";")</f>
        <v xml:space="preserve"> ADD  INSERT_DATE VARCHAR(30);</v>
      </c>
      <c r="K712" s="21" t="str">
        <f t="shared" ref="K712:K724" si="320">CONCATENATE(LEFT(CONCATENATE("  ALTER COLUMN  "," ",N712,";"),LEN(CONCATENATE("  ALTER COLUMN  "," ",N712,";"))-2),";")</f>
        <v xml:space="preserve">  ALTER COLUMN   INSERT_DATE VARCHAR(30);</v>
      </c>
      <c r="L712" s="12"/>
      <c r="M712" s="18" t="str">
        <f t="shared" si="313"/>
        <v>INSERT_DATE,</v>
      </c>
      <c r="N712" s="5" t="str">
        <f t="shared" si="318"/>
        <v>INSERT_DATE VARCHAR(30),</v>
      </c>
      <c r="O712" s="1" t="s">
        <v>7</v>
      </c>
      <c r="P712" t="s">
        <v>8</v>
      </c>
      <c r="W712" s="17" t="str">
        <f t="shared" si="314"/>
        <v>ınsertDate</v>
      </c>
      <c r="X712" s="3" t="str">
        <f t="shared" si="315"/>
        <v>"ınsertDate":"",</v>
      </c>
      <c r="Y712" s="22" t="str">
        <f t="shared" si="316"/>
        <v>public static String INSERT_DATE="ınsertDate";</v>
      </c>
      <c r="Z712" s="7" t="str">
        <f t="shared" si="317"/>
        <v>private String ınsertDate="";</v>
      </c>
    </row>
    <row r="713" spans="2:26" ht="19.2" x14ac:dyDescent="0.45">
      <c r="B713" s="1" t="s">
        <v>5</v>
      </c>
      <c r="C713" s="1" t="s">
        <v>1</v>
      </c>
      <c r="D713" s="4">
        <v>30</v>
      </c>
      <c r="I713" t="str">
        <f>I712</f>
        <v>ALTER TABLE TM_TEST_TRIAL</v>
      </c>
      <c r="J713" t="str">
        <f t="shared" si="319"/>
        <v xml:space="preserve"> ADD  MODIFICATION_DATE VARCHAR(30);</v>
      </c>
      <c r="K713" s="21" t="str">
        <f t="shared" si="320"/>
        <v xml:space="preserve">  ALTER COLUMN   MODIFICATION_DATE VARCHAR(30);</v>
      </c>
      <c r="L713" s="12"/>
      <c r="M713" s="18" t="str">
        <f t="shared" si="313"/>
        <v>MODIFICATION_DATE,</v>
      </c>
      <c r="N713" s="5" t="str">
        <f t="shared" si="318"/>
        <v>MODIFICATION_DATE VARCHAR(30),</v>
      </c>
      <c r="O713" s="1" t="s">
        <v>9</v>
      </c>
      <c r="P713" t="s">
        <v>8</v>
      </c>
      <c r="W713" s="17" t="str">
        <f t="shared" si="314"/>
        <v>modıfıcatıonDate</v>
      </c>
      <c r="X713" s="3" t="str">
        <f t="shared" si="315"/>
        <v>"modıfıcatıonDate":"",</v>
      </c>
      <c r="Y713" s="22" t="str">
        <f t="shared" si="316"/>
        <v>public static String MODIFICATION_DATE="modıfıcatıonDate";</v>
      </c>
      <c r="Z713" s="7" t="str">
        <f t="shared" si="317"/>
        <v>private String modıfıcatıonDate="";</v>
      </c>
    </row>
    <row r="714" spans="2:26" ht="19.2" x14ac:dyDescent="0.45">
      <c r="B714" s="1" t="s">
        <v>584</v>
      </c>
      <c r="C714" s="1" t="s">
        <v>1</v>
      </c>
      <c r="D714" s="4">
        <v>45</v>
      </c>
      <c r="I714" t="str">
        <f>I713</f>
        <v>ALTER TABLE TM_TEST_TRIAL</v>
      </c>
      <c r="J714" t="str">
        <f t="shared" si="319"/>
        <v xml:space="preserve"> ADD  FK_SCENARIO_ID VARCHAR(45);</v>
      </c>
      <c r="K714" s="21" t="str">
        <f t="shared" si="320"/>
        <v xml:space="preserve">  ALTER COLUMN   FK_SCENARIO_ID VARCHAR(45);</v>
      </c>
      <c r="L714" s="12"/>
      <c r="M714" s="18" t="str">
        <f t="shared" si="313"/>
        <v>FK_SCENARIO_ID,</v>
      </c>
      <c r="N714" s="5" t="str">
        <f t="shared" si="318"/>
        <v>FK_SCENARIO_ID VARCHAR(45),</v>
      </c>
      <c r="O714" s="1" t="s">
        <v>10</v>
      </c>
      <c r="P714" t="s">
        <v>575</v>
      </c>
      <c r="Q714" t="s">
        <v>2</v>
      </c>
      <c r="W714" s="17" t="str">
        <f t="shared" si="314"/>
        <v>fkScenarıoId</v>
      </c>
      <c r="X714" s="3" t="str">
        <f t="shared" si="315"/>
        <v>"fkScenarıoId":"",</v>
      </c>
      <c r="Y714" s="22" t="str">
        <f t="shared" si="316"/>
        <v>public static String FK_SCENARIO_ID="fkScenarıoId";</v>
      </c>
      <c r="Z714" s="7" t="str">
        <f t="shared" si="317"/>
        <v>private String fkScenarıoId="";</v>
      </c>
    </row>
    <row r="715" spans="2:26" ht="19.2" x14ac:dyDescent="0.45">
      <c r="B715" s="1" t="s">
        <v>603</v>
      </c>
      <c r="C715" s="1" t="s">
        <v>1</v>
      </c>
      <c r="D715" s="4">
        <v>45</v>
      </c>
      <c r="I715" t="str">
        <f>I713</f>
        <v>ALTER TABLE TM_TEST_TRIAL</v>
      </c>
      <c r="J715" t="str">
        <f t="shared" si="319"/>
        <v xml:space="preserve"> ADD  FK_CREATED_BY VARCHAR(45);</v>
      </c>
      <c r="K715" s="21" t="str">
        <f t="shared" si="320"/>
        <v xml:space="preserve">  ALTER COLUMN   FK_CREATED_BY VARCHAR(45);</v>
      </c>
      <c r="L715" s="12"/>
      <c r="M715" s="18" t="str">
        <f t="shared" si="313"/>
        <v>FK_CREATED_BY,</v>
      </c>
      <c r="N715" s="5" t="str">
        <f t="shared" si="318"/>
        <v>FK_CREATED_BY VARCHAR(45),</v>
      </c>
      <c r="O715" s="1" t="s">
        <v>10</v>
      </c>
      <c r="P715" t="s">
        <v>283</v>
      </c>
      <c r="Q715" t="s">
        <v>128</v>
      </c>
      <c r="W715" s="17" t="str">
        <f t="shared" si="314"/>
        <v>fkCreatedBy</v>
      </c>
      <c r="X715" s="3" t="str">
        <f t="shared" si="315"/>
        <v>"fkCreatedBy":"",</v>
      </c>
      <c r="Y715" s="22" t="str">
        <f t="shared" si="316"/>
        <v>public static String FK_CREATED_BY="fkCreatedBy";</v>
      </c>
      <c r="Z715" s="7" t="str">
        <f t="shared" si="317"/>
        <v>private String fkCreatedBy="";</v>
      </c>
    </row>
    <row r="716" spans="2:26" ht="19.2" x14ac:dyDescent="0.45">
      <c r="B716" s="1" t="s">
        <v>585</v>
      </c>
      <c r="C716" s="1" t="s">
        <v>1</v>
      </c>
      <c r="D716" s="4">
        <v>45</v>
      </c>
      <c r="I716" t="str">
        <f t="shared" ref="I716:I723" si="321">I714</f>
        <v>ALTER TABLE TM_TEST_TRIAL</v>
      </c>
      <c r="J716" t="str">
        <f t="shared" si="319"/>
        <v xml:space="preserve"> ADD  TRIAL_DATE VARCHAR(45);</v>
      </c>
      <c r="K716" s="21" t="str">
        <f t="shared" si="320"/>
        <v xml:space="preserve">  ALTER COLUMN   TRIAL_DATE VARCHAR(45);</v>
      </c>
      <c r="L716" s="12"/>
      <c r="M716" s="18" t="str">
        <f t="shared" si="313"/>
        <v>TRIAL_DATE,</v>
      </c>
      <c r="N716" s="5" t="str">
        <f t="shared" si="318"/>
        <v>TRIAL_DATE VARCHAR(45),</v>
      </c>
      <c r="O716" s="1" t="s">
        <v>589</v>
      </c>
      <c r="P716" t="s">
        <v>8</v>
      </c>
      <c r="W716" s="17" t="str">
        <f t="shared" si="314"/>
        <v>trıalDate</v>
      </c>
      <c r="X716" s="3" t="str">
        <f t="shared" si="315"/>
        <v>"trıalDate":"",</v>
      </c>
      <c r="Y716" s="22" t="str">
        <f t="shared" si="316"/>
        <v>public static String TRIAL_DATE="trıalDate";</v>
      </c>
      <c r="Z716" s="7" t="str">
        <f t="shared" si="317"/>
        <v>private String trıalDate="";</v>
      </c>
    </row>
    <row r="717" spans="2:26" ht="19.2" x14ac:dyDescent="0.45">
      <c r="B717" s="1" t="s">
        <v>586</v>
      </c>
      <c r="C717" s="1" t="s">
        <v>1</v>
      </c>
      <c r="D717" s="4">
        <v>45</v>
      </c>
      <c r="I717" t="str">
        <f t="shared" si="321"/>
        <v>ALTER TABLE TM_TEST_TRIAL</v>
      </c>
      <c r="J717" t="str">
        <f t="shared" si="319"/>
        <v xml:space="preserve"> ADD  TRIAL_TIME VARCHAR(45);</v>
      </c>
      <c r="K717" s="21" t="str">
        <f t="shared" si="320"/>
        <v xml:space="preserve">  ALTER COLUMN   TRIAL_TIME VARCHAR(45);</v>
      </c>
      <c r="L717" s="12"/>
      <c r="M717" s="18" t="str">
        <f t="shared" si="313"/>
        <v>TRIAL_TIME,</v>
      </c>
      <c r="N717" s="5" t="str">
        <f t="shared" si="318"/>
        <v>TRIAL_TIME VARCHAR(45),</v>
      </c>
      <c r="O717" s="1" t="s">
        <v>589</v>
      </c>
      <c r="P717" t="s">
        <v>133</v>
      </c>
      <c r="W717" s="17" t="str">
        <f t="shared" si="314"/>
        <v>trıalTıme</v>
      </c>
      <c r="X717" s="3" t="str">
        <f t="shared" si="315"/>
        <v>"trıalTıme":"",</v>
      </c>
      <c r="Y717" s="22" t="str">
        <f t="shared" si="316"/>
        <v>public static String TRIAL_TIME="trıalTıme";</v>
      </c>
      <c r="Z717" s="7" t="str">
        <f t="shared" si="317"/>
        <v>private String trıalTıme="";</v>
      </c>
    </row>
    <row r="718" spans="2:26" ht="19.2" x14ac:dyDescent="0.45">
      <c r="B718" s="1" t="s">
        <v>587</v>
      </c>
      <c r="C718" s="1" t="s">
        <v>1</v>
      </c>
      <c r="D718" s="4">
        <v>555</v>
      </c>
      <c r="I718" t="str">
        <f t="shared" si="321"/>
        <v>ALTER TABLE TM_TEST_TRIAL</v>
      </c>
      <c r="J718" t="str">
        <f t="shared" si="319"/>
        <v xml:space="preserve"> ADD  ACTUAL_RESULT VARCHAR(555);</v>
      </c>
      <c r="K718" s="21" t="str">
        <f t="shared" si="320"/>
        <v xml:space="preserve">  ALTER COLUMN   ACTUAL_RESULT VARCHAR(555);</v>
      </c>
      <c r="L718" s="12"/>
      <c r="M718" s="18" t="str">
        <f t="shared" si="313"/>
        <v>ACTUAL_RESULT,</v>
      </c>
      <c r="N718" s="5" t="str">
        <f t="shared" si="318"/>
        <v>ACTUAL_RESULT VARCHAR(555),</v>
      </c>
      <c r="O718" s="1" t="s">
        <v>590</v>
      </c>
      <c r="P718" t="s">
        <v>580</v>
      </c>
      <c r="W718" s="17" t="str">
        <f t="shared" si="314"/>
        <v>actualResult</v>
      </c>
      <c r="X718" s="3" t="str">
        <f t="shared" si="315"/>
        <v>"actualResult":"",</v>
      </c>
      <c r="Y718" s="22" t="str">
        <f t="shared" si="316"/>
        <v>public static String ACTUAL_RESULT="actualResult";</v>
      </c>
      <c r="Z718" s="7" t="str">
        <f t="shared" si="317"/>
        <v>private String actualResult="";</v>
      </c>
    </row>
    <row r="719" spans="2:26" ht="19.2" x14ac:dyDescent="0.45">
      <c r="B719" s="1" t="s">
        <v>588</v>
      </c>
      <c r="C719" s="1" t="s">
        <v>1</v>
      </c>
      <c r="D719" s="4">
        <v>44</v>
      </c>
      <c r="I719" t="str">
        <f t="shared" si="321"/>
        <v>ALTER TABLE TM_TEST_TRIAL</v>
      </c>
      <c r="J719" t="str">
        <f t="shared" si="319"/>
        <v xml:space="preserve"> ADD  TRIAL_STATUS VARCHAR(44);</v>
      </c>
      <c r="K719" s="21" t="str">
        <f t="shared" si="320"/>
        <v xml:space="preserve">  ALTER COLUMN   TRIAL_STATUS VARCHAR(44);</v>
      </c>
      <c r="L719" s="12"/>
      <c r="M719" s="18" t="str">
        <f t="shared" si="313"/>
        <v>TRIAL_STATUS,</v>
      </c>
      <c r="N719" s="5" t="str">
        <f t="shared" si="318"/>
        <v>TRIAL_STATUS VARCHAR(44),</v>
      </c>
      <c r="O719" s="1" t="s">
        <v>589</v>
      </c>
      <c r="P719" t="s">
        <v>3</v>
      </c>
      <c r="W719" s="17" t="str">
        <f t="shared" si="314"/>
        <v>trıalStatus</v>
      </c>
      <c r="X719" s="3" t="str">
        <f t="shared" si="315"/>
        <v>"trıalStatus":"",</v>
      </c>
      <c r="Y719" s="22" t="str">
        <f t="shared" si="316"/>
        <v>public static String TRIAL_STATUS="trıalStatus";</v>
      </c>
      <c r="Z719" s="7" t="str">
        <f t="shared" si="317"/>
        <v>private String trıalStatus="";</v>
      </c>
    </row>
    <row r="720" spans="2:26" ht="19.2" x14ac:dyDescent="0.45">
      <c r="B720" s="1" t="s">
        <v>375</v>
      </c>
      <c r="C720" s="1" t="s">
        <v>1</v>
      </c>
      <c r="D720" s="4">
        <v>555</v>
      </c>
      <c r="I720" t="str">
        <f t="shared" si="321"/>
        <v>ALTER TABLE TM_TEST_TRIAL</v>
      </c>
      <c r="J720" t="str">
        <f t="shared" si="319"/>
        <v xml:space="preserve"> ADD  FILE_NAME VARCHAR(555);</v>
      </c>
      <c r="K720" s="21" t="str">
        <f t="shared" si="320"/>
        <v xml:space="preserve">  ALTER COLUMN   FILE_NAME VARCHAR(555);</v>
      </c>
      <c r="L720" s="12"/>
      <c r="M720" s="18" t="str">
        <f t="shared" si="313"/>
        <v>FILE_NAME,</v>
      </c>
      <c r="N720" s="5" t="str">
        <f t="shared" si="318"/>
        <v>FILE_NAME VARCHAR(555),</v>
      </c>
      <c r="O720" s="1" t="s">
        <v>325</v>
      </c>
      <c r="P720" t="s">
        <v>0</v>
      </c>
      <c r="W720" s="17" t="str">
        <f t="shared" si="314"/>
        <v>fıleName</v>
      </c>
      <c r="X720" s="3" t="str">
        <f t="shared" si="315"/>
        <v>"fıleName":"",</v>
      </c>
      <c r="Y720" s="22" t="str">
        <f t="shared" si="316"/>
        <v>public static String FILE_NAME="fıleName";</v>
      </c>
      <c r="Z720" s="7" t="str">
        <f t="shared" si="317"/>
        <v>private String fıleName="";</v>
      </c>
    </row>
    <row r="721" spans="2:26" ht="19.2" x14ac:dyDescent="0.45">
      <c r="B721" s="1" t="s">
        <v>368</v>
      </c>
      <c r="C721" s="1" t="s">
        <v>1</v>
      </c>
      <c r="D721" s="4">
        <v>44</v>
      </c>
      <c r="I721" t="str">
        <f t="shared" si="321"/>
        <v>ALTER TABLE TM_TEST_TRIAL</v>
      </c>
      <c r="J721" t="str">
        <f t="shared" si="319"/>
        <v xml:space="preserve"> ADD  FK_BACKLOG_ID VARCHAR(44);</v>
      </c>
      <c r="K721" s="21" t="str">
        <f t="shared" si="320"/>
        <v xml:space="preserve">  ALTER COLUMN   FK_BACKLOG_ID VARCHAR(44);</v>
      </c>
      <c r="L721" s="12"/>
      <c r="M721" s="18" t="str">
        <f t="shared" si="313"/>
        <v>FK_BACKLOG_ID,</v>
      </c>
      <c r="N721" s="5" t="str">
        <f t="shared" si="318"/>
        <v>FK_BACKLOG_ID VARCHAR(44),</v>
      </c>
      <c r="O721" s="1" t="s">
        <v>10</v>
      </c>
      <c r="P721" t="s">
        <v>355</v>
      </c>
      <c r="Q721" t="s">
        <v>2</v>
      </c>
      <c r="W721" s="17" t="str">
        <f t="shared" si="314"/>
        <v>fkBacklogId</v>
      </c>
      <c r="X721" s="3" t="str">
        <f t="shared" si="315"/>
        <v>"fkBacklogId":"",</v>
      </c>
      <c r="Y721" s="22" t="str">
        <f t="shared" si="316"/>
        <v>public static String FK_BACKLOG_ID="fkBacklogId";</v>
      </c>
      <c r="Z721" s="7" t="str">
        <f t="shared" si="317"/>
        <v>private String fkBacklogId="";</v>
      </c>
    </row>
    <row r="722" spans="2:26" ht="19.2" x14ac:dyDescent="0.45">
      <c r="B722" s="1" t="s">
        <v>319</v>
      </c>
      <c r="C722" s="1" t="s">
        <v>1</v>
      </c>
      <c r="D722" s="4">
        <v>4444</v>
      </c>
      <c r="I722" t="str">
        <f t="shared" si="321"/>
        <v>ALTER TABLE TM_TEST_TRIAL</v>
      </c>
      <c r="J722" t="str">
        <f>CONCATENATE(LEFT(CONCATENATE(" ADD "," ",N722,";"),LEN(CONCATENATE(" ADD "," ",N722,";"))-2),";")</f>
        <v xml:space="preserve"> ADD  FK_TASK_ID VARCHAR(4444);</v>
      </c>
      <c r="K722" s="21" t="str">
        <f>CONCATENATE(LEFT(CONCATENATE("  ALTER COLUMN  "," ",N722,";"),LEN(CONCATENATE("  ALTER COLUMN  "," ",N722,";"))-2),";")</f>
        <v xml:space="preserve">  ALTER COLUMN   FK_TASK_ID VARCHAR(4444);</v>
      </c>
      <c r="L722" s="12"/>
      <c r="M722" s="18" t="str">
        <f>CONCATENATE(B722,",")</f>
        <v>FK_TASK_ID,</v>
      </c>
      <c r="N722" s="5" t="str">
        <f>CONCATENATE(B722," ",C722,"(",D722,")",",")</f>
        <v>FK_TASK_ID VARCHAR(4444),</v>
      </c>
      <c r="O722" s="1" t="s">
        <v>10</v>
      </c>
      <c r="P722" t="s">
        <v>312</v>
      </c>
      <c r="Q722" t="s">
        <v>2</v>
      </c>
      <c r="W722" s="17" t="str">
        <f>CONCATENATE(,LOWER(O722),UPPER(LEFT(P722,1)),LOWER(RIGHT(P722,LEN(P722)-IF(LEN(P722)&gt;0,1,LEN(P722)))),UPPER(LEFT(Q722,1)),LOWER(RIGHT(Q722,LEN(Q722)-IF(LEN(Q722)&gt;0,1,LEN(Q722)))),UPPER(LEFT(R722,1)),LOWER(RIGHT(R722,LEN(R722)-IF(LEN(R722)&gt;0,1,LEN(R722)))),UPPER(LEFT(S722,1)),LOWER(RIGHT(S722,LEN(S722)-IF(LEN(S722)&gt;0,1,LEN(S722)))),UPPER(LEFT(T722,1)),LOWER(RIGHT(T722,LEN(T722)-IF(LEN(T722)&gt;0,1,LEN(T722)))),UPPER(LEFT(U722,1)),LOWER(RIGHT(U722,LEN(U722)-IF(LEN(U722)&gt;0,1,LEN(U722)))),UPPER(LEFT(V722,1)),LOWER(RIGHT(V722,LEN(V722)-IF(LEN(V722)&gt;0,1,LEN(V722)))))</f>
        <v>fkTaskId</v>
      </c>
      <c r="X722" s="3" t="str">
        <f>CONCATENATE("""",W722,"""",":","""","""",",")</f>
        <v>"fkTaskId":"",</v>
      </c>
      <c r="Y722" s="22" t="str">
        <f>CONCATENATE("public static String ",,B722,,"=","""",W722,""";")</f>
        <v>public static String FK_TASK_ID="fkTaskId";</v>
      </c>
      <c r="Z722" s="7" t="str">
        <f>CONCATENATE("private String ",W722,"=","""""",";")</f>
        <v>private String fkTaskId="";</v>
      </c>
    </row>
    <row r="723" spans="2:26" ht="19.2" x14ac:dyDescent="0.45">
      <c r="B723" s="1" t="s">
        <v>593</v>
      </c>
      <c r="C723" s="1" t="s">
        <v>1</v>
      </c>
      <c r="D723" s="4">
        <v>44</v>
      </c>
      <c r="I723" t="str">
        <f t="shared" si="321"/>
        <v>ALTER TABLE TM_TEST_TRIAL</v>
      </c>
      <c r="J723" t="str">
        <f t="shared" si="319"/>
        <v xml:space="preserve"> ADD  IS_NOTIFIED_AS_BUG VARCHAR(44);</v>
      </c>
      <c r="K723" s="21" t="str">
        <f t="shared" si="320"/>
        <v xml:space="preserve">  ALTER COLUMN   IS_NOTIFIED_AS_BUG VARCHAR(44);</v>
      </c>
      <c r="L723" s="12"/>
      <c r="M723" s="18" t="str">
        <f t="shared" si="313"/>
        <v>IS_NOTIFIED_AS_BUG,</v>
      </c>
      <c r="N723" s="5" t="str">
        <f t="shared" si="318"/>
        <v>IS_NOTIFIED_AS_BUG VARCHAR(44),</v>
      </c>
      <c r="O723" s="1" t="s">
        <v>112</v>
      </c>
      <c r="P723" t="s">
        <v>591</v>
      </c>
      <c r="Q723" t="s">
        <v>592</v>
      </c>
      <c r="R723" t="s">
        <v>410</v>
      </c>
      <c r="W723" s="17" t="str">
        <f t="shared" si="314"/>
        <v>ısNotıfıedAsBug</v>
      </c>
      <c r="X723" s="3" t="str">
        <f t="shared" si="315"/>
        <v>"ısNotıfıedAsBug":"",</v>
      </c>
      <c r="Y723" s="22" t="str">
        <f t="shared" si="316"/>
        <v>public static String IS_NOTIFIED_AS_BUG="ısNotıfıedAsBug";</v>
      </c>
      <c r="Z723" s="7" t="str">
        <f t="shared" si="317"/>
        <v>private String ısNotıfıedAsBug="";</v>
      </c>
    </row>
    <row r="724" spans="2:26" ht="19.2" x14ac:dyDescent="0.45">
      <c r="B724" s="1" t="s">
        <v>14</v>
      </c>
      <c r="C724" s="1" t="s">
        <v>1</v>
      </c>
      <c r="D724" s="4">
        <v>555</v>
      </c>
      <c r="I724" t="str">
        <f>I530</f>
        <v>ALTER TABLE TM_INPUT_DESCRIPTION</v>
      </c>
      <c r="J724" t="str">
        <f t="shared" si="319"/>
        <v xml:space="preserve"> ADD  DESCRIPTION VARCHAR(555);</v>
      </c>
      <c r="K724" s="21" t="str">
        <f t="shared" si="320"/>
        <v xml:space="preserve">  ALTER COLUMN   DESCRIPTION VARCHAR(555);</v>
      </c>
      <c r="L724" s="12"/>
      <c r="M724" s="18" t="str">
        <f t="shared" si="313"/>
        <v>DESCRIPTION,</v>
      </c>
      <c r="N724" s="5" t="str">
        <f t="shared" si="318"/>
        <v>DESCRIPTION VARCHAR(555),</v>
      </c>
      <c r="O724" s="1" t="s">
        <v>14</v>
      </c>
      <c r="W724" s="17" t="str">
        <f t="shared" si="314"/>
        <v>descrıptıon</v>
      </c>
      <c r="X724" s="3" t="str">
        <f t="shared" si="315"/>
        <v>"descrıptıon":"",</v>
      </c>
      <c r="Y724" s="22" t="str">
        <f t="shared" si="316"/>
        <v>public static String DESCRIPTION="descrıptıon";</v>
      </c>
      <c r="Z724" s="7" t="str">
        <f t="shared" si="317"/>
        <v>private String descrıptıon="";</v>
      </c>
    </row>
    <row r="725" spans="2:26" ht="19.2" x14ac:dyDescent="0.45">
      <c r="B725" s="1"/>
      <c r="C725" s="1"/>
      <c r="D725" s="4"/>
      <c r="L725" s="12"/>
      <c r="M725" s="18"/>
      <c r="N725" s="33" t="s">
        <v>130</v>
      </c>
      <c r="O725" s="1"/>
      <c r="W725" s="17"/>
    </row>
    <row r="726" spans="2:26" x14ac:dyDescent="0.3">
      <c r="N726" s="31" t="s">
        <v>126</v>
      </c>
    </row>
    <row r="728" spans="2:26" x14ac:dyDescent="0.3">
      <c r="B728" t="s">
        <v>594</v>
      </c>
    </row>
    <row r="729" spans="2:26" x14ac:dyDescent="0.3">
      <c r="B729" t="s">
        <v>595</v>
      </c>
    </row>
    <row r="730" spans="2:26" x14ac:dyDescent="0.3">
      <c r="B730" t="s">
        <v>185</v>
      </c>
    </row>
    <row r="731" spans="2:26" x14ac:dyDescent="0.3">
      <c r="B731" t="s">
        <v>186</v>
      </c>
    </row>
    <row r="732" spans="2:26" x14ac:dyDescent="0.3">
      <c r="B732" t="s">
        <v>187</v>
      </c>
    </row>
    <row r="733" spans="2:26" x14ac:dyDescent="0.3">
      <c r="B733" t="s">
        <v>188</v>
      </c>
    </row>
    <row r="734" spans="2:26" x14ac:dyDescent="0.3">
      <c r="B734" t="s">
        <v>596</v>
      </c>
    </row>
    <row r="735" spans="2:26" x14ac:dyDescent="0.3">
      <c r="B735" t="s">
        <v>597</v>
      </c>
    </row>
    <row r="736" spans="2:26" x14ac:dyDescent="0.3">
      <c r="B736" t="s">
        <v>598</v>
      </c>
    </row>
    <row r="737" spans="2:2" x14ac:dyDescent="0.3">
      <c r="B737" t="s">
        <v>599</v>
      </c>
    </row>
    <row r="738" spans="2:2" x14ac:dyDescent="0.3">
      <c r="B738" t="s">
        <v>600</v>
      </c>
    </row>
    <row r="739" spans="2:2" x14ac:dyDescent="0.3">
      <c r="B739" t="s">
        <v>480</v>
      </c>
    </row>
    <row r="740" spans="2:2" x14ac:dyDescent="0.3">
      <c r="B740" t="s">
        <v>481</v>
      </c>
    </row>
    <row r="741" spans="2:2" x14ac:dyDescent="0.3">
      <c r="B741" t="s">
        <v>482</v>
      </c>
    </row>
    <row r="742" spans="2:2" x14ac:dyDescent="0.3">
      <c r="B742" t="s">
        <v>483</v>
      </c>
    </row>
    <row r="743" spans="2:2" x14ac:dyDescent="0.3">
      <c r="B743" t="s">
        <v>484</v>
      </c>
    </row>
    <row r="744" spans="2:2" x14ac:dyDescent="0.3">
      <c r="B744" t="s">
        <v>642</v>
      </c>
    </row>
    <row r="745" spans="2:2" x14ac:dyDescent="0.3">
      <c r="B745" t="s">
        <v>643</v>
      </c>
    </row>
    <row r="746" spans="2:2" x14ac:dyDescent="0.3">
      <c r="B746" t="s">
        <v>485</v>
      </c>
    </row>
    <row r="747" spans="2:2" x14ac:dyDescent="0.3">
      <c r="B747" t="s">
        <v>486</v>
      </c>
    </row>
    <row r="748" spans="2:2" x14ac:dyDescent="0.3">
      <c r="B748" t="s">
        <v>487</v>
      </c>
    </row>
    <row r="749" spans="2:2" x14ac:dyDescent="0.3">
      <c r="B749" t="s">
        <v>488</v>
      </c>
    </row>
    <row r="750" spans="2:2" x14ac:dyDescent="0.3">
      <c r="B750" t="s">
        <v>489</v>
      </c>
    </row>
    <row r="751" spans="2:2" x14ac:dyDescent="0.3">
      <c r="B751" t="s">
        <v>490</v>
      </c>
    </row>
    <row r="752" spans="2:2" x14ac:dyDescent="0.3">
      <c r="B752" t="s">
        <v>601</v>
      </c>
    </row>
    <row r="753" spans="2:26" x14ac:dyDescent="0.3">
      <c r="B753" t="s">
        <v>602</v>
      </c>
    </row>
    <row r="754" spans="2:26" x14ac:dyDescent="0.3">
      <c r="B754" s="36" t="s">
        <v>608</v>
      </c>
    </row>
    <row r="755" spans="2:26" x14ac:dyDescent="0.3">
      <c r="B755" t="s">
        <v>609</v>
      </c>
    </row>
    <row r="756" spans="2:26" x14ac:dyDescent="0.3">
      <c r="B756" t="s">
        <v>610</v>
      </c>
    </row>
    <row r="757" spans="2:26" x14ac:dyDescent="0.3">
      <c r="B757" t="s">
        <v>493</v>
      </c>
    </row>
    <row r="758" spans="2:26" x14ac:dyDescent="0.3">
      <c r="B758" t="s">
        <v>494</v>
      </c>
    </row>
    <row r="759" spans="2:26" x14ac:dyDescent="0.3">
      <c r="B759" t="s">
        <v>519</v>
      </c>
    </row>
    <row r="760" spans="2:26" x14ac:dyDescent="0.3">
      <c r="B760" t="s">
        <v>520</v>
      </c>
    </row>
    <row r="761" spans="2:26" x14ac:dyDescent="0.3">
      <c r="B761" t="s">
        <v>495</v>
      </c>
    </row>
    <row r="762" spans="2:26" x14ac:dyDescent="0.3">
      <c r="B762" t="s">
        <v>14</v>
      </c>
    </row>
    <row r="763" spans="2:26" x14ac:dyDescent="0.3">
      <c r="B763" t="s">
        <v>496</v>
      </c>
    </row>
    <row r="767" spans="2:26" x14ac:dyDescent="0.3">
      <c r="B767" s="2" t="s">
        <v>605</v>
      </c>
      <c r="I767" t="str">
        <f>CONCATENATE("ALTER TABLE"," ",B767)</f>
        <v>ALTER TABLE TM_TEST_TRIAL_LIST</v>
      </c>
      <c r="J767" t="s">
        <v>294</v>
      </c>
      <c r="K767" s="26" t="str">
        <f>CONCATENATE(J767," VIEW ",B767," AS SELECT")</f>
        <v>create OR REPLACE VIEW TM_TEST_TRIAL_LIST AS SELECT</v>
      </c>
      <c r="N767" s="5" t="str">
        <f>CONCATENATE("CREATE TABLE ",B767," ","(")</f>
        <v>CREATE TABLE TM_TEST_TRIAL_LIST (</v>
      </c>
    </row>
    <row r="768" spans="2:26" ht="19.2" x14ac:dyDescent="0.45">
      <c r="B768" s="1" t="s">
        <v>2</v>
      </c>
      <c r="C768" s="1" t="s">
        <v>1</v>
      </c>
      <c r="D768" s="4">
        <v>30</v>
      </c>
      <c r="E768" s="24" t="s">
        <v>113</v>
      </c>
      <c r="I768" t="str">
        <f>I767</f>
        <v>ALTER TABLE TM_TEST_TRIAL_LIST</v>
      </c>
      <c r="K768" s="25" t="str">
        <f t="shared" ref="K768:K783" si="322">CONCATENATE(B768,",")</f>
        <v>ID,</v>
      </c>
      <c r="L768" s="12"/>
      <c r="M768" s="18" t="str">
        <f t="shared" ref="M768:M784" si="323">CONCATENATE(B768,",")</f>
        <v>ID,</v>
      </c>
      <c r="N768" s="5" t="str">
        <f>CONCATENATE(B768," ",C768,"(",D768,") ",E768," ,")</f>
        <v>ID VARCHAR(30) NOT NULL ,</v>
      </c>
      <c r="O768" s="1" t="s">
        <v>2</v>
      </c>
      <c r="P768" s="6"/>
      <c r="Q768" s="6"/>
      <c r="R768" s="6"/>
      <c r="S768" s="6"/>
      <c r="T768" s="6"/>
      <c r="U768" s="6"/>
      <c r="V768" s="6"/>
      <c r="W768" s="17" t="str">
        <f t="shared" ref="W768:W784" si="324">CONCATENATE(,LOWER(O768),UPPER(LEFT(P768,1)),LOWER(RIGHT(P768,LEN(P768)-IF(LEN(P768)&gt;0,1,LEN(P768)))),UPPER(LEFT(Q768,1)),LOWER(RIGHT(Q768,LEN(Q768)-IF(LEN(Q768)&gt;0,1,LEN(Q768)))),UPPER(LEFT(R768,1)),LOWER(RIGHT(R768,LEN(R768)-IF(LEN(R768)&gt;0,1,LEN(R768)))),UPPER(LEFT(S768,1)),LOWER(RIGHT(S768,LEN(S768)-IF(LEN(S768)&gt;0,1,LEN(S768)))),UPPER(LEFT(T768,1)),LOWER(RIGHT(T768,LEN(T768)-IF(LEN(T768)&gt;0,1,LEN(T768)))),UPPER(LEFT(U768,1)),LOWER(RIGHT(U768,LEN(U768)-IF(LEN(U768)&gt;0,1,LEN(U768)))),UPPER(LEFT(V768,1)),LOWER(RIGHT(V768,LEN(V768)-IF(LEN(V768)&gt;0,1,LEN(V768)))))</f>
        <v>ıd</v>
      </c>
      <c r="X768" s="3" t="str">
        <f t="shared" ref="X768:X784" si="325">CONCATENATE("""",W768,"""",":","""","""",",")</f>
        <v>"ıd":"",</v>
      </c>
      <c r="Y768" s="22" t="str">
        <f t="shared" ref="Y768:Y784" si="326">CONCATENATE("public static String ",,B768,,"=","""",W768,""";")</f>
        <v>public static String ID="ıd";</v>
      </c>
      <c r="Z768" s="7" t="str">
        <f t="shared" ref="Z768:Z784" si="327">CONCATENATE("private String ",W768,"=","""""",";")</f>
        <v>private String ıd="";</v>
      </c>
    </row>
    <row r="769" spans="2:26" ht="19.2" x14ac:dyDescent="0.45">
      <c r="B769" s="1" t="s">
        <v>3</v>
      </c>
      <c r="C769" s="1" t="s">
        <v>1</v>
      </c>
      <c r="D769" s="4">
        <v>10</v>
      </c>
      <c r="I769" t="str">
        <f>I768</f>
        <v>ALTER TABLE TM_TEST_TRIAL_LIST</v>
      </c>
      <c r="K769" s="25" t="str">
        <f t="shared" si="322"/>
        <v>STATUS,</v>
      </c>
      <c r="L769" s="12"/>
      <c r="M769" s="18" t="str">
        <f t="shared" si="323"/>
        <v>STATUS,</v>
      </c>
      <c r="N769" s="5" t="str">
        <f t="shared" ref="N769:N784" si="328">CONCATENATE(B769," ",C769,"(",D769,")",",")</f>
        <v>STATUS VARCHAR(10),</v>
      </c>
      <c r="O769" s="1" t="s">
        <v>3</v>
      </c>
      <c r="W769" s="17" t="str">
        <f t="shared" si="324"/>
        <v>status</v>
      </c>
      <c r="X769" s="3" t="str">
        <f t="shared" si="325"/>
        <v>"status":"",</v>
      </c>
      <c r="Y769" s="22" t="str">
        <f t="shared" si="326"/>
        <v>public static String STATUS="status";</v>
      </c>
      <c r="Z769" s="7" t="str">
        <f t="shared" si="327"/>
        <v>private String status="";</v>
      </c>
    </row>
    <row r="770" spans="2:26" ht="19.2" x14ac:dyDescent="0.45">
      <c r="B770" s="1" t="s">
        <v>4</v>
      </c>
      <c r="C770" s="1" t="s">
        <v>1</v>
      </c>
      <c r="D770" s="4">
        <v>30</v>
      </c>
      <c r="I770" t="str">
        <f>I769</f>
        <v>ALTER TABLE TM_TEST_TRIAL_LIST</v>
      </c>
      <c r="J770" t="str">
        <f t="shared" ref="J770:J784" si="329">CONCATENATE(LEFT(CONCATENATE(" ADD "," ",N770,";"),LEN(CONCATENATE(" ADD "," ",N770,";"))-2),";")</f>
        <v xml:space="preserve"> ADD  INSERT_DATE VARCHAR(30);</v>
      </c>
      <c r="K770" s="25" t="str">
        <f t="shared" si="322"/>
        <v>INSERT_DATE,</v>
      </c>
      <c r="L770" s="12"/>
      <c r="M770" s="18" t="str">
        <f t="shared" si="323"/>
        <v>INSERT_DATE,</v>
      </c>
      <c r="N770" s="5" t="str">
        <f t="shared" si="328"/>
        <v>INSERT_DATE VARCHAR(30),</v>
      </c>
      <c r="O770" s="1" t="s">
        <v>7</v>
      </c>
      <c r="P770" t="s">
        <v>8</v>
      </c>
      <c r="W770" s="17" t="str">
        <f t="shared" si="324"/>
        <v>ınsertDate</v>
      </c>
      <c r="X770" s="3" t="str">
        <f t="shared" si="325"/>
        <v>"ınsertDate":"",</v>
      </c>
      <c r="Y770" s="22" t="str">
        <f t="shared" si="326"/>
        <v>public static String INSERT_DATE="ınsertDate";</v>
      </c>
      <c r="Z770" s="7" t="str">
        <f t="shared" si="327"/>
        <v>private String ınsertDate="";</v>
      </c>
    </row>
    <row r="771" spans="2:26" ht="19.2" x14ac:dyDescent="0.45">
      <c r="B771" s="1" t="s">
        <v>5</v>
      </c>
      <c r="C771" s="1" t="s">
        <v>1</v>
      </c>
      <c r="D771" s="4">
        <v>30</v>
      </c>
      <c r="I771" t="str">
        <f>I770</f>
        <v>ALTER TABLE TM_TEST_TRIAL_LIST</v>
      </c>
      <c r="J771" t="str">
        <f t="shared" si="329"/>
        <v xml:space="preserve"> ADD  MODIFICATION_DATE VARCHAR(30);</v>
      </c>
      <c r="K771" s="25" t="str">
        <f t="shared" si="322"/>
        <v>MODIFICATION_DATE,</v>
      </c>
      <c r="L771" s="12"/>
      <c r="M771" s="18" t="str">
        <f t="shared" si="323"/>
        <v>MODIFICATION_DATE,</v>
      </c>
      <c r="N771" s="5" t="str">
        <f t="shared" si="328"/>
        <v>MODIFICATION_DATE VARCHAR(30),</v>
      </c>
      <c r="O771" s="1" t="s">
        <v>9</v>
      </c>
      <c r="P771" t="s">
        <v>8</v>
      </c>
      <c r="W771" s="17" t="str">
        <f t="shared" si="324"/>
        <v>modıfıcatıonDate</v>
      </c>
      <c r="X771" s="3" t="str">
        <f t="shared" si="325"/>
        <v>"modıfıcatıonDate":"",</v>
      </c>
      <c r="Y771" s="22" t="str">
        <f t="shared" si="326"/>
        <v>public static String MODIFICATION_DATE="modıfıcatıonDate";</v>
      </c>
      <c r="Z771" s="7" t="str">
        <f t="shared" si="327"/>
        <v>private String modıfıcatıonDate="";</v>
      </c>
    </row>
    <row r="772" spans="2:26" ht="19.2" x14ac:dyDescent="0.45">
      <c r="B772" s="1" t="s">
        <v>584</v>
      </c>
      <c r="C772" s="1" t="s">
        <v>1</v>
      </c>
      <c r="D772" s="4">
        <v>45</v>
      </c>
      <c r="I772" t="str">
        <f>I771</f>
        <v>ALTER TABLE TM_TEST_TRIAL_LIST</v>
      </c>
      <c r="J772" t="str">
        <f t="shared" si="329"/>
        <v xml:space="preserve"> ADD  FK_SCENARIO_ID VARCHAR(45);</v>
      </c>
      <c r="K772" s="25" t="str">
        <f t="shared" si="322"/>
        <v>FK_SCENARIO_ID,</v>
      </c>
      <c r="L772" s="12"/>
      <c r="M772" s="18" t="str">
        <f t="shared" si="323"/>
        <v>FK_SCENARIO_ID,</v>
      </c>
      <c r="N772" s="5" t="str">
        <f t="shared" si="328"/>
        <v>FK_SCENARIO_ID VARCHAR(45),</v>
      </c>
      <c r="O772" s="1" t="s">
        <v>10</v>
      </c>
      <c r="P772" t="s">
        <v>575</v>
      </c>
      <c r="Q772" t="s">
        <v>2</v>
      </c>
      <c r="W772" s="17" t="str">
        <f t="shared" si="324"/>
        <v>fkScenarıoId</v>
      </c>
      <c r="X772" s="3" t="str">
        <f t="shared" si="325"/>
        <v>"fkScenarıoId":"",</v>
      </c>
      <c r="Y772" s="22" t="str">
        <f t="shared" si="326"/>
        <v>public static String FK_SCENARIO_ID="fkScenarıoId";</v>
      </c>
      <c r="Z772" s="7" t="str">
        <f t="shared" si="327"/>
        <v>private String fkScenarıoId="";</v>
      </c>
    </row>
    <row r="773" spans="2:26" ht="19.2" x14ac:dyDescent="0.45">
      <c r="B773" s="1" t="s">
        <v>603</v>
      </c>
      <c r="C773" s="1" t="s">
        <v>1</v>
      </c>
      <c r="D773" s="4">
        <v>45</v>
      </c>
      <c r="I773" t="str">
        <f>I770</f>
        <v>ALTER TABLE TM_TEST_TRIAL_LIST</v>
      </c>
      <c r="J773" t="str">
        <f>CONCATENATE(LEFT(CONCATENATE(" ADD "," ",N773,";"),LEN(CONCATENATE(" ADD "," ",N773,";"))-2),";")</f>
        <v xml:space="preserve"> ADD  FK_CREATED_BY VARCHAR(45);</v>
      </c>
      <c r="K773" s="25" t="str">
        <f t="shared" si="322"/>
        <v>FK_CREATED_BY,</v>
      </c>
      <c r="L773" s="12"/>
      <c r="M773" s="18" t="str">
        <f>CONCATENATE(B773,",")</f>
        <v>FK_CREATED_BY,</v>
      </c>
      <c r="N773" s="5" t="str">
        <f>CONCATENATE(B773," ",C773,"(",D773,")",",")</f>
        <v>FK_CREATED_BY VARCHAR(45),</v>
      </c>
      <c r="O773" s="1" t="s">
        <v>10</v>
      </c>
      <c r="P773" t="s">
        <v>283</v>
      </c>
      <c r="Q773" t="s">
        <v>128</v>
      </c>
      <c r="W773" s="17" t="str">
        <f>CONCATENATE(,LOWER(O773),UPPER(LEFT(P773,1)),LOWER(RIGHT(P773,LEN(P773)-IF(LEN(P773)&gt;0,1,LEN(P773)))),UPPER(LEFT(Q773,1)),LOWER(RIGHT(Q773,LEN(Q773)-IF(LEN(Q773)&gt;0,1,LEN(Q773)))),UPPER(LEFT(R773,1)),LOWER(RIGHT(R773,LEN(R773)-IF(LEN(R773)&gt;0,1,LEN(R773)))),UPPER(LEFT(S773,1)),LOWER(RIGHT(S773,LEN(S773)-IF(LEN(S773)&gt;0,1,LEN(S773)))),UPPER(LEFT(T773,1)),LOWER(RIGHT(T773,LEN(T773)-IF(LEN(T773)&gt;0,1,LEN(T773)))),UPPER(LEFT(U773,1)),LOWER(RIGHT(U773,LEN(U773)-IF(LEN(U773)&gt;0,1,LEN(U773)))),UPPER(LEFT(V773,1)),LOWER(RIGHT(V773,LEN(V773)-IF(LEN(V773)&gt;0,1,LEN(V773)))))</f>
        <v>fkCreatedBy</v>
      </c>
      <c r="X773" s="3" t="str">
        <f>CONCATENATE("""",W773,"""",":","""","""",",")</f>
        <v>"fkCreatedBy":"",</v>
      </c>
      <c r="Y773" s="22" t="str">
        <f>CONCATENATE("public static String ",,B773,,"=","""",W773,""";")</f>
        <v>public static String FK_CREATED_BY="fkCreatedBy";</v>
      </c>
      <c r="Z773" s="7" t="str">
        <f>CONCATENATE("private String ",W773,"=","""""",";")</f>
        <v>private String fkCreatedBy="";</v>
      </c>
    </row>
    <row r="774" spans="2:26" ht="26.4" x14ac:dyDescent="0.45">
      <c r="B774" s="1" t="s">
        <v>340</v>
      </c>
      <c r="C774" s="1" t="s">
        <v>1</v>
      </c>
      <c r="D774" s="4">
        <v>45</v>
      </c>
      <c r="I774" t="str">
        <f>I770</f>
        <v>ALTER TABLE TM_TEST_TRIAL_LIST</v>
      </c>
      <c r="J774" t="str">
        <f>CONCATENATE(LEFT(CONCATENATE(" ADD "," ",N774,";"),LEN(CONCATENATE(" ADD "," ",N774,";"))-2),";")</f>
        <v xml:space="preserve"> ADD  CREATED_BY_NAME VARCHAR(45);</v>
      </c>
      <c r="K774" s="25" t="s">
        <v>604</v>
      </c>
      <c r="L774" s="12"/>
      <c r="M774" s="18" t="str">
        <f>CONCATENATE(B774,",")</f>
        <v>CREATED_BY_NAME,</v>
      </c>
      <c r="N774" s="5" t="str">
        <f>CONCATENATE(B774," ",C774,"(",D774,")",",")</f>
        <v>CREATED_BY_NAME VARCHAR(45),</v>
      </c>
      <c r="O774" s="1" t="s">
        <v>283</v>
      </c>
      <c r="P774" t="s">
        <v>128</v>
      </c>
      <c r="Q774" t="s">
        <v>0</v>
      </c>
      <c r="W774" s="17" t="str">
        <f>CONCATENATE(,LOWER(O774),UPPER(LEFT(P774,1)),LOWER(RIGHT(P774,LEN(P774)-IF(LEN(P774)&gt;0,1,LEN(P774)))),UPPER(LEFT(Q774,1)),LOWER(RIGHT(Q774,LEN(Q774)-IF(LEN(Q774)&gt;0,1,LEN(Q774)))),UPPER(LEFT(R774,1)),LOWER(RIGHT(R774,LEN(R774)-IF(LEN(R774)&gt;0,1,LEN(R774)))),UPPER(LEFT(S774,1)),LOWER(RIGHT(S774,LEN(S774)-IF(LEN(S774)&gt;0,1,LEN(S774)))),UPPER(LEFT(T774,1)),LOWER(RIGHT(T774,LEN(T774)-IF(LEN(T774)&gt;0,1,LEN(T774)))),UPPER(LEFT(U774,1)),LOWER(RIGHT(U774,LEN(U774)-IF(LEN(U774)&gt;0,1,LEN(U774)))),UPPER(LEFT(V774,1)),LOWER(RIGHT(V774,LEN(V774)-IF(LEN(V774)&gt;0,1,LEN(V774)))))</f>
        <v>createdByName</v>
      </c>
      <c r="X774" s="3" t="str">
        <f>CONCATENATE("""",W774,"""",":","""","""",",")</f>
        <v>"createdByName":"",</v>
      </c>
      <c r="Y774" s="22" t="str">
        <f>CONCATENATE("public static String ",,B774,,"=","""",W774,""";")</f>
        <v>public static String CREATED_BY_NAME="createdByName";</v>
      </c>
      <c r="Z774" s="7" t="str">
        <f>CONCATENATE("private String ",W774,"=","""""",";")</f>
        <v>private String createdByName="";</v>
      </c>
    </row>
    <row r="775" spans="2:26" ht="19.2" x14ac:dyDescent="0.45">
      <c r="B775" s="1" t="s">
        <v>606</v>
      </c>
      <c r="C775" s="1" t="s">
        <v>1</v>
      </c>
      <c r="D775" s="4">
        <v>45</v>
      </c>
      <c r="I775" t="str">
        <f>I771</f>
        <v>ALTER TABLE TM_TEST_TRIAL_LIST</v>
      </c>
      <c r="J775" t="str">
        <f t="shared" si="329"/>
        <v xml:space="preserve"> ADD  CREATED_BY_AVATAR VARCHAR(45);</v>
      </c>
      <c r="K775" s="25" t="s">
        <v>607</v>
      </c>
      <c r="L775" s="12"/>
      <c r="M775" s="18" t="str">
        <f t="shared" si="323"/>
        <v>CREATED_BY_AVATAR,</v>
      </c>
      <c r="N775" s="5" t="str">
        <f t="shared" si="328"/>
        <v>CREATED_BY_AVATAR VARCHAR(45),</v>
      </c>
      <c r="O775" s="1" t="s">
        <v>283</v>
      </c>
      <c r="P775" t="s">
        <v>128</v>
      </c>
      <c r="Q775" t="s">
        <v>373</v>
      </c>
      <c r="W775" s="17" t="str">
        <f t="shared" si="324"/>
        <v>createdByAvatar</v>
      </c>
      <c r="X775" s="3" t="str">
        <f t="shared" si="325"/>
        <v>"createdByAvatar":"",</v>
      </c>
      <c r="Y775" s="22" t="str">
        <f t="shared" si="326"/>
        <v>public static String CREATED_BY_AVATAR="createdByAvatar";</v>
      </c>
      <c r="Z775" s="7" t="str">
        <f t="shared" si="327"/>
        <v>private String createdByAvatar="";</v>
      </c>
    </row>
    <row r="776" spans="2:26" ht="19.2" x14ac:dyDescent="0.45">
      <c r="B776" s="1" t="s">
        <v>585</v>
      </c>
      <c r="C776" s="1" t="s">
        <v>1</v>
      </c>
      <c r="D776" s="4">
        <v>45</v>
      </c>
      <c r="I776">
        <f>I759</f>
        <v>0</v>
      </c>
      <c r="J776" t="str">
        <f t="shared" si="329"/>
        <v xml:space="preserve"> ADD  TRIAL_DATE VARCHAR(45);</v>
      </c>
      <c r="K776" s="25" t="str">
        <f t="shared" si="322"/>
        <v>TRIAL_DATE,</v>
      </c>
      <c r="L776" s="12"/>
      <c r="M776" s="18" t="str">
        <f t="shared" si="323"/>
        <v>TRIAL_DATE,</v>
      </c>
      <c r="N776" s="5" t="str">
        <f t="shared" si="328"/>
        <v>TRIAL_DATE VARCHAR(45),</v>
      </c>
      <c r="O776" s="1" t="s">
        <v>589</v>
      </c>
      <c r="P776" t="s">
        <v>8</v>
      </c>
      <c r="W776" s="17" t="str">
        <f t="shared" si="324"/>
        <v>trıalDate</v>
      </c>
      <c r="X776" s="3" t="str">
        <f t="shared" si="325"/>
        <v>"trıalDate":"",</v>
      </c>
      <c r="Y776" s="22" t="str">
        <f t="shared" si="326"/>
        <v>public static String TRIAL_DATE="trıalDate";</v>
      </c>
      <c r="Z776" s="7" t="str">
        <f t="shared" si="327"/>
        <v>private String trıalDate="";</v>
      </c>
    </row>
    <row r="777" spans="2:26" ht="19.2" x14ac:dyDescent="0.45">
      <c r="B777" s="1" t="s">
        <v>586</v>
      </c>
      <c r="C777" s="1" t="s">
        <v>1</v>
      </c>
      <c r="D777" s="4">
        <v>45</v>
      </c>
      <c r="I777" t="str">
        <f>I583</f>
        <v>ALTER TABLE TM_BACKLOG_HISTORY_LIST</v>
      </c>
      <c r="J777" t="str">
        <f t="shared" si="329"/>
        <v xml:space="preserve"> ADD  TRIAL_TIME VARCHAR(45);</v>
      </c>
      <c r="K777" s="25" t="str">
        <f t="shared" si="322"/>
        <v>TRIAL_TIME,</v>
      </c>
      <c r="L777" s="12"/>
      <c r="M777" s="18" t="str">
        <f t="shared" si="323"/>
        <v>TRIAL_TIME,</v>
      </c>
      <c r="N777" s="5" t="str">
        <f t="shared" si="328"/>
        <v>TRIAL_TIME VARCHAR(45),</v>
      </c>
      <c r="O777" s="1" t="s">
        <v>589</v>
      </c>
      <c r="P777" t="s">
        <v>133</v>
      </c>
      <c r="W777" s="17" t="str">
        <f t="shared" si="324"/>
        <v>trıalTıme</v>
      </c>
      <c r="X777" s="3" t="str">
        <f t="shared" si="325"/>
        <v>"trıalTıme":"",</v>
      </c>
      <c r="Y777" s="22" t="str">
        <f t="shared" si="326"/>
        <v>public static String TRIAL_TIME="trıalTıme";</v>
      </c>
      <c r="Z777" s="7" t="str">
        <f t="shared" si="327"/>
        <v>private String trıalTıme="";</v>
      </c>
    </row>
    <row r="778" spans="2:26" ht="19.2" x14ac:dyDescent="0.45">
      <c r="B778" s="1" t="s">
        <v>587</v>
      </c>
      <c r="C778" s="1" t="s">
        <v>1</v>
      </c>
      <c r="D778" s="4">
        <v>555</v>
      </c>
      <c r="I778">
        <f>I761</f>
        <v>0</v>
      </c>
      <c r="J778" t="str">
        <f t="shared" si="329"/>
        <v xml:space="preserve"> ADD  ACTUAL_RESULT VARCHAR(555);</v>
      </c>
      <c r="K778" s="25" t="str">
        <f t="shared" si="322"/>
        <v>ACTUAL_RESULT,</v>
      </c>
      <c r="L778" s="12"/>
      <c r="M778" s="18" t="str">
        <f t="shared" si="323"/>
        <v>ACTUAL_RESULT,</v>
      </c>
      <c r="N778" s="5" t="str">
        <f t="shared" si="328"/>
        <v>ACTUAL_RESULT VARCHAR(555),</v>
      </c>
      <c r="O778" s="1" t="s">
        <v>590</v>
      </c>
      <c r="P778" t="s">
        <v>580</v>
      </c>
      <c r="W778" s="17" t="str">
        <f t="shared" si="324"/>
        <v>actualResult</v>
      </c>
      <c r="X778" s="3" t="str">
        <f t="shared" si="325"/>
        <v>"actualResult":"",</v>
      </c>
      <c r="Y778" s="22" t="str">
        <f t="shared" si="326"/>
        <v>public static String ACTUAL_RESULT="actualResult";</v>
      </c>
      <c r="Z778" s="7" t="str">
        <f t="shared" si="327"/>
        <v>private String actualResult="";</v>
      </c>
    </row>
    <row r="779" spans="2:26" ht="19.2" x14ac:dyDescent="0.45">
      <c r="B779" s="1" t="s">
        <v>588</v>
      </c>
      <c r="C779" s="1" t="s">
        <v>1</v>
      </c>
      <c r="D779" s="4">
        <v>44</v>
      </c>
      <c r="I779" t="str">
        <f>I582</f>
        <v>ALTER TABLE TM_REL_BACKLOG_AND_LABEL</v>
      </c>
      <c r="J779" t="str">
        <f t="shared" si="329"/>
        <v xml:space="preserve"> ADD  TRIAL_STATUS VARCHAR(44);</v>
      </c>
      <c r="K779" s="25" t="str">
        <f t="shared" si="322"/>
        <v>TRIAL_STATUS,</v>
      </c>
      <c r="L779" s="12"/>
      <c r="M779" s="18" t="str">
        <f t="shared" si="323"/>
        <v>TRIAL_STATUS,</v>
      </c>
      <c r="N779" s="5" t="str">
        <f t="shared" si="328"/>
        <v>TRIAL_STATUS VARCHAR(44),</v>
      </c>
      <c r="O779" s="1" t="s">
        <v>589</v>
      </c>
      <c r="P779" t="s">
        <v>3</v>
      </c>
      <c r="W779" s="17" t="str">
        <f t="shared" si="324"/>
        <v>trıalStatus</v>
      </c>
      <c r="X779" s="3" t="str">
        <f t="shared" si="325"/>
        <v>"trıalStatus":"",</v>
      </c>
      <c r="Y779" s="22" t="str">
        <f t="shared" si="326"/>
        <v>public static String TRIAL_STATUS="trıalStatus";</v>
      </c>
      <c r="Z779" s="7" t="str">
        <f t="shared" si="327"/>
        <v>private String trıalStatus="";</v>
      </c>
    </row>
    <row r="780" spans="2:26" ht="19.2" x14ac:dyDescent="0.45">
      <c r="B780" s="1" t="s">
        <v>375</v>
      </c>
      <c r="C780" s="1" t="s">
        <v>1</v>
      </c>
      <c r="D780" s="4">
        <v>555</v>
      </c>
      <c r="I780" t="str">
        <f>I583</f>
        <v>ALTER TABLE TM_BACKLOG_HISTORY_LIST</v>
      </c>
      <c r="J780" t="str">
        <f t="shared" si="329"/>
        <v xml:space="preserve"> ADD  FILE_NAME VARCHAR(555);</v>
      </c>
      <c r="K780" s="25" t="str">
        <f t="shared" si="322"/>
        <v>FILE_NAME,</v>
      </c>
      <c r="L780" s="12"/>
      <c r="M780" s="18" t="str">
        <f t="shared" si="323"/>
        <v>FILE_NAME,</v>
      </c>
      <c r="N780" s="5" t="str">
        <f t="shared" si="328"/>
        <v>FILE_NAME VARCHAR(555),</v>
      </c>
      <c r="O780" s="1" t="s">
        <v>325</v>
      </c>
      <c r="P780" t="s">
        <v>0</v>
      </c>
      <c r="W780" s="17" t="str">
        <f t="shared" si="324"/>
        <v>fıleName</v>
      </c>
      <c r="X780" s="3" t="str">
        <f t="shared" si="325"/>
        <v>"fıleName":"",</v>
      </c>
      <c r="Y780" s="22" t="str">
        <f t="shared" si="326"/>
        <v>public static String FILE_NAME="fıleName";</v>
      </c>
      <c r="Z780" s="7" t="str">
        <f t="shared" si="327"/>
        <v>private String fıleName="";</v>
      </c>
    </row>
    <row r="781" spans="2:26" ht="19.2" x14ac:dyDescent="0.45">
      <c r="B781" s="1" t="s">
        <v>368</v>
      </c>
      <c r="C781" s="1" t="s">
        <v>1</v>
      </c>
      <c r="D781" s="4">
        <v>44</v>
      </c>
      <c r="I781">
        <f>I587</f>
        <v>0</v>
      </c>
      <c r="J781" t="str">
        <f t="shared" si="329"/>
        <v xml:space="preserve"> ADD  FK_BACKLOG_ID VARCHAR(44);</v>
      </c>
      <c r="K781" s="25" t="str">
        <f t="shared" si="322"/>
        <v>FK_BACKLOG_ID,</v>
      </c>
      <c r="L781" s="12"/>
      <c r="M781" s="18" t="str">
        <f t="shared" si="323"/>
        <v>FK_BACKLOG_ID,</v>
      </c>
      <c r="N781" s="5" t="str">
        <f t="shared" si="328"/>
        <v>FK_BACKLOG_ID VARCHAR(44),</v>
      </c>
      <c r="O781" s="1" t="s">
        <v>10</v>
      </c>
      <c r="P781" t="s">
        <v>355</v>
      </c>
      <c r="Q781" t="s">
        <v>2</v>
      </c>
      <c r="W781" s="17" t="str">
        <f t="shared" si="324"/>
        <v>fkBacklogId</v>
      </c>
      <c r="X781" s="3" t="str">
        <f t="shared" si="325"/>
        <v>"fkBacklogId":"",</v>
      </c>
      <c r="Y781" s="22" t="str">
        <f t="shared" si="326"/>
        <v>public static String FK_BACKLOG_ID="fkBacklogId";</v>
      </c>
      <c r="Z781" s="7" t="str">
        <f t="shared" si="327"/>
        <v>private String fkBacklogId="";</v>
      </c>
    </row>
    <row r="782" spans="2:26" ht="19.2" x14ac:dyDescent="0.45">
      <c r="B782" s="1" t="s">
        <v>319</v>
      </c>
      <c r="C782" s="1" t="s">
        <v>1</v>
      </c>
      <c r="D782" s="4">
        <v>44</v>
      </c>
      <c r="I782">
        <f>I588</f>
        <v>0</v>
      </c>
      <c r="J782" t="str">
        <f t="shared" si="329"/>
        <v xml:space="preserve"> ADD  FK_TASK_ID VARCHAR(44);</v>
      </c>
      <c r="K782" s="25" t="str">
        <f t="shared" si="322"/>
        <v>FK_TASK_ID,</v>
      </c>
      <c r="L782" s="12"/>
      <c r="M782" s="18" t="str">
        <f t="shared" si="323"/>
        <v>FK_TASK_ID,</v>
      </c>
      <c r="N782" s="5" t="str">
        <f t="shared" si="328"/>
        <v>FK_TASK_ID VARCHAR(44),</v>
      </c>
      <c r="O782" s="1" t="s">
        <v>10</v>
      </c>
      <c r="P782" t="s">
        <v>312</v>
      </c>
      <c r="Q782" t="s">
        <v>2</v>
      </c>
      <c r="W782" s="17" t="str">
        <f t="shared" si="324"/>
        <v>fkTaskId</v>
      </c>
      <c r="X782" s="3" t="str">
        <f t="shared" si="325"/>
        <v>"fkTaskId":"",</v>
      </c>
      <c r="Y782" s="22" t="str">
        <f t="shared" si="326"/>
        <v>public static String FK_TASK_ID="fkTaskId";</v>
      </c>
      <c r="Z782" s="7" t="str">
        <f t="shared" si="327"/>
        <v>private String fkTaskId="";</v>
      </c>
    </row>
    <row r="783" spans="2:26" ht="19.2" x14ac:dyDescent="0.45">
      <c r="B783" s="1" t="s">
        <v>593</v>
      </c>
      <c r="C783" s="1" t="s">
        <v>1</v>
      </c>
      <c r="D783" s="4">
        <v>44</v>
      </c>
      <c r="I783">
        <f>I584</f>
        <v>0</v>
      </c>
      <c r="J783" t="str">
        <f t="shared" si="329"/>
        <v xml:space="preserve"> ADD  IS_NOTIFIED_AS_BUG VARCHAR(44);</v>
      </c>
      <c r="K783" s="25" t="str">
        <f t="shared" si="322"/>
        <v>IS_NOTIFIED_AS_BUG,</v>
      </c>
      <c r="L783" s="12"/>
      <c r="M783" s="18" t="str">
        <f t="shared" si="323"/>
        <v>IS_NOTIFIED_AS_BUG,</v>
      </c>
      <c r="N783" s="5" t="str">
        <f t="shared" si="328"/>
        <v>IS_NOTIFIED_AS_BUG VARCHAR(44),</v>
      </c>
      <c r="O783" s="1" t="s">
        <v>112</v>
      </c>
      <c r="P783" t="s">
        <v>591</v>
      </c>
      <c r="Q783" t="s">
        <v>592</v>
      </c>
      <c r="R783" t="s">
        <v>410</v>
      </c>
      <c r="W783" s="17" t="str">
        <f t="shared" si="324"/>
        <v>ısNotıfıedAsBug</v>
      </c>
      <c r="X783" s="3" t="str">
        <f t="shared" si="325"/>
        <v>"ısNotıfıedAsBug":"",</v>
      </c>
      <c r="Y783" s="22" t="str">
        <f t="shared" si="326"/>
        <v>public static String IS_NOTIFIED_AS_BUG="ısNotıfıedAsBug";</v>
      </c>
      <c r="Z783" s="7" t="str">
        <f t="shared" si="327"/>
        <v>private String ısNotıfıedAsBug="";</v>
      </c>
    </row>
    <row r="784" spans="2:26" ht="19.2" x14ac:dyDescent="0.45">
      <c r="B784" s="1" t="s">
        <v>14</v>
      </c>
      <c r="C784" s="1" t="s">
        <v>1</v>
      </c>
      <c r="D784" s="4">
        <v>555</v>
      </c>
      <c r="I784">
        <f>I585</f>
        <v>0</v>
      </c>
      <c r="J784" t="str">
        <f t="shared" si="329"/>
        <v xml:space="preserve"> ADD  DESCRIPTION VARCHAR(555);</v>
      </c>
      <c r="K784" s="25" t="str">
        <f>CONCATENATE(B784,"")</f>
        <v>DESCRIPTION</v>
      </c>
      <c r="L784" s="12"/>
      <c r="M784" s="18" t="str">
        <f t="shared" si="323"/>
        <v>DESCRIPTION,</v>
      </c>
      <c r="N784" s="5" t="str">
        <f t="shared" si="328"/>
        <v>DESCRIPTION VARCHAR(555),</v>
      </c>
      <c r="O784" s="1" t="s">
        <v>14</v>
      </c>
      <c r="W784" s="17" t="str">
        <f t="shared" si="324"/>
        <v>descrıptıon</v>
      </c>
      <c r="X784" s="3" t="str">
        <f t="shared" si="325"/>
        <v>"descrıptıon":"",</v>
      </c>
      <c r="Y784" s="22" t="str">
        <f t="shared" si="326"/>
        <v>public static String DESCRIPTION="descrıptıon";</v>
      </c>
      <c r="Z784" s="7" t="str">
        <f t="shared" si="327"/>
        <v>private String descrıptıon="";</v>
      </c>
    </row>
    <row r="785" spans="2:23" ht="19.2" x14ac:dyDescent="0.45">
      <c r="C785" s="1"/>
      <c r="D785" s="8"/>
      <c r="K785" s="29" t="str">
        <f>CONCATENATE(" FROM ",LEFT(B767,LEN(B767)-5)," T")</f>
        <v xml:space="preserve"> FROM TM_TEST_TRIAL T</v>
      </c>
      <c r="M785" s="18"/>
      <c r="N785" s="33" t="s">
        <v>130</v>
      </c>
      <c r="O785" s="1"/>
      <c r="W785" s="17"/>
    </row>
    <row r="786" spans="2:23" ht="19.2" x14ac:dyDescent="0.45">
      <c r="C786" s="14"/>
      <c r="D786" s="9"/>
      <c r="K786" s="29"/>
      <c r="M786" s="20"/>
      <c r="N786" s="33"/>
      <c r="O786" s="14"/>
      <c r="W786" s="17"/>
    </row>
    <row r="787" spans="2:23" ht="19.2" x14ac:dyDescent="0.45">
      <c r="C787" s="14"/>
      <c r="D787" s="9"/>
      <c r="K787" s="29"/>
      <c r="M787" s="20"/>
      <c r="N787" s="33"/>
      <c r="O787" s="14"/>
      <c r="W787" s="17"/>
    </row>
    <row r="790" spans="2:23" x14ac:dyDescent="0.3">
      <c r="B790" t="s">
        <v>634</v>
      </c>
    </row>
    <row r="791" spans="2:23" x14ac:dyDescent="0.3">
      <c r="B791" t="s">
        <v>595</v>
      </c>
    </row>
    <row r="792" spans="2:23" x14ac:dyDescent="0.3">
      <c r="B792" t="s">
        <v>611</v>
      </c>
    </row>
    <row r="793" spans="2:23" x14ac:dyDescent="0.3">
      <c r="B793" t="s">
        <v>612</v>
      </c>
    </row>
    <row r="794" spans="2:23" x14ac:dyDescent="0.3">
      <c r="B794" t="s">
        <v>613</v>
      </c>
    </row>
    <row r="795" spans="2:23" x14ac:dyDescent="0.3">
      <c r="B795" t="s">
        <v>614</v>
      </c>
    </row>
    <row r="796" spans="2:23" x14ac:dyDescent="0.3">
      <c r="B796" t="s">
        <v>615</v>
      </c>
    </row>
    <row r="797" spans="2:23" x14ac:dyDescent="0.3">
      <c r="B797" t="s">
        <v>616</v>
      </c>
    </row>
    <row r="798" spans="2:23" x14ac:dyDescent="0.3">
      <c r="B798" t="s">
        <v>617</v>
      </c>
    </row>
    <row r="799" spans="2:23" x14ac:dyDescent="0.3">
      <c r="B799" t="s">
        <v>478</v>
      </c>
    </row>
    <row r="800" spans="2:23" x14ac:dyDescent="0.3">
      <c r="B800" t="s">
        <v>618</v>
      </c>
    </row>
    <row r="801" spans="2:26" x14ac:dyDescent="0.3">
      <c r="B801" t="s">
        <v>451</v>
      </c>
    </row>
    <row r="802" spans="2:26" x14ac:dyDescent="0.3">
      <c r="B802" t="s">
        <v>635</v>
      </c>
    </row>
    <row r="803" spans="2:26" x14ac:dyDescent="0.3">
      <c r="B803" t="s">
        <v>636</v>
      </c>
    </row>
    <row r="804" spans="2:26" x14ac:dyDescent="0.3">
      <c r="B804" t="s">
        <v>619</v>
      </c>
    </row>
    <row r="805" spans="2:26" x14ac:dyDescent="0.3">
      <c r="B805" t="s">
        <v>454</v>
      </c>
    </row>
    <row r="806" spans="2:26" x14ac:dyDescent="0.3">
      <c r="B806" t="s">
        <v>620</v>
      </c>
    </row>
    <row r="807" spans="2:26" x14ac:dyDescent="0.3">
      <c r="B807" t="s">
        <v>621</v>
      </c>
    </row>
    <row r="808" spans="2:26" x14ac:dyDescent="0.3">
      <c r="B808" t="s">
        <v>622</v>
      </c>
    </row>
    <row r="809" spans="2:26" x14ac:dyDescent="0.3">
      <c r="B809" t="s">
        <v>623</v>
      </c>
    </row>
    <row r="810" spans="2:26" x14ac:dyDescent="0.3">
      <c r="B810" t="s">
        <v>624</v>
      </c>
    </row>
    <row r="811" spans="2:26" ht="19.2" x14ac:dyDescent="0.45">
      <c r="B811" s="1" t="s">
        <v>641</v>
      </c>
      <c r="C811" s="1" t="s">
        <v>1</v>
      </c>
      <c r="D811" s="4">
        <v>43</v>
      </c>
      <c r="K811" s="25" t="s">
        <v>641</v>
      </c>
      <c r="L811" s="12"/>
      <c r="M811" s="18"/>
      <c r="N811" s="5" t="str">
        <f>CONCATENATE(B811," ",C811,"(",D811,")",",")</f>
        <v>( SELECT  (USER_IMAGE) FROM CR_USER WHERE ID=T.FK_ASSIGNEE_ID) AS ASSIGNEE_IMAGE_URL, VARCHAR(43),</v>
      </c>
      <c r="O811" s="1" t="s">
        <v>345</v>
      </c>
      <c r="P811" t="s">
        <v>0</v>
      </c>
      <c r="W811" s="17" t="str">
        <f>CONCATENATE(,LOWER(O811),UPPER(LEFT(P811,1)),LOWER(RIGHT(P811,LEN(P811)-IF(LEN(P811)&gt;0,1,LEN(P811)))),UPPER(LEFT(Q811,1)),LOWER(RIGHT(Q811,LEN(Q811)-IF(LEN(Q811)&gt;0,1,LEN(Q811)))),UPPER(LEFT(R811,1)),LOWER(RIGHT(R811,LEN(R811)-IF(LEN(R811)&gt;0,1,LEN(R811)))),UPPER(LEFT(S811,1)),LOWER(RIGHT(S811,LEN(S811)-IF(LEN(S811)&gt;0,1,LEN(S811)))),UPPER(LEFT(T811,1)),LOWER(RIGHT(T811,LEN(T811)-IF(LEN(T811)&gt;0,1,LEN(T811)))),UPPER(LEFT(U811,1)),LOWER(RIGHT(U811,LEN(U811)-IF(LEN(U811)&gt;0,1,LEN(U811)))),UPPER(LEFT(V811,1)),LOWER(RIGHT(V811,LEN(V811)-IF(LEN(V811)&gt;0,1,LEN(V811)))))</f>
        <v>assıgneeName</v>
      </c>
      <c r="X811" s="3" t="str">
        <f>CONCATENATE("""",W811,"""",":","""","""",",")</f>
        <v>"assıgneeName":"",</v>
      </c>
      <c r="Y811" s="22" t="str">
        <f>CONCATENATE("public static String ",,B811,,"=","""",W811,""";")</f>
        <v>public static String ( SELECT  (USER_IMAGE) FROM CR_USER WHERE ID=T.FK_ASSIGNEE_ID) AS ASSIGNEE_IMAGE_URL,="assıgneeName";</v>
      </c>
      <c r="Z811" s="7" t="str">
        <f>CONCATENATE("private String ",W811,"=","""""",";")</f>
        <v>private String assıgneeName="";</v>
      </c>
    </row>
    <row r="812" spans="2:26" x14ac:dyDescent="0.3">
      <c r="B812" t="s">
        <v>625</v>
      </c>
    </row>
    <row r="813" spans="2:26" x14ac:dyDescent="0.3">
      <c r="B813" t="s">
        <v>457</v>
      </c>
    </row>
    <row r="814" spans="2:26" x14ac:dyDescent="0.3">
      <c r="B814" t="s">
        <v>458</v>
      </c>
    </row>
    <row r="815" spans="2:26" x14ac:dyDescent="0.3">
      <c r="B815" t="s">
        <v>626</v>
      </c>
    </row>
    <row r="816" spans="2:26" x14ac:dyDescent="0.3">
      <c r="B816" t="s">
        <v>627</v>
      </c>
    </row>
    <row r="817" spans="2:2" x14ac:dyDescent="0.3">
      <c r="B817" t="s">
        <v>455</v>
      </c>
    </row>
    <row r="818" spans="2:2" x14ac:dyDescent="0.3">
      <c r="B818" t="s">
        <v>628</v>
      </c>
    </row>
    <row r="819" spans="2:2" x14ac:dyDescent="0.3">
      <c r="B819" t="s">
        <v>629</v>
      </c>
    </row>
    <row r="820" spans="2:2" x14ac:dyDescent="0.3">
      <c r="B820" t="s">
        <v>630</v>
      </c>
    </row>
    <row r="821" spans="2:2" x14ac:dyDescent="0.3">
      <c r="B821" t="s">
        <v>638</v>
      </c>
    </row>
    <row r="822" spans="2:2" x14ac:dyDescent="0.3">
      <c r="B822" t="s">
        <v>631</v>
      </c>
    </row>
    <row r="823" spans="2:2" x14ac:dyDescent="0.3">
      <c r="B823" t="s">
        <v>632</v>
      </c>
    </row>
    <row r="824" spans="2:2" x14ac:dyDescent="0.3">
      <c r="B824" t="s">
        <v>633</v>
      </c>
    </row>
    <row r="825" spans="2:2" x14ac:dyDescent="0.3">
      <c r="B825" t="s">
        <v>473</v>
      </c>
    </row>
    <row r="826" spans="2:2" x14ac:dyDescent="0.3">
      <c r="B826" t="s">
        <v>474</v>
      </c>
    </row>
    <row r="827" spans="2:2" x14ac:dyDescent="0.3">
      <c r="B827" t="s">
        <v>475</v>
      </c>
    </row>
  </sheetData>
  <sortState ref="J1595:K1622">
    <sortCondition descending="1" ref="K162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24"/>
  <sheetViews>
    <sheetView topLeftCell="A178" workbookViewId="0">
      <selection activeCell="K1" sqref="K1"/>
    </sheetView>
  </sheetViews>
  <sheetFormatPr defaultRowHeight="14.4" x14ac:dyDescent="0.3"/>
  <cols>
    <col min="2" max="2" width="36.33203125" bestFit="1" customWidth="1"/>
    <col min="11" max="11" width="30" customWidth="1"/>
  </cols>
  <sheetData>
    <row r="1" spans="2:26" x14ac:dyDescent="0.3">
      <c r="B1" s="2" t="s">
        <v>213</v>
      </c>
      <c r="E1" s="24"/>
      <c r="F1" s="24"/>
      <c r="G1" s="24"/>
      <c r="I1" t="str">
        <f>CONCATENATE("ALTER TABLE"," ",B1)</f>
        <v>ALTER TABLE CR_TEMP_USER</v>
      </c>
      <c r="J1" t="str">
        <f t="shared" ref="J1:J10" si="0">LEFT(CONCATENATE(" ADD "," ",N1,";"),LEN(CONCATENATE(" ADD "," ",N1,";"))-2)</f>
        <v xml:space="preserve"> ADD  CREATE TABLE CR_TEMP_USER </v>
      </c>
      <c r="K1" s="21" t="str">
        <f t="shared" ref="K1:K9" si="1">LEFT(CONCATENATE(" ALTER COLUMN  "," ",B1,";"),LEN(CONCATENATE(" ALTER COLUMN "," ",B1,";")))</f>
        <v xml:space="preserve"> ALTER COLUMN   CR_TEMP_USER</v>
      </c>
      <c r="M1" s="19"/>
      <c r="N1" s="5" t="str">
        <f>CONCATENATE("CREATE TABLE ",B1," ","(")</f>
        <v>CREATE TABLE CR_TEMP_USER (</v>
      </c>
      <c r="W1" s="16"/>
      <c r="X1" s="3" t="s">
        <v>32</v>
      </c>
      <c r="Y1" s="22"/>
      <c r="Z1" s="7"/>
    </row>
    <row r="2" spans="2:26" ht="19.2" x14ac:dyDescent="0.45">
      <c r="B2" s="1" t="s">
        <v>2</v>
      </c>
      <c r="C2" s="1" t="s">
        <v>1</v>
      </c>
      <c r="D2" s="4">
        <v>20</v>
      </c>
      <c r="E2" s="24" t="s">
        <v>163</v>
      </c>
      <c r="F2" s="24"/>
      <c r="G2" s="24"/>
      <c r="I2" t="str">
        <f t="shared" ref="I2:I17" si="2">I1</f>
        <v>ALTER TABLE CR_TEMP_USER</v>
      </c>
      <c r="J2" t="str">
        <f t="shared" si="0"/>
        <v xml:space="preserve"> ADD  ID VARCHAR(20) NOT NULL </v>
      </c>
      <c r="K2" s="21" t="str">
        <f t="shared" si="1"/>
        <v xml:space="preserve"> ALTER COLUMN   ID</v>
      </c>
      <c r="L2" s="12"/>
      <c r="M2" s="18"/>
      <c r="N2" s="5" t="str">
        <f t="shared" ref="N2:N28" si="3">CONCATENATE(B2," ",C2,"(",D2,")",E2,F2,G2,",")</f>
        <v>ID VARCHAR(20) NOT NULL ,</v>
      </c>
      <c r="O2" s="6" t="s">
        <v>2</v>
      </c>
      <c r="P2" s="6"/>
      <c r="Q2" s="6"/>
      <c r="R2" s="6"/>
      <c r="S2" s="6"/>
      <c r="T2" s="6"/>
      <c r="U2" s="6"/>
      <c r="V2" s="6"/>
      <c r="W2" s="17" t="str">
        <f t="shared" ref="W2:W28" si="4">CONCATENATE(,LOWER(O2),UPPER(LEFT(P2,1)),LOWER(RIGHT(P2,LEN(P2)-IF(LEN(P2)&gt;0,1,LEN(P2)))),UPPER(LEFT(Q2,1)),LOWER(RIGHT(Q2,LEN(Q2)-IF(LEN(Q2)&gt;0,1,LEN(Q2)))),UPPER(LEFT(R2,1)),LOWER(RIGHT(R2,LEN(R2)-IF(LEN(R2)&gt;0,1,LEN(R2)))),UPPER(LEFT(S2,1)),LOWER(RIGHT(S2,LEN(S2)-IF(LEN(S2)&gt;0,1,LEN(S2)))),UPPER(LEFT(T2,1)),LOWER(RIGHT(T2,LEN(T2)-IF(LEN(T2)&gt;0,1,LEN(T2)))),UPPER(LEFT(U2,1)),LOWER(RIGHT(U2,LEN(U2)-IF(LEN(U2)&gt;0,1,LEN(U2)))),UPPER(LEFT(V2,1)),LOWER(RIGHT(V2,LEN(V2)-IF(LEN(V2)&gt;0,1,LEN(V2)))))</f>
        <v>ıd</v>
      </c>
      <c r="X2" s="3" t="str">
        <f t="shared" ref="X2:X28" si="5">CONCATENATE("""",W2,"""",":","""","""",",")</f>
        <v>"ıd":"",</v>
      </c>
      <c r="Y2" s="22" t="str">
        <f t="shared" ref="Y2:Y28" si="6">CONCATENATE("public static String ",,B2,,"=","""",W2,""";")</f>
        <v>public static String ID="ıd";</v>
      </c>
      <c r="Z2" s="7" t="str">
        <f t="shared" ref="Z2:Z28" si="7">CONCATENATE("private String ",W2,"=","""""",";")</f>
        <v>private String ıd="";</v>
      </c>
    </row>
    <row r="3" spans="2:26" ht="19.2" x14ac:dyDescent="0.45">
      <c r="B3" s="1" t="s">
        <v>3</v>
      </c>
      <c r="C3" s="1" t="s">
        <v>1</v>
      </c>
      <c r="D3" s="4">
        <v>10</v>
      </c>
      <c r="E3" s="24"/>
      <c r="F3" s="24"/>
      <c r="G3" s="24"/>
      <c r="I3" t="str">
        <f t="shared" si="2"/>
        <v>ALTER TABLE CR_TEMP_USER</v>
      </c>
      <c r="J3" t="str">
        <f t="shared" si="0"/>
        <v xml:space="preserve"> ADD  STATUS VARCHAR(10)</v>
      </c>
      <c r="K3" s="21" t="str">
        <f t="shared" si="1"/>
        <v xml:space="preserve"> ALTER COLUMN   STATUS</v>
      </c>
      <c r="L3" s="12"/>
      <c r="M3" s="18"/>
      <c r="N3" s="5" t="str">
        <f t="shared" si="3"/>
        <v>STATUS VARCHAR(10),</v>
      </c>
      <c r="O3" s="6" t="s">
        <v>3</v>
      </c>
      <c r="W3" s="17" t="str">
        <f t="shared" si="4"/>
        <v>status</v>
      </c>
      <c r="X3" s="3" t="str">
        <f t="shared" si="5"/>
        <v>"status":"",</v>
      </c>
      <c r="Y3" s="22" t="str">
        <f t="shared" si="6"/>
        <v>public static String STATUS="status";</v>
      </c>
      <c r="Z3" s="7" t="str">
        <f t="shared" si="7"/>
        <v>private String status="";</v>
      </c>
    </row>
    <row r="4" spans="2:26" ht="19.2" x14ac:dyDescent="0.45">
      <c r="B4" s="1" t="s">
        <v>4</v>
      </c>
      <c r="C4" s="1" t="s">
        <v>1</v>
      </c>
      <c r="D4" s="4">
        <v>20</v>
      </c>
      <c r="E4" s="24"/>
      <c r="F4" s="24"/>
      <c r="G4" s="24"/>
      <c r="I4" t="str">
        <f t="shared" si="2"/>
        <v>ALTER TABLE CR_TEMP_USER</v>
      </c>
      <c r="J4" t="str">
        <f t="shared" si="0"/>
        <v xml:space="preserve"> ADD  INSERT_DATE VARCHAR(20)</v>
      </c>
      <c r="K4" s="21" t="str">
        <f t="shared" si="1"/>
        <v xml:space="preserve"> ALTER COLUMN   INSERT_DATE</v>
      </c>
      <c r="L4" s="12"/>
      <c r="M4" s="18"/>
      <c r="N4" s="5" t="str">
        <f t="shared" si="3"/>
        <v>INSERT_DATE VARCHAR(20),</v>
      </c>
      <c r="O4" s="6" t="s">
        <v>7</v>
      </c>
      <c r="P4" t="s">
        <v>8</v>
      </c>
      <c r="W4" s="17" t="str">
        <f t="shared" si="4"/>
        <v>ınsertDate</v>
      </c>
      <c r="X4" s="3" t="str">
        <f t="shared" si="5"/>
        <v>"ınsertDate":"",</v>
      </c>
      <c r="Y4" s="22" t="str">
        <f t="shared" si="6"/>
        <v>public static String INSERT_DATE="ınsertDate";</v>
      </c>
      <c r="Z4" s="7" t="str">
        <f t="shared" si="7"/>
        <v>private String ınsertDate="";</v>
      </c>
    </row>
    <row r="5" spans="2:26" ht="30.6" x14ac:dyDescent="0.45">
      <c r="B5" s="1" t="s">
        <v>5</v>
      </c>
      <c r="C5" s="1" t="s">
        <v>1</v>
      </c>
      <c r="D5" s="4">
        <v>20</v>
      </c>
      <c r="E5" s="24"/>
      <c r="F5" s="24"/>
      <c r="G5" s="24"/>
      <c r="I5" t="str">
        <f t="shared" si="2"/>
        <v>ALTER TABLE CR_TEMP_USER</v>
      </c>
      <c r="J5" t="str">
        <f t="shared" si="0"/>
        <v xml:space="preserve"> ADD  MODIFICATION_DATE VARCHAR(20)</v>
      </c>
      <c r="K5" s="21" t="str">
        <f t="shared" si="1"/>
        <v xml:space="preserve"> ALTER COLUMN   MODIFICATION_DATE</v>
      </c>
      <c r="L5" s="12"/>
      <c r="M5" s="18"/>
      <c r="N5" s="5" t="str">
        <f t="shared" si="3"/>
        <v>MODIFICATION_DATE VARCHAR(20),</v>
      </c>
      <c r="O5" s="6" t="s">
        <v>9</v>
      </c>
      <c r="P5" t="s">
        <v>8</v>
      </c>
      <c r="W5" s="17" t="str">
        <f t="shared" si="4"/>
        <v>modıfıcatıonDate</v>
      </c>
      <c r="X5" s="3" t="str">
        <f t="shared" si="5"/>
        <v>"modıfıcatıonDate":"",</v>
      </c>
      <c r="Y5" s="22" t="str">
        <f t="shared" si="6"/>
        <v>public static String MODIFICATION_DATE="modıfıcatıonDate";</v>
      </c>
      <c r="Z5" s="7" t="str">
        <f t="shared" si="7"/>
        <v>private String modıfıcatıonDate="";</v>
      </c>
    </row>
    <row r="6" spans="2:26" ht="30.6" x14ac:dyDescent="0.45">
      <c r="B6" s="1" t="s">
        <v>31</v>
      </c>
      <c r="C6" s="1" t="s">
        <v>1</v>
      </c>
      <c r="D6" s="4">
        <v>20</v>
      </c>
      <c r="E6" s="24"/>
      <c r="F6" s="24"/>
      <c r="G6" s="24"/>
      <c r="I6" t="str">
        <f t="shared" si="2"/>
        <v>ALTER TABLE CR_TEMP_USER</v>
      </c>
      <c r="J6" t="str">
        <f t="shared" si="0"/>
        <v xml:space="preserve"> ADD  FK_EMPLOYEE_ID VARCHAR(20)</v>
      </c>
      <c r="K6" s="21" t="str">
        <f t="shared" si="1"/>
        <v xml:space="preserve"> ALTER COLUMN   FK_EMPLOYEE_ID</v>
      </c>
      <c r="L6" s="12"/>
      <c r="M6" s="18"/>
      <c r="N6" s="5" t="str">
        <f t="shared" si="3"/>
        <v>FK_EMPLOYEE_ID VARCHAR(20),</v>
      </c>
      <c r="O6" s="6" t="s">
        <v>10</v>
      </c>
      <c r="P6" t="s">
        <v>19</v>
      </c>
      <c r="Q6" t="s">
        <v>2</v>
      </c>
      <c r="W6" s="17" t="str">
        <f t="shared" si="4"/>
        <v>fkEmployeeId</v>
      </c>
      <c r="X6" s="3" t="str">
        <f t="shared" si="5"/>
        <v>"fkEmployeeId":"",</v>
      </c>
      <c r="Y6" s="22" t="str">
        <f t="shared" si="6"/>
        <v>public static String FK_EMPLOYEE_ID="fkEmployeeId";</v>
      </c>
      <c r="Z6" s="7" t="str">
        <f t="shared" si="7"/>
        <v>private String fkEmployeeId="";</v>
      </c>
    </row>
    <row r="7" spans="2:26" ht="30.6" x14ac:dyDescent="0.45">
      <c r="B7" s="1" t="s">
        <v>91</v>
      </c>
      <c r="C7" s="1" t="s">
        <v>1</v>
      </c>
      <c r="D7" s="4">
        <v>1000</v>
      </c>
      <c r="E7" s="24"/>
      <c r="F7" s="24"/>
      <c r="G7" s="24"/>
      <c r="I7" t="str">
        <f t="shared" si="2"/>
        <v>ALTER TABLE CR_TEMP_USER</v>
      </c>
      <c r="J7" t="str">
        <f t="shared" si="0"/>
        <v xml:space="preserve"> ADD  LI_USER_PERMISSION_CODE VARCHAR(1000)</v>
      </c>
      <c r="K7" s="21" t="str">
        <f t="shared" si="1"/>
        <v xml:space="preserve"> ALTER COLUMN   LI_USER_PERMISSION_CODE</v>
      </c>
      <c r="L7" s="12"/>
      <c r="M7" s="18"/>
      <c r="N7" s="5" t="str">
        <f t="shared" si="3"/>
        <v>LI_USER_PERMISSION_CODE VARCHAR(1000),</v>
      </c>
      <c r="O7" s="6" t="s">
        <v>66</v>
      </c>
      <c r="P7" t="s">
        <v>12</v>
      </c>
      <c r="Q7" t="s">
        <v>50</v>
      </c>
      <c r="R7" t="s">
        <v>18</v>
      </c>
      <c r="W7" s="17" t="str">
        <f t="shared" si="4"/>
        <v>lıUserPermıssıonCode</v>
      </c>
      <c r="X7" s="3" t="str">
        <f t="shared" si="5"/>
        <v>"lıUserPermıssıonCode":"",</v>
      </c>
      <c r="Y7" s="22" t="str">
        <f t="shared" si="6"/>
        <v>public static String LI_USER_PERMISSION_CODE="lıUserPermıssıonCode";</v>
      </c>
      <c r="Z7" s="7" t="str">
        <f t="shared" si="7"/>
        <v>private String lıUserPermıssıonCode="";</v>
      </c>
    </row>
    <row r="8" spans="2:26" ht="19.2" x14ac:dyDescent="0.45">
      <c r="B8" s="1" t="s">
        <v>42</v>
      </c>
      <c r="C8" s="1" t="s">
        <v>1</v>
      </c>
      <c r="D8" s="4">
        <v>50</v>
      </c>
      <c r="E8" s="24"/>
      <c r="F8" s="24"/>
      <c r="G8" s="24"/>
      <c r="I8" t="str">
        <f t="shared" si="2"/>
        <v>ALTER TABLE CR_TEMP_USER</v>
      </c>
      <c r="J8" t="str">
        <f t="shared" si="0"/>
        <v xml:space="preserve"> ADD  TG_USER_ID VARCHAR(50)</v>
      </c>
      <c r="K8" s="21" t="str">
        <f t="shared" si="1"/>
        <v xml:space="preserve"> ALTER COLUMN   TG_USER_ID</v>
      </c>
      <c r="L8" s="12"/>
      <c r="M8" s="18"/>
      <c r="N8" s="5" t="str">
        <f t="shared" si="3"/>
        <v>TG_USER_ID VARCHAR(50),</v>
      </c>
      <c r="O8" s="6" t="s">
        <v>41</v>
      </c>
      <c r="P8" t="s">
        <v>12</v>
      </c>
      <c r="Q8" t="s">
        <v>2</v>
      </c>
      <c r="W8" s="17" t="str">
        <f t="shared" si="4"/>
        <v>tgUserId</v>
      </c>
      <c r="X8" s="3" t="str">
        <f t="shared" si="5"/>
        <v>"tgUserId":"",</v>
      </c>
      <c r="Y8" s="22" t="str">
        <f t="shared" si="6"/>
        <v>public static String TG_USER_ID="tgUserId";</v>
      </c>
      <c r="Z8" s="7" t="str">
        <f t="shared" si="7"/>
        <v>private String tgUserId="";</v>
      </c>
    </row>
    <row r="9" spans="2:26" ht="19.2" x14ac:dyDescent="0.45">
      <c r="B9" s="1" t="s">
        <v>21</v>
      </c>
      <c r="C9" s="1" t="s">
        <v>1</v>
      </c>
      <c r="D9" s="4">
        <v>300</v>
      </c>
      <c r="E9" s="24"/>
      <c r="F9" s="24" t="s">
        <v>165</v>
      </c>
      <c r="G9" s="24"/>
      <c r="I9" t="str">
        <f t="shared" si="2"/>
        <v>ALTER TABLE CR_TEMP_USER</v>
      </c>
      <c r="J9" t="str">
        <f t="shared" si="0"/>
        <v xml:space="preserve"> ADD  USERNAME VARCHAR(300) NOT NULL</v>
      </c>
      <c r="K9" s="21" t="str">
        <f t="shared" si="1"/>
        <v xml:space="preserve"> ALTER COLUMN   USERNAME</v>
      </c>
      <c r="L9" s="12"/>
      <c r="M9" s="18"/>
      <c r="N9" s="5" t="str">
        <f t="shared" si="3"/>
        <v>USERNAME VARCHAR(300) NOT NULL,</v>
      </c>
      <c r="O9" s="1" t="s">
        <v>21</v>
      </c>
      <c r="W9" s="17" t="str">
        <f t="shared" si="4"/>
        <v>username</v>
      </c>
      <c r="X9" s="3" t="str">
        <f t="shared" si="5"/>
        <v>"username":"",</v>
      </c>
      <c r="Y9" s="22" t="str">
        <f t="shared" si="6"/>
        <v>public static String USERNAME="username";</v>
      </c>
      <c r="Z9" s="7" t="str">
        <f t="shared" si="7"/>
        <v>private String username="";</v>
      </c>
    </row>
    <row r="10" spans="2:26" ht="30.6" x14ac:dyDescent="0.45">
      <c r="B10" s="1" t="s">
        <v>22</v>
      </c>
      <c r="C10" s="1" t="s">
        <v>1</v>
      </c>
      <c r="D10" s="4">
        <v>300</v>
      </c>
      <c r="E10" s="24"/>
      <c r="F10" s="24"/>
      <c r="G10" s="24"/>
      <c r="I10" t="str">
        <f t="shared" si="2"/>
        <v>ALTER TABLE CR_TEMP_USER</v>
      </c>
      <c r="J10" t="str">
        <f t="shared" si="0"/>
        <v xml:space="preserve"> ADD  PASSWORD VARCHAR(300)</v>
      </c>
      <c r="K10" s="21" t="str">
        <f t="shared" ref="K10:K27" si="8">CONCATENATE(LEFT(CONCATENATE("  ALTER COLUMN  "," ",N10,";"),LEN(CONCATENATE("  ALTER COLUMN  "," ",N10,";"))-2),";")</f>
        <v xml:space="preserve">  ALTER COLUMN   PASSWORD VARCHAR(300);</v>
      </c>
      <c r="L10" s="12"/>
      <c r="M10" s="18"/>
      <c r="N10" s="5" t="str">
        <f t="shared" si="3"/>
        <v>PASSWORD VARCHAR(300),</v>
      </c>
      <c r="O10" s="1" t="s">
        <v>22</v>
      </c>
      <c r="W10" s="17" t="str">
        <f t="shared" si="4"/>
        <v>password</v>
      </c>
      <c r="X10" s="3" t="str">
        <f t="shared" si="5"/>
        <v>"password":"",</v>
      </c>
      <c r="Y10" s="22" t="str">
        <f t="shared" si="6"/>
        <v>public static String PASSWORD="password";</v>
      </c>
      <c r="Z10" s="7" t="str">
        <f t="shared" si="7"/>
        <v>private String password="";</v>
      </c>
    </row>
    <row r="11" spans="2:26" ht="45" x14ac:dyDescent="0.45">
      <c r="B11" s="8" t="s">
        <v>154</v>
      </c>
      <c r="C11" s="1" t="s">
        <v>1</v>
      </c>
      <c r="D11" s="12">
        <v>30</v>
      </c>
      <c r="E11" s="24"/>
      <c r="F11" s="24" t="s">
        <v>163</v>
      </c>
      <c r="G11" s="24"/>
      <c r="I11" t="str">
        <f t="shared" si="2"/>
        <v>ALTER TABLE CR_TEMP_USER</v>
      </c>
      <c r="J11" t="str">
        <f t="shared" ref="J11:J27" si="9">CONCATENATE(LEFT(CONCATENATE(" ADD "," ",N11,";"),LEN(CONCATENATE(" ADD "," ",N11,";"))-2),";")</f>
        <v xml:space="preserve"> ADD  USER_SHORT_ID VARCHAR(30) NOT NULL ;</v>
      </c>
      <c r="K11" s="21" t="str">
        <f t="shared" si="8"/>
        <v xml:space="preserve">  ALTER COLUMN   USER_SHORT_ID VARCHAR(30) NOT NULL ;</v>
      </c>
      <c r="L11" s="14"/>
      <c r="M11" s="18" t="str">
        <f t="shared" ref="M11:M27" si="10">CONCATENATE(B11,",")</f>
        <v>USER_SHORT_ID,</v>
      </c>
      <c r="N11" s="5" t="str">
        <f t="shared" si="3"/>
        <v>USER_SHORT_ID VARCHAR(30) NOT NULL ,</v>
      </c>
      <c r="O11" s="1" t="s">
        <v>12</v>
      </c>
      <c r="P11" t="s">
        <v>132</v>
      </c>
      <c r="Q11" t="s">
        <v>2</v>
      </c>
      <c r="W11" s="17" t="str">
        <f t="shared" si="4"/>
        <v>userShortId</v>
      </c>
      <c r="X11" s="3" t="str">
        <f t="shared" si="5"/>
        <v>"userShortId":"",</v>
      </c>
      <c r="Y11" s="22" t="str">
        <f t="shared" si="6"/>
        <v>public static String USER_SHORT_ID="userShortId";</v>
      </c>
      <c r="Z11" s="7" t="str">
        <f t="shared" si="7"/>
        <v>private String userShortId="";</v>
      </c>
    </row>
    <row r="12" spans="2:26" ht="30.6" x14ac:dyDescent="0.45">
      <c r="B12" s="8" t="s">
        <v>155</v>
      </c>
      <c r="C12" s="1" t="s">
        <v>1</v>
      </c>
      <c r="D12" s="12">
        <v>200</v>
      </c>
      <c r="E12" s="24"/>
      <c r="F12" s="24"/>
      <c r="G12" s="24"/>
      <c r="I12" t="str">
        <f t="shared" si="2"/>
        <v>ALTER TABLE CR_TEMP_USER</v>
      </c>
      <c r="J12" t="str">
        <f t="shared" si="9"/>
        <v xml:space="preserve"> ADD  USER_IMAGE VARCHAR(200);</v>
      </c>
      <c r="K12" s="21" t="str">
        <f t="shared" si="8"/>
        <v xml:space="preserve">  ALTER COLUMN   USER_IMAGE VARCHAR(200);</v>
      </c>
      <c r="L12" s="14"/>
      <c r="M12" s="18" t="str">
        <f t="shared" si="10"/>
        <v>USER_IMAGE,</v>
      </c>
      <c r="N12" s="5" t="str">
        <f t="shared" si="3"/>
        <v>USER_IMAGE VARCHAR(200),</v>
      </c>
      <c r="O12" s="1" t="s">
        <v>12</v>
      </c>
      <c r="P12" t="s">
        <v>153</v>
      </c>
      <c r="W12" s="17" t="str">
        <f t="shared" si="4"/>
        <v>userImage</v>
      </c>
      <c r="X12" s="3" t="str">
        <f t="shared" si="5"/>
        <v>"userImage":"",</v>
      </c>
      <c r="Y12" s="22" t="str">
        <f t="shared" si="6"/>
        <v>public static String USER_IMAGE="userImage";</v>
      </c>
      <c r="Z12" s="7" t="str">
        <f t="shared" si="7"/>
        <v>private String userImage="";</v>
      </c>
    </row>
    <row r="13" spans="2:26" ht="45" x14ac:dyDescent="0.45">
      <c r="B13" t="s">
        <v>156</v>
      </c>
      <c r="C13" s="1" t="s">
        <v>1</v>
      </c>
      <c r="D13" s="8">
        <v>50</v>
      </c>
      <c r="E13" s="24"/>
      <c r="F13" s="24"/>
      <c r="G13" s="24"/>
      <c r="I13" t="str">
        <f t="shared" si="2"/>
        <v>ALTER TABLE CR_TEMP_USER</v>
      </c>
      <c r="J13" t="str">
        <f t="shared" si="9"/>
        <v xml:space="preserve"> ADD  USER_PERSON_NAME VARCHAR(50);</v>
      </c>
      <c r="K13" s="21" t="str">
        <f t="shared" si="8"/>
        <v xml:space="preserve">  ALTER COLUMN   USER_PERSON_NAME VARCHAR(50);</v>
      </c>
      <c r="M13" s="18" t="str">
        <f t="shared" si="10"/>
        <v>USER_PERSON_NAME,</v>
      </c>
      <c r="N13" s="5" t="str">
        <f t="shared" si="3"/>
        <v>USER_PERSON_NAME VARCHAR(50),</v>
      </c>
      <c r="O13" s="1" t="s">
        <v>12</v>
      </c>
      <c r="P13" t="s">
        <v>17</v>
      </c>
      <c r="Q13" t="s">
        <v>0</v>
      </c>
      <c r="W13" s="17" t="str">
        <f t="shared" si="4"/>
        <v>userPersonName</v>
      </c>
      <c r="X13" s="3" t="str">
        <f t="shared" si="5"/>
        <v>"userPersonName":"",</v>
      </c>
      <c r="Y13" s="22" t="str">
        <f t="shared" si="6"/>
        <v>public static String USER_PERSON_NAME="userPersonName";</v>
      </c>
      <c r="Z13" s="7" t="str">
        <f t="shared" si="7"/>
        <v>private String userPersonName="";</v>
      </c>
    </row>
    <row r="14" spans="2:26" ht="45" x14ac:dyDescent="0.45">
      <c r="B14" t="s">
        <v>157</v>
      </c>
      <c r="C14" s="1" t="s">
        <v>1</v>
      </c>
      <c r="D14" s="8">
        <v>50</v>
      </c>
      <c r="E14" s="24"/>
      <c r="F14" s="24"/>
      <c r="G14" s="24"/>
      <c r="I14" t="str">
        <f t="shared" si="2"/>
        <v>ALTER TABLE CR_TEMP_USER</v>
      </c>
      <c r="J14" t="str">
        <f t="shared" si="9"/>
        <v xml:space="preserve"> ADD  USER_PERSON_SURNAME VARCHAR(50);</v>
      </c>
      <c r="K14" s="21" t="str">
        <f t="shared" si="8"/>
        <v xml:space="preserve">  ALTER COLUMN   USER_PERSON_SURNAME VARCHAR(50);</v>
      </c>
      <c r="M14" s="18" t="str">
        <f t="shared" si="10"/>
        <v>USER_PERSON_SURNAME,</v>
      </c>
      <c r="N14" s="5" t="str">
        <f t="shared" si="3"/>
        <v>USER_PERSON_SURNAME VARCHAR(50),</v>
      </c>
      <c r="O14" s="1" t="s">
        <v>12</v>
      </c>
      <c r="P14" t="s">
        <v>17</v>
      </c>
      <c r="Q14" t="s">
        <v>143</v>
      </c>
      <c r="W14" s="17" t="str">
        <f t="shared" si="4"/>
        <v>userPersonSurname</v>
      </c>
      <c r="X14" s="3" t="str">
        <f t="shared" si="5"/>
        <v>"userPersonSurname":"",</v>
      </c>
      <c r="Y14" s="22" t="str">
        <f t="shared" si="6"/>
        <v>public static String USER_PERSON_SURNAME="userPersonSurname";</v>
      </c>
      <c r="Z14" s="7" t="str">
        <f t="shared" si="7"/>
        <v>private String userPersonSurname="";</v>
      </c>
    </row>
    <row r="15" spans="2:26" ht="45" x14ac:dyDescent="0.45">
      <c r="B15" t="s">
        <v>158</v>
      </c>
      <c r="C15" s="1" t="s">
        <v>1</v>
      </c>
      <c r="D15" s="8">
        <v>50</v>
      </c>
      <c r="E15" s="24"/>
      <c r="F15" s="24"/>
      <c r="G15" s="24"/>
      <c r="I15" t="str">
        <f t="shared" si="2"/>
        <v>ALTER TABLE CR_TEMP_USER</v>
      </c>
      <c r="J15" t="str">
        <f t="shared" si="9"/>
        <v xml:space="preserve"> ADD  USER_PERSON_MIDDLENAME VARCHAR(50);</v>
      </c>
      <c r="K15" s="21" t="str">
        <f t="shared" si="8"/>
        <v xml:space="preserve">  ALTER COLUMN   USER_PERSON_MIDDLENAME VARCHAR(50);</v>
      </c>
      <c r="M15" s="18" t="str">
        <f t="shared" si="10"/>
        <v>USER_PERSON_MIDDLENAME,</v>
      </c>
      <c r="N15" s="5" t="str">
        <f t="shared" si="3"/>
        <v>USER_PERSON_MIDDLENAME VARCHAR(50),</v>
      </c>
      <c r="O15" s="1" t="s">
        <v>12</v>
      </c>
      <c r="P15" t="s">
        <v>17</v>
      </c>
      <c r="Q15" t="s">
        <v>161</v>
      </c>
      <c r="W15" s="17" t="str">
        <f t="shared" si="4"/>
        <v>userPersonMıddlename</v>
      </c>
      <c r="X15" s="3" t="str">
        <f t="shared" si="5"/>
        <v>"userPersonMıddlename":"",</v>
      </c>
      <c r="Y15" s="22" t="str">
        <f t="shared" si="6"/>
        <v>public static String USER_PERSON_MIDDLENAME="userPersonMıddlename";</v>
      </c>
      <c r="Z15" s="7" t="str">
        <f t="shared" si="7"/>
        <v>private String userPersonMıddlename="";</v>
      </c>
    </row>
    <row r="16" spans="2:26" ht="30.6" x14ac:dyDescent="0.45">
      <c r="B16" t="s">
        <v>159</v>
      </c>
      <c r="C16" s="1" t="s">
        <v>1</v>
      </c>
      <c r="D16" s="8">
        <v>20</v>
      </c>
      <c r="E16" s="24"/>
      <c r="F16" s="24"/>
      <c r="G16" s="24"/>
      <c r="I16" t="str">
        <f t="shared" si="2"/>
        <v>ALTER TABLE CR_TEMP_USER</v>
      </c>
      <c r="J16" t="str">
        <f t="shared" si="9"/>
        <v xml:space="preserve"> ADD  USER_BIRTH_DATE VARCHAR(20);</v>
      </c>
      <c r="K16" s="21" t="str">
        <f t="shared" si="8"/>
        <v xml:space="preserve">  ALTER COLUMN   USER_BIRTH_DATE VARCHAR(20);</v>
      </c>
      <c r="M16" s="18" t="str">
        <f t="shared" si="10"/>
        <v>USER_BIRTH_DATE,</v>
      </c>
      <c r="N16" s="5" t="str">
        <f t="shared" si="3"/>
        <v>USER_BIRTH_DATE VARCHAR(20),</v>
      </c>
      <c r="O16" s="1" t="s">
        <v>12</v>
      </c>
      <c r="P16" t="s">
        <v>144</v>
      </c>
      <c r="Q16" t="s">
        <v>8</v>
      </c>
      <c r="W16" s="17" t="str">
        <f t="shared" si="4"/>
        <v>userBırthDate</v>
      </c>
      <c r="X16" s="3" t="str">
        <f t="shared" si="5"/>
        <v>"userBırthDate":"",</v>
      </c>
      <c r="Y16" s="22" t="str">
        <f t="shared" si="6"/>
        <v>public static String USER_BIRTH_DATE="userBırthDate";</v>
      </c>
      <c r="Z16" s="7" t="str">
        <f t="shared" si="7"/>
        <v>private String userBırthDate="";</v>
      </c>
    </row>
    <row r="17" spans="2:26" ht="45" x14ac:dyDescent="0.45">
      <c r="B17" t="s">
        <v>166</v>
      </c>
      <c r="C17" s="1" t="s">
        <v>1</v>
      </c>
      <c r="D17" s="8">
        <v>200</v>
      </c>
      <c r="E17" s="24"/>
      <c r="F17" s="24"/>
      <c r="G17" s="24"/>
      <c r="I17" t="str">
        <f t="shared" si="2"/>
        <v>ALTER TABLE CR_TEMP_USER</v>
      </c>
      <c r="J17" t="str">
        <f t="shared" si="9"/>
        <v xml:space="preserve"> ADD  USER_BIRTH_PLACE VARCHAR(200);</v>
      </c>
      <c r="K17" s="21" t="str">
        <f t="shared" si="8"/>
        <v xml:space="preserve">  ALTER COLUMN   USER_BIRTH_PLACE VARCHAR(200);</v>
      </c>
      <c r="M17" s="18" t="str">
        <f t="shared" si="10"/>
        <v>USER_BIRTH_PLACE,</v>
      </c>
      <c r="N17" s="5" t="str">
        <f t="shared" si="3"/>
        <v>USER_BIRTH_PLACE VARCHAR(200),</v>
      </c>
      <c r="O17" t="s">
        <v>12</v>
      </c>
      <c r="P17" t="s">
        <v>144</v>
      </c>
      <c r="Q17" t="s">
        <v>145</v>
      </c>
      <c r="W17" s="17" t="str">
        <f t="shared" si="4"/>
        <v>userBırthPlace</v>
      </c>
      <c r="X17" s="3" t="str">
        <f t="shared" si="5"/>
        <v>"userBırthPlace":"",</v>
      </c>
      <c r="Y17" s="22" t="str">
        <f t="shared" si="6"/>
        <v>public static String USER_BIRTH_PLACE="userBırthPlace";</v>
      </c>
      <c r="Z17" s="7" t="str">
        <f t="shared" si="7"/>
        <v>private String userBırthPlace="";</v>
      </c>
    </row>
    <row r="18" spans="2:26" ht="30.6" x14ac:dyDescent="0.45">
      <c r="B18" t="s">
        <v>127</v>
      </c>
      <c r="C18" s="1" t="s">
        <v>1</v>
      </c>
      <c r="D18" s="8">
        <v>1000</v>
      </c>
      <c r="E18" s="24"/>
      <c r="F18" s="24"/>
      <c r="G18" s="24"/>
      <c r="I18" t="str">
        <f>I16</f>
        <v>ALTER TABLE CR_TEMP_USER</v>
      </c>
      <c r="J18" t="str">
        <f t="shared" si="9"/>
        <v xml:space="preserve"> ADD  MODULE VARCHAR(1000);</v>
      </c>
      <c r="K18" s="21" t="str">
        <f t="shared" si="8"/>
        <v xml:space="preserve">  ALTER COLUMN   MODULE VARCHAR(1000);</v>
      </c>
      <c r="M18" s="20" t="str">
        <f t="shared" si="10"/>
        <v>MODULE,</v>
      </c>
      <c r="N18" s="5" t="str">
        <f t="shared" si="3"/>
        <v>MODULE VARCHAR(1000),</v>
      </c>
      <c r="O18" t="s">
        <v>127</v>
      </c>
      <c r="W18" s="17" t="str">
        <f t="shared" si="4"/>
        <v>module</v>
      </c>
      <c r="X18" s="3" t="str">
        <f t="shared" si="5"/>
        <v>"module":"",</v>
      </c>
      <c r="Y18" s="22" t="str">
        <f t="shared" si="6"/>
        <v>public static String MODULE="module";</v>
      </c>
      <c r="Z18" s="7" t="str">
        <f t="shared" si="7"/>
        <v>private String module="";</v>
      </c>
    </row>
    <row r="19" spans="2:26" ht="45" x14ac:dyDescent="0.45">
      <c r="B19" t="s">
        <v>160</v>
      </c>
      <c r="C19" s="1" t="s">
        <v>1</v>
      </c>
      <c r="D19" s="8">
        <v>20</v>
      </c>
      <c r="E19" s="24"/>
      <c r="F19" s="24" t="s">
        <v>165</v>
      </c>
      <c r="G19" s="24"/>
      <c r="I19" t="str">
        <f>I17</f>
        <v>ALTER TABLE CR_TEMP_USER</v>
      </c>
      <c r="J19" t="str">
        <f t="shared" si="9"/>
        <v xml:space="preserve"> ADD  FK_COMPANY_ID VARCHAR(20) NOT NULL;</v>
      </c>
      <c r="K19" s="21" t="str">
        <f t="shared" si="8"/>
        <v xml:space="preserve">  ALTER COLUMN   FK_COMPANY_ID VARCHAR(20) NOT NULL;</v>
      </c>
      <c r="M19" s="20" t="str">
        <f t="shared" si="10"/>
        <v>FK_COMPANY_ID,</v>
      </c>
      <c r="N19" s="5" t="str">
        <f t="shared" si="3"/>
        <v>FK_COMPANY_ID VARCHAR(20) NOT NULL,</v>
      </c>
      <c r="O19" t="s">
        <v>10</v>
      </c>
      <c r="P19" t="s">
        <v>162</v>
      </c>
      <c r="Q19" t="s">
        <v>2</v>
      </c>
      <c r="W19" s="17" t="str">
        <f t="shared" si="4"/>
        <v>fkCompanyId</v>
      </c>
      <c r="X19" s="3" t="str">
        <f t="shared" si="5"/>
        <v>"fkCompanyId":"",</v>
      </c>
      <c r="Y19" s="22" t="str">
        <f t="shared" si="6"/>
        <v>public static String FK_COMPANY_ID="fkCompanyId";</v>
      </c>
      <c r="Z19" s="7" t="str">
        <f t="shared" si="7"/>
        <v>private String fkCompanyId="";</v>
      </c>
    </row>
    <row r="20" spans="2:26" ht="30.6" x14ac:dyDescent="0.45">
      <c r="B20" t="s">
        <v>134</v>
      </c>
      <c r="C20" s="1" t="s">
        <v>1</v>
      </c>
      <c r="D20" s="8">
        <v>20</v>
      </c>
      <c r="E20" s="24"/>
      <c r="F20" s="24"/>
      <c r="G20" s="24"/>
      <c r="I20" t="str">
        <f t="shared" ref="I20:I28" si="11">I19</f>
        <v>ALTER TABLE CR_TEMP_USER</v>
      </c>
      <c r="J20" t="str">
        <f t="shared" si="9"/>
        <v xml:space="preserve"> ADD  SEX VARCHAR(20);</v>
      </c>
      <c r="K20" s="21" t="str">
        <f t="shared" si="8"/>
        <v xml:space="preserve">  ALTER COLUMN   SEX VARCHAR(20);</v>
      </c>
      <c r="M20" s="20" t="str">
        <f t="shared" si="10"/>
        <v>SEX,</v>
      </c>
      <c r="N20" s="5" t="str">
        <f t="shared" si="3"/>
        <v>SEX VARCHAR(20),</v>
      </c>
      <c r="O20" t="s">
        <v>134</v>
      </c>
      <c r="W20" s="17" t="str">
        <f t="shared" si="4"/>
        <v>sex</v>
      </c>
      <c r="X20" s="3" t="str">
        <f t="shared" si="5"/>
        <v>"sex":"",</v>
      </c>
      <c r="Y20" s="22" t="str">
        <f t="shared" si="6"/>
        <v>public static String SEX="sex";</v>
      </c>
      <c r="Z20" s="7" t="str">
        <f t="shared" si="7"/>
        <v>private String sex="";</v>
      </c>
    </row>
    <row r="21" spans="2:26" ht="30.6" x14ac:dyDescent="0.45">
      <c r="B21" s="1" t="s">
        <v>135</v>
      </c>
      <c r="C21" s="1" t="s">
        <v>1</v>
      </c>
      <c r="D21" s="4">
        <v>100</v>
      </c>
      <c r="E21" s="24"/>
      <c r="F21" s="24"/>
      <c r="G21" s="24"/>
      <c r="I21" t="str">
        <f t="shared" si="11"/>
        <v>ALTER TABLE CR_TEMP_USER</v>
      </c>
      <c r="J21" t="str">
        <f t="shared" si="9"/>
        <v xml:space="preserve"> ADD  OCCUPATION VARCHAR(100);</v>
      </c>
      <c r="K21" s="21" t="str">
        <f t="shared" si="8"/>
        <v xml:space="preserve">  ALTER COLUMN   OCCUPATION VARCHAR(100);</v>
      </c>
      <c r="L21" s="12"/>
      <c r="M21" s="18" t="str">
        <f t="shared" si="10"/>
        <v>OCCUPATION,</v>
      </c>
      <c r="N21" s="5" t="str">
        <f t="shared" si="3"/>
        <v>OCCUPATION VARCHAR(100),</v>
      </c>
      <c r="O21" t="s">
        <v>135</v>
      </c>
      <c r="W21" s="17" t="str">
        <f t="shared" si="4"/>
        <v>occupatıon</v>
      </c>
      <c r="X21" s="3" t="str">
        <f t="shared" si="5"/>
        <v>"occupatıon":"",</v>
      </c>
      <c r="Y21" s="22" t="str">
        <f t="shared" si="6"/>
        <v>public static String OCCUPATION="occupatıon";</v>
      </c>
      <c r="Z21" s="7" t="str">
        <f t="shared" si="7"/>
        <v>private String occupatıon="";</v>
      </c>
    </row>
    <row r="22" spans="2:26" ht="30.6" x14ac:dyDescent="0.45">
      <c r="B22" s="9" t="s">
        <v>136</v>
      </c>
      <c r="C22" s="1" t="s">
        <v>1</v>
      </c>
      <c r="D22" s="8">
        <v>90</v>
      </c>
      <c r="E22" s="24"/>
      <c r="F22" s="24"/>
      <c r="G22" s="24"/>
      <c r="I22" t="str">
        <f t="shared" si="11"/>
        <v>ALTER TABLE CR_TEMP_USER</v>
      </c>
      <c r="J22" t="str">
        <f t="shared" si="9"/>
        <v xml:space="preserve"> ADD  MOBILE_1 VARCHAR(90);</v>
      </c>
      <c r="K22" s="21" t="str">
        <f t="shared" si="8"/>
        <v xml:space="preserve">  ALTER COLUMN   MOBILE_1 VARCHAR(90);</v>
      </c>
      <c r="M22" s="18" t="str">
        <f t="shared" si="10"/>
        <v>MOBILE_1,</v>
      </c>
      <c r="N22" s="5" t="str">
        <f t="shared" si="3"/>
        <v>MOBILE_1 VARCHAR(90),</v>
      </c>
      <c r="O22" t="s">
        <v>147</v>
      </c>
      <c r="P22">
        <v>1</v>
      </c>
      <c r="W22" s="17" t="str">
        <f t="shared" si="4"/>
        <v>mobıle1</v>
      </c>
      <c r="X22" s="3" t="str">
        <f t="shared" si="5"/>
        <v>"mobıle1":"",</v>
      </c>
      <c r="Y22" s="22" t="str">
        <f t="shared" si="6"/>
        <v>public static String MOBILE_1="mobıle1";</v>
      </c>
      <c r="Z22" s="7" t="str">
        <f t="shared" si="7"/>
        <v>private String mobıle1="";</v>
      </c>
    </row>
    <row r="23" spans="2:26" ht="30.6" x14ac:dyDescent="0.45">
      <c r="B23" s="9" t="s">
        <v>137</v>
      </c>
      <c r="C23" s="1" t="s">
        <v>1</v>
      </c>
      <c r="D23" s="8">
        <v>90</v>
      </c>
      <c r="E23" s="24"/>
      <c r="F23" s="24"/>
      <c r="G23" s="24"/>
      <c r="I23" t="str">
        <f t="shared" si="11"/>
        <v>ALTER TABLE CR_TEMP_USER</v>
      </c>
      <c r="J23" t="str">
        <f t="shared" si="9"/>
        <v xml:space="preserve"> ADD  MOBILE_2 VARCHAR(90);</v>
      </c>
      <c r="K23" s="21" t="str">
        <f t="shared" si="8"/>
        <v xml:space="preserve">  ALTER COLUMN   MOBILE_2 VARCHAR(90);</v>
      </c>
      <c r="M23" s="18" t="str">
        <f t="shared" si="10"/>
        <v>MOBILE_2,</v>
      </c>
      <c r="N23" s="5" t="str">
        <f t="shared" si="3"/>
        <v>MOBILE_2 VARCHAR(90),</v>
      </c>
      <c r="O23" t="s">
        <v>147</v>
      </c>
      <c r="P23">
        <v>2</v>
      </c>
      <c r="W23" s="17" t="str">
        <f t="shared" si="4"/>
        <v>mobıle2</v>
      </c>
      <c r="X23" s="3" t="str">
        <f t="shared" si="5"/>
        <v>"mobıle2":"",</v>
      </c>
      <c r="Y23" s="22" t="str">
        <f t="shared" si="6"/>
        <v>public static String MOBILE_2="mobıle2";</v>
      </c>
      <c r="Z23" s="7" t="str">
        <f t="shared" si="7"/>
        <v>private String mobıle2="";</v>
      </c>
    </row>
    <row r="24" spans="2:26" ht="30.6" x14ac:dyDescent="0.45">
      <c r="B24" s="9" t="s">
        <v>138</v>
      </c>
      <c r="C24" s="1" t="s">
        <v>1</v>
      </c>
      <c r="D24" s="8">
        <v>90</v>
      </c>
      <c r="E24" s="24"/>
      <c r="F24" s="24"/>
      <c r="G24" s="24"/>
      <c r="I24" t="str">
        <f t="shared" si="11"/>
        <v>ALTER TABLE CR_TEMP_USER</v>
      </c>
      <c r="J24" t="str">
        <f t="shared" si="9"/>
        <v xml:space="preserve"> ADD  TELEPHONE_1 VARCHAR(90);</v>
      </c>
      <c r="K24" s="21" t="str">
        <f t="shared" si="8"/>
        <v xml:space="preserve">  ALTER COLUMN   TELEPHONE_1 VARCHAR(90);</v>
      </c>
      <c r="M24" s="18" t="str">
        <f t="shared" si="10"/>
        <v>TELEPHONE_1,</v>
      </c>
      <c r="N24" s="5" t="str">
        <f t="shared" si="3"/>
        <v>TELEPHONE_1 VARCHAR(90),</v>
      </c>
      <c r="O24" t="s">
        <v>148</v>
      </c>
      <c r="P24">
        <v>1</v>
      </c>
      <c r="W24" s="17" t="str">
        <f t="shared" si="4"/>
        <v>telephone1</v>
      </c>
      <c r="X24" s="3" t="str">
        <f t="shared" si="5"/>
        <v>"telephone1":"",</v>
      </c>
      <c r="Y24" s="22" t="str">
        <f t="shared" si="6"/>
        <v>public static String TELEPHONE_1="telephone1";</v>
      </c>
      <c r="Z24" s="7" t="str">
        <f t="shared" si="7"/>
        <v>private String telephone1="";</v>
      </c>
    </row>
    <row r="25" spans="2:26" ht="30.6" x14ac:dyDescent="0.45">
      <c r="B25" s="9" t="s">
        <v>139</v>
      </c>
      <c r="C25" s="1" t="s">
        <v>1</v>
      </c>
      <c r="D25" s="8">
        <v>90</v>
      </c>
      <c r="E25" s="24"/>
      <c r="F25" s="24"/>
      <c r="G25" s="24"/>
      <c r="I25" t="str">
        <f t="shared" si="11"/>
        <v>ALTER TABLE CR_TEMP_USER</v>
      </c>
      <c r="J25" t="str">
        <f t="shared" si="9"/>
        <v xml:space="preserve"> ADD  TELEPHONE_2 VARCHAR(90);</v>
      </c>
      <c r="K25" s="21" t="str">
        <f t="shared" si="8"/>
        <v xml:space="preserve">  ALTER COLUMN   TELEPHONE_2 VARCHAR(90);</v>
      </c>
      <c r="M25" s="18" t="str">
        <f t="shared" si="10"/>
        <v>TELEPHONE_2,</v>
      </c>
      <c r="N25" s="5" t="str">
        <f t="shared" si="3"/>
        <v>TELEPHONE_2 VARCHAR(90),</v>
      </c>
      <c r="O25" t="s">
        <v>148</v>
      </c>
      <c r="P25">
        <v>2</v>
      </c>
      <c r="W25" s="17" t="str">
        <f t="shared" si="4"/>
        <v>telephone2</v>
      </c>
      <c r="X25" s="3" t="str">
        <f t="shared" si="5"/>
        <v>"telephone2":"",</v>
      </c>
      <c r="Y25" s="22" t="str">
        <f t="shared" si="6"/>
        <v>public static String TELEPHONE_2="telephone2";</v>
      </c>
      <c r="Z25" s="7" t="str">
        <f t="shared" si="7"/>
        <v>private String telephone2="";</v>
      </c>
    </row>
    <row r="26" spans="2:26" ht="30.6" x14ac:dyDescent="0.45">
      <c r="B26" s="9" t="s">
        <v>140</v>
      </c>
      <c r="C26" s="1" t="s">
        <v>1</v>
      </c>
      <c r="D26" s="8">
        <v>90</v>
      </c>
      <c r="E26" s="24"/>
      <c r="F26" s="24"/>
      <c r="G26" s="24"/>
      <c r="I26" t="str">
        <f t="shared" si="11"/>
        <v>ALTER TABLE CR_TEMP_USER</v>
      </c>
      <c r="J26" t="str">
        <f t="shared" si="9"/>
        <v xml:space="preserve"> ADD  EMAIL_1 VARCHAR(90);</v>
      </c>
      <c r="K26" s="21" t="str">
        <f t="shared" si="8"/>
        <v xml:space="preserve">  ALTER COLUMN   EMAIL_1 VARCHAR(90);</v>
      </c>
      <c r="M26" s="18" t="str">
        <f t="shared" si="10"/>
        <v>EMAIL_1,</v>
      </c>
      <c r="N26" s="5" t="str">
        <f t="shared" si="3"/>
        <v>EMAIL_1 VARCHAR(90),</v>
      </c>
      <c r="O26" t="s">
        <v>149</v>
      </c>
      <c r="P26">
        <v>1</v>
      </c>
      <c r="W26" s="17" t="str">
        <f t="shared" si="4"/>
        <v>emaıl1</v>
      </c>
      <c r="X26" s="3" t="str">
        <f t="shared" si="5"/>
        <v>"emaıl1":"",</v>
      </c>
      <c r="Y26" s="22" t="str">
        <f t="shared" si="6"/>
        <v>public static String EMAIL_1="emaıl1";</v>
      </c>
      <c r="Z26" s="7" t="str">
        <f t="shared" si="7"/>
        <v>private String emaıl1="";</v>
      </c>
    </row>
    <row r="27" spans="2:26" ht="30.6" x14ac:dyDescent="0.45">
      <c r="B27" s="9" t="s">
        <v>141</v>
      </c>
      <c r="C27" s="1" t="s">
        <v>1</v>
      </c>
      <c r="D27" s="8">
        <v>90</v>
      </c>
      <c r="E27" s="24"/>
      <c r="F27" s="24"/>
      <c r="G27" s="24"/>
      <c r="I27" t="str">
        <f t="shared" si="11"/>
        <v>ALTER TABLE CR_TEMP_USER</v>
      </c>
      <c r="J27" t="str">
        <f t="shared" si="9"/>
        <v xml:space="preserve"> ADD  EMAIL_2 VARCHAR(90);</v>
      </c>
      <c r="K27" s="21" t="str">
        <f t="shared" si="8"/>
        <v xml:space="preserve">  ALTER COLUMN   EMAIL_2 VARCHAR(90);</v>
      </c>
      <c r="M27" s="20" t="str">
        <f t="shared" si="10"/>
        <v>EMAIL_2,</v>
      </c>
      <c r="N27" s="5" t="str">
        <f t="shared" si="3"/>
        <v>EMAIL_2 VARCHAR(90),</v>
      </c>
      <c r="O27" t="s">
        <v>149</v>
      </c>
      <c r="P27">
        <v>2</v>
      </c>
      <c r="W27" s="17" t="str">
        <f t="shared" si="4"/>
        <v>emaıl2</v>
      </c>
      <c r="X27" s="3" t="str">
        <f t="shared" si="5"/>
        <v>"emaıl2":"",</v>
      </c>
      <c r="Y27" s="22" t="str">
        <f t="shared" si="6"/>
        <v>public static String EMAIL_2="emaıl2";</v>
      </c>
      <c r="Z27" s="7" t="str">
        <f t="shared" si="7"/>
        <v>private String emaıl2="";</v>
      </c>
    </row>
    <row r="28" spans="2:26" ht="19.2" x14ac:dyDescent="0.45">
      <c r="B28" s="1" t="s">
        <v>23</v>
      </c>
      <c r="C28" s="1" t="s">
        <v>1</v>
      </c>
      <c r="D28" s="4">
        <v>100</v>
      </c>
      <c r="E28" s="24"/>
      <c r="F28" s="24"/>
      <c r="G28" s="24"/>
      <c r="I28" t="str">
        <f t="shared" si="11"/>
        <v>ALTER TABLE CR_TEMP_USER</v>
      </c>
      <c r="J28" t="str">
        <f>LEFT(CONCATENATE(" ADD "," ",N28,";"),LEN(CONCATENATE(" ADD "," ",N28,";"))-2)</f>
        <v xml:space="preserve"> ADD  EXPIRE_DATE VARCHAR(100)</v>
      </c>
      <c r="K28" s="21" t="str">
        <f>LEFT(CONCATENATE(" ALTER COLUMN  "," ",B28,";"),LEN(CONCATENATE(" ALTER COLUMN "," ",B28,";")))</f>
        <v xml:space="preserve"> ALTER COLUMN   EXPIRE_DATE</v>
      </c>
      <c r="L28" s="12"/>
      <c r="M28" s="18"/>
      <c r="N28" s="5" t="str">
        <f t="shared" si="3"/>
        <v>EXPIRE_DATE VARCHAR(100),</v>
      </c>
      <c r="O28" s="13" t="s">
        <v>24</v>
      </c>
      <c r="P28" s="8" t="s">
        <v>8</v>
      </c>
      <c r="W28" s="17" t="str">
        <f t="shared" si="4"/>
        <v>expıreDate</v>
      </c>
      <c r="X28" s="3" t="str">
        <f t="shared" si="5"/>
        <v>"expıreDate":"",</v>
      </c>
      <c r="Y28" s="22" t="str">
        <f t="shared" si="6"/>
        <v>public static String EXPIRE_DATE="expıreDate";</v>
      </c>
      <c r="Z28" s="7" t="str">
        <f t="shared" si="7"/>
        <v>private String expıreDate="";</v>
      </c>
    </row>
    <row r="29" spans="2:26" ht="19.2" x14ac:dyDescent="0.45">
      <c r="B29" s="30"/>
      <c r="C29" s="14"/>
      <c r="D29" s="9"/>
      <c r="E29" s="24"/>
      <c r="F29" s="24"/>
      <c r="G29" s="24"/>
      <c r="K29" s="32"/>
      <c r="M29" s="20"/>
      <c r="N29" s="33" t="s">
        <v>130</v>
      </c>
      <c r="O29" s="14"/>
      <c r="P29" s="14"/>
      <c r="W29" s="17"/>
      <c r="X29" s="3"/>
      <c r="Y29" s="22"/>
      <c r="Z29" s="7"/>
    </row>
    <row r="30" spans="2:26" x14ac:dyDescent="0.3">
      <c r="E30" s="24"/>
      <c r="F30" s="24"/>
      <c r="G30" s="24"/>
      <c r="K30" s="21"/>
      <c r="M30" s="19"/>
      <c r="N30" s="31" t="s">
        <v>126</v>
      </c>
      <c r="W30" s="16"/>
      <c r="X30" s="3"/>
      <c r="Y30" s="22"/>
      <c r="Z30" s="7"/>
    </row>
    <row r="31" spans="2:26" x14ac:dyDescent="0.3">
      <c r="E31" s="24"/>
      <c r="F31" s="24"/>
      <c r="G31" s="24"/>
      <c r="K31" s="21"/>
      <c r="M31" s="19"/>
      <c r="N31" s="5" t="s">
        <v>6</v>
      </c>
      <c r="W31" s="16"/>
      <c r="X31" s="3" t="s">
        <v>33</v>
      </c>
      <c r="Y31" s="22"/>
      <c r="Z31" s="7"/>
    </row>
    <row r="32" spans="2:26" x14ac:dyDescent="0.3">
      <c r="E32" s="24"/>
      <c r="F32" s="24"/>
      <c r="G32" s="24"/>
      <c r="K32" s="21"/>
      <c r="M32" s="19"/>
      <c r="N32" s="5"/>
      <c r="W32" s="16"/>
      <c r="X32" s="3"/>
      <c r="Y32" s="22"/>
      <c r="Z32" s="7"/>
    </row>
    <row r="33" spans="2:26" x14ac:dyDescent="0.3">
      <c r="E33" s="24"/>
      <c r="F33" s="24"/>
      <c r="G33" s="24"/>
      <c r="J33" s="12"/>
      <c r="K33" s="26" t="e">
        <f>CONCATENATE(" FROM ",LEFT(#REF!,LEN(#REF!)-5)," T")</f>
        <v>#REF!</v>
      </c>
      <c r="M33" s="19"/>
      <c r="N33" s="5" t="s">
        <v>6</v>
      </c>
      <c r="W33" s="16"/>
      <c r="X33" s="3" t="s">
        <v>33</v>
      </c>
      <c r="Y33" s="22"/>
      <c r="Z33" s="7"/>
    </row>
    <row r="34" spans="2:26" x14ac:dyDescent="0.3">
      <c r="E34" s="24"/>
      <c r="F34" s="24"/>
      <c r="G34" s="24"/>
      <c r="J34" s="12"/>
      <c r="K34" s="27"/>
      <c r="M34" s="19"/>
      <c r="N34" s="5"/>
      <c r="W34" s="16"/>
      <c r="X34" s="3"/>
      <c r="Y34" s="22"/>
      <c r="Z34" s="7"/>
    </row>
    <row r="35" spans="2:26" x14ac:dyDescent="0.3">
      <c r="B35" s="2" t="s">
        <v>20</v>
      </c>
      <c r="E35" s="24"/>
      <c r="F35" s="24"/>
      <c r="G35" s="24"/>
      <c r="I35" t="str">
        <f>CONCATENATE("ALTER TABLE"," ",B35)</f>
        <v>ALTER TABLE CR_USER</v>
      </c>
      <c r="J35" t="str">
        <f t="shared" ref="J35:J44" si="12">LEFT(CONCATENATE(" ADD "," ",N35,";"),LEN(CONCATENATE(" ADD "," ",N35,";"))-2)</f>
        <v xml:space="preserve"> ADD  CREATE TABLE CR_USER </v>
      </c>
      <c r="K35" s="21" t="str">
        <f t="shared" ref="K35:K44" si="13">LEFT(CONCATENATE(" ALTER COLUMN  "," ",B35,";"),LEN(CONCATENATE(" ALTER COLUMN "," ",B35,";")))</f>
        <v xml:space="preserve"> ALTER COLUMN   CR_USER</v>
      </c>
      <c r="M35" s="19"/>
      <c r="N35" s="5" t="str">
        <f>CONCATENATE("CREATE TABLE ",B35," ","(")</f>
        <v>CREATE TABLE CR_USER (</v>
      </c>
      <c r="W35" s="16"/>
      <c r="X35" s="3" t="s">
        <v>32</v>
      </c>
      <c r="Y35" s="22"/>
      <c r="Z35" s="7"/>
    </row>
    <row r="36" spans="2:26" ht="19.2" x14ac:dyDescent="0.45">
      <c r="B36" s="1" t="s">
        <v>2</v>
      </c>
      <c r="C36" s="1" t="s">
        <v>1</v>
      </c>
      <c r="D36" s="4">
        <v>20</v>
      </c>
      <c r="E36" s="24" t="s">
        <v>163</v>
      </c>
      <c r="F36" s="24"/>
      <c r="G36" s="24"/>
      <c r="I36" t="str">
        <f t="shared" ref="I36:I61" si="14">I35</f>
        <v>ALTER TABLE CR_USER</v>
      </c>
      <c r="J36" t="str">
        <f t="shared" si="12"/>
        <v xml:space="preserve"> ADD  ID VARCHAR(20) NOT NULL </v>
      </c>
      <c r="K36" s="21" t="str">
        <f t="shared" si="13"/>
        <v xml:space="preserve"> ALTER COLUMN   ID</v>
      </c>
      <c r="L36" s="12"/>
      <c r="M36" s="18"/>
      <c r="N36" s="5" t="str">
        <f t="shared" ref="N36:N61" si="15">CONCATENATE(B36," ",C36,"(",D36,")",E36,F36,G36,",")</f>
        <v>ID VARCHAR(20) NOT NULL ,</v>
      </c>
      <c r="O36" s="6" t="s">
        <v>2</v>
      </c>
      <c r="P36" s="6"/>
      <c r="Q36" s="6"/>
      <c r="R36" s="6"/>
      <c r="S36" s="6"/>
      <c r="T36" s="6"/>
      <c r="U36" s="6"/>
      <c r="V36" s="6"/>
      <c r="W36" s="17" t="str">
        <f t="shared" ref="W36:W61" si="16">CONCATENATE(,LOWER(O36),UPPER(LEFT(P36,1)),LOWER(RIGHT(P36,LEN(P36)-IF(LEN(P36)&gt;0,1,LEN(P36)))),UPPER(LEFT(Q36,1)),LOWER(RIGHT(Q36,LEN(Q36)-IF(LEN(Q36)&gt;0,1,LEN(Q36)))),UPPER(LEFT(R36,1)),LOWER(RIGHT(R36,LEN(R36)-IF(LEN(R36)&gt;0,1,LEN(R36)))),UPPER(LEFT(S36,1)),LOWER(RIGHT(S36,LEN(S36)-IF(LEN(S36)&gt;0,1,LEN(S36)))),UPPER(LEFT(T36,1)),LOWER(RIGHT(T36,LEN(T36)-IF(LEN(T36)&gt;0,1,LEN(T36)))),UPPER(LEFT(U36,1)),LOWER(RIGHT(U36,LEN(U36)-IF(LEN(U36)&gt;0,1,LEN(U36)))),UPPER(LEFT(V36,1)),LOWER(RIGHT(V36,LEN(V36)-IF(LEN(V36)&gt;0,1,LEN(V36)))))</f>
        <v>ıd</v>
      </c>
      <c r="X36" s="3" t="str">
        <f t="shared" ref="X36:X61" si="17">CONCATENATE("""",W36,"""",":","""","""",",")</f>
        <v>"ıd":"",</v>
      </c>
      <c r="Y36" s="22" t="str">
        <f t="shared" ref="Y36:Y61" si="18">CONCATENATE("public static String ",,B36,,"=","""",W36,""";")</f>
        <v>public static String ID="ıd";</v>
      </c>
      <c r="Z36" s="7" t="str">
        <f t="shared" ref="Z36:Z61" si="19">CONCATENATE("private String ",W36,"=","""""",";")</f>
        <v>private String ıd="";</v>
      </c>
    </row>
    <row r="37" spans="2:26" ht="19.2" x14ac:dyDescent="0.45">
      <c r="B37" s="1" t="s">
        <v>3</v>
      </c>
      <c r="C37" s="1" t="s">
        <v>1</v>
      </c>
      <c r="D37" s="4">
        <v>10</v>
      </c>
      <c r="E37" s="24"/>
      <c r="F37" s="24"/>
      <c r="G37" s="24"/>
      <c r="I37" t="str">
        <f t="shared" si="14"/>
        <v>ALTER TABLE CR_USER</v>
      </c>
      <c r="J37" t="str">
        <f t="shared" si="12"/>
        <v xml:space="preserve"> ADD  STATUS VARCHAR(10)</v>
      </c>
      <c r="K37" s="21" t="str">
        <f t="shared" si="13"/>
        <v xml:space="preserve"> ALTER COLUMN   STATUS</v>
      </c>
      <c r="L37" s="12"/>
      <c r="M37" s="18"/>
      <c r="N37" s="5" t="str">
        <f t="shared" si="15"/>
        <v>STATUS VARCHAR(10),</v>
      </c>
      <c r="O37" s="6" t="s">
        <v>3</v>
      </c>
      <c r="W37" s="17" t="str">
        <f t="shared" si="16"/>
        <v>status</v>
      </c>
      <c r="X37" s="3" t="str">
        <f t="shared" si="17"/>
        <v>"status":"",</v>
      </c>
      <c r="Y37" s="22" t="str">
        <f t="shared" si="18"/>
        <v>public static String STATUS="status";</v>
      </c>
      <c r="Z37" s="7" t="str">
        <f t="shared" si="19"/>
        <v>private String status="";</v>
      </c>
    </row>
    <row r="38" spans="2:26" ht="19.2" x14ac:dyDescent="0.45">
      <c r="B38" s="1" t="s">
        <v>4</v>
      </c>
      <c r="C38" s="1" t="s">
        <v>1</v>
      </c>
      <c r="D38" s="4">
        <v>20</v>
      </c>
      <c r="E38" s="24"/>
      <c r="F38" s="24"/>
      <c r="G38" s="24"/>
      <c r="I38" t="str">
        <f t="shared" si="14"/>
        <v>ALTER TABLE CR_USER</v>
      </c>
      <c r="J38" t="str">
        <f t="shared" si="12"/>
        <v xml:space="preserve"> ADD  INSERT_DATE VARCHAR(20)</v>
      </c>
      <c r="K38" s="21" t="str">
        <f t="shared" si="13"/>
        <v xml:space="preserve"> ALTER COLUMN   INSERT_DATE</v>
      </c>
      <c r="L38" s="12"/>
      <c r="M38" s="18"/>
      <c r="N38" s="5" t="str">
        <f t="shared" si="15"/>
        <v>INSERT_DATE VARCHAR(20),</v>
      </c>
      <c r="O38" s="6" t="s">
        <v>7</v>
      </c>
      <c r="P38" t="s">
        <v>8</v>
      </c>
      <c r="W38" s="17" t="str">
        <f t="shared" si="16"/>
        <v>ınsertDate</v>
      </c>
      <c r="X38" s="3" t="str">
        <f t="shared" si="17"/>
        <v>"ınsertDate":"",</v>
      </c>
      <c r="Y38" s="22" t="str">
        <f t="shared" si="18"/>
        <v>public static String INSERT_DATE="ınsertDate";</v>
      </c>
      <c r="Z38" s="7" t="str">
        <f t="shared" si="19"/>
        <v>private String ınsertDate="";</v>
      </c>
    </row>
    <row r="39" spans="2:26" ht="30.6" x14ac:dyDescent="0.45">
      <c r="B39" s="1" t="s">
        <v>5</v>
      </c>
      <c r="C39" s="1" t="s">
        <v>1</v>
      </c>
      <c r="D39" s="4">
        <v>20</v>
      </c>
      <c r="E39" s="24"/>
      <c r="F39" s="24"/>
      <c r="G39" s="24"/>
      <c r="I39" t="str">
        <f t="shared" si="14"/>
        <v>ALTER TABLE CR_USER</v>
      </c>
      <c r="J39" t="str">
        <f t="shared" si="12"/>
        <v xml:space="preserve"> ADD  MODIFICATION_DATE VARCHAR(20)</v>
      </c>
      <c r="K39" s="21" t="str">
        <f t="shared" si="13"/>
        <v xml:space="preserve"> ALTER COLUMN   MODIFICATION_DATE</v>
      </c>
      <c r="L39" s="12"/>
      <c r="M39" s="18"/>
      <c r="N39" s="5" t="str">
        <f t="shared" si="15"/>
        <v>MODIFICATION_DATE VARCHAR(20),</v>
      </c>
      <c r="O39" s="6" t="s">
        <v>9</v>
      </c>
      <c r="P39" t="s">
        <v>8</v>
      </c>
      <c r="W39" s="17" t="str">
        <f t="shared" si="16"/>
        <v>modıfıcatıonDate</v>
      </c>
      <c r="X39" s="3" t="str">
        <f t="shared" si="17"/>
        <v>"modıfıcatıonDate":"",</v>
      </c>
      <c r="Y39" s="22" t="str">
        <f t="shared" si="18"/>
        <v>public static String MODIFICATION_DATE="modıfıcatıonDate";</v>
      </c>
      <c r="Z39" s="7" t="str">
        <f t="shared" si="19"/>
        <v>private String modıfıcatıonDate="";</v>
      </c>
    </row>
    <row r="40" spans="2:26" ht="30.6" x14ac:dyDescent="0.45">
      <c r="B40" s="1" t="s">
        <v>31</v>
      </c>
      <c r="C40" s="1" t="s">
        <v>1</v>
      </c>
      <c r="D40" s="4">
        <v>20</v>
      </c>
      <c r="E40" s="24"/>
      <c r="F40" s="24"/>
      <c r="G40" s="24"/>
      <c r="I40" t="str">
        <f t="shared" si="14"/>
        <v>ALTER TABLE CR_USER</v>
      </c>
      <c r="J40" t="str">
        <f t="shared" si="12"/>
        <v xml:space="preserve"> ADD  FK_EMPLOYEE_ID VARCHAR(20)</v>
      </c>
      <c r="K40" s="21" t="str">
        <f t="shared" si="13"/>
        <v xml:space="preserve"> ALTER COLUMN   FK_EMPLOYEE_ID</v>
      </c>
      <c r="L40" s="12"/>
      <c r="M40" s="18"/>
      <c r="N40" s="5" t="str">
        <f t="shared" si="15"/>
        <v>FK_EMPLOYEE_ID VARCHAR(20),</v>
      </c>
      <c r="O40" s="6" t="s">
        <v>10</v>
      </c>
      <c r="P40" t="s">
        <v>19</v>
      </c>
      <c r="Q40" t="s">
        <v>2</v>
      </c>
      <c r="W40" s="17" t="str">
        <f t="shared" si="16"/>
        <v>fkEmployeeId</v>
      </c>
      <c r="X40" s="3" t="str">
        <f t="shared" si="17"/>
        <v>"fkEmployeeId":"",</v>
      </c>
      <c r="Y40" s="22" t="str">
        <f t="shared" si="18"/>
        <v>public static String FK_EMPLOYEE_ID="fkEmployeeId";</v>
      </c>
      <c r="Z40" s="7" t="str">
        <f t="shared" si="19"/>
        <v>private String fkEmployeeId="";</v>
      </c>
    </row>
    <row r="41" spans="2:26" ht="30.6" x14ac:dyDescent="0.45">
      <c r="B41" s="1" t="s">
        <v>91</v>
      </c>
      <c r="C41" s="1" t="s">
        <v>1</v>
      </c>
      <c r="D41" s="4">
        <v>1000</v>
      </c>
      <c r="E41" s="24"/>
      <c r="F41" s="24"/>
      <c r="G41" s="24"/>
      <c r="I41" t="str">
        <f t="shared" si="14"/>
        <v>ALTER TABLE CR_USER</v>
      </c>
      <c r="J41" t="str">
        <f t="shared" si="12"/>
        <v xml:space="preserve"> ADD  LI_USER_PERMISSION_CODE VARCHAR(1000)</v>
      </c>
      <c r="K41" s="21" t="str">
        <f t="shared" si="13"/>
        <v xml:space="preserve"> ALTER COLUMN   LI_USER_PERMISSION_CODE</v>
      </c>
      <c r="L41" s="12"/>
      <c r="M41" s="18"/>
      <c r="N41" s="5" t="str">
        <f t="shared" si="15"/>
        <v>LI_USER_PERMISSION_CODE VARCHAR(1000),</v>
      </c>
      <c r="O41" s="6" t="s">
        <v>66</v>
      </c>
      <c r="P41" t="s">
        <v>12</v>
      </c>
      <c r="Q41" t="s">
        <v>50</v>
      </c>
      <c r="R41" t="s">
        <v>18</v>
      </c>
      <c r="W41" s="17" t="str">
        <f t="shared" si="16"/>
        <v>lıUserPermıssıonCode</v>
      </c>
      <c r="X41" s="3" t="str">
        <f t="shared" si="17"/>
        <v>"lıUserPermıssıonCode":"",</v>
      </c>
      <c r="Y41" s="22" t="str">
        <f t="shared" si="18"/>
        <v>public static String LI_USER_PERMISSION_CODE="lıUserPermıssıonCode";</v>
      </c>
      <c r="Z41" s="7" t="str">
        <f t="shared" si="19"/>
        <v>private String lıUserPermıssıonCode="";</v>
      </c>
    </row>
    <row r="42" spans="2:26" ht="19.2" x14ac:dyDescent="0.45">
      <c r="B42" s="1" t="s">
        <v>42</v>
      </c>
      <c r="C42" s="1" t="s">
        <v>1</v>
      </c>
      <c r="D42" s="4">
        <v>50</v>
      </c>
      <c r="E42" s="24"/>
      <c r="F42" s="24"/>
      <c r="G42" s="24"/>
      <c r="I42" t="str">
        <f t="shared" si="14"/>
        <v>ALTER TABLE CR_USER</v>
      </c>
      <c r="J42" t="str">
        <f t="shared" si="12"/>
        <v xml:space="preserve"> ADD  TG_USER_ID VARCHAR(50)</v>
      </c>
      <c r="K42" s="21" t="str">
        <f t="shared" si="13"/>
        <v xml:space="preserve"> ALTER COLUMN   TG_USER_ID</v>
      </c>
      <c r="L42" s="12"/>
      <c r="M42" s="18"/>
      <c r="N42" s="5" t="str">
        <f t="shared" si="15"/>
        <v>TG_USER_ID VARCHAR(50),</v>
      </c>
      <c r="O42" s="6" t="s">
        <v>41</v>
      </c>
      <c r="P42" t="s">
        <v>12</v>
      </c>
      <c r="Q42" t="s">
        <v>2</v>
      </c>
      <c r="W42" s="17" t="str">
        <f t="shared" si="16"/>
        <v>tgUserId</v>
      </c>
      <c r="X42" s="3" t="str">
        <f t="shared" si="17"/>
        <v>"tgUserId":"",</v>
      </c>
      <c r="Y42" s="22" t="str">
        <f t="shared" si="18"/>
        <v>public static String TG_USER_ID="tgUserId";</v>
      </c>
      <c r="Z42" s="7" t="str">
        <f t="shared" si="19"/>
        <v>private String tgUserId="";</v>
      </c>
    </row>
    <row r="43" spans="2:26" ht="19.2" x14ac:dyDescent="0.45">
      <c r="B43" s="1" t="s">
        <v>21</v>
      </c>
      <c r="C43" s="1" t="s">
        <v>1</v>
      </c>
      <c r="D43" s="4">
        <v>300</v>
      </c>
      <c r="E43" s="24"/>
      <c r="F43" s="24" t="s">
        <v>165</v>
      </c>
      <c r="G43" s="24"/>
      <c r="I43" t="str">
        <f t="shared" si="14"/>
        <v>ALTER TABLE CR_USER</v>
      </c>
      <c r="J43" t="str">
        <f t="shared" si="12"/>
        <v xml:space="preserve"> ADD  USERNAME VARCHAR(300) NOT NULL</v>
      </c>
      <c r="K43" s="21" t="str">
        <f t="shared" si="13"/>
        <v xml:space="preserve"> ALTER COLUMN   USERNAME</v>
      </c>
      <c r="L43" s="12"/>
      <c r="M43" s="18"/>
      <c r="N43" s="5" t="str">
        <f t="shared" si="15"/>
        <v>USERNAME VARCHAR(300) NOT NULL,</v>
      </c>
      <c r="O43" s="1" t="s">
        <v>21</v>
      </c>
      <c r="W43" s="17" t="str">
        <f t="shared" si="16"/>
        <v>username</v>
      </c>
      <c r="X43" s="3" t="str">
        <f t="shared" si="17"/>
        <v>"username":"",</v>
      </c>
      <c r="Y43" s="22" t="str">
        <f t="shared" si="18"/>
        <v>public static String USERNAME="username";</v>
      </c>
      <c r="Z43" s="7" t="str">
        <f t="shared" si="19"/>
        <v>private String username="";</v>
      </c>
    </row>
    <row r="44" spans="2:26" ht="19.2" x14ac:dyDescent="0.45">
      <c r="B44" s="1" t="s">
        <v>22</v>
      </c>
      <c r="C44" s="1" t="s">
        <v>1</v>
      </c>
      <c r="D44" s="4">
        <v>300</v>
      </c>
      <c r="E44" s="24"/>
      <c r="F44" s="24"/>
      <c r="G44" s="24"/>
      <c r="I44" t="str">
        <f t="shared" si="14"/>
        <v>ALTER TABLE CR_USER</v>
      </c>
      <c r="J44" t="str">
        <f t="shared" si="12"/>
        <v xml:space="preserve"> ADD  PASSWORD VARCHAR(300)</v>
      </c>
      <c r="K44" s="21" t="str">
        <f t="shared" si="13"/>
        <v xml:space="preserve"> ALTER COLUMN   PASSWORD</v>
      </c>
      <c r="L44" s="12"/>
      <c r="M44" s="18"/>
      <c r="N44" s="5" t="str">
        <f t="shared" si="15"/>
        <v>PASSWORD VARCHAR(300),</v>
      </c>
      <c r="O44" s="1" t="s">
        <v>22</v>
      </c>
      <c r="W44" s="17" t="str">
        <f t="shared" si="16"/>
        <v>password</v>
      </c>
      <c r="X44" s="3" t="str">
        <f t="shared" si="17"/>
        <v>"password":"",</v>
      </c>
      <c r="Y44" s="22" t="str">
        <f t="shared" si="18"/>
        <v>public static String PASSWORD="password";</v>
      </c>
      <c r="Z44" s="7" t="str">
        <f t="shared" si="19"/>
        <v>private String password="";</v>
      </c>
    </row>
    <row r="45" spans="2:26" ht="45" x14ac:dyDescent="0.45">
      <c r="B45" s="8" t="s">
        <v>154</v>
      </c>
      <c r="C45" s="1" t="s">
        <v>1</v>
      </c>
      <c r="D45" s="12">
        <v>30</v>
      </c>
      <c r="E45" s="24"/>
      <c r="F45" s="24" t="s">
        <v>163</v>
      </c>
      <c r="G45" s="24"/>
      <c r="I45" t="str">
        <f t="shared" si="14"/>
        <v>ALTER TABLE CR_USER</v>
      </c>
      <c r="J45" t="str">
        <f t="shared" ref="J45:J60" si="20">CONCATENATE(LEFT(CONCATENATE(" ADD "," ",N45,";"),LEN(CONCATENATE(" ADD "," ",N45,";"))-2),";")</f>
        <v xml:space="preserve"> ADD  USER_SHORT_ID VARCHAR(30) NOT NULL ;</v>
      </c>
      <c r="K45" s="21" t="str">
        <f t="shared" ref="K45:K60" si="21">CONCATENATE(LEFT(CONCATENATE("  ALTER COLUMN  "," ",N45,";"),LEN(CONCATENATE("  ALTER COLUMN  "," ",N45,";"))-2),";")</f>
        <v xml:space="preserve">  ALTER COLUMN   USER_SHORT_ID VARCHAR(30) NOT NULL ;</v>
      </c>
      <c r="L45" s="14"/>
      <c r="M45" s="18" t="str">
        <f t="shared" ref="M45:M60" si="22">CONCATENATE(B45,",")</f>
        <v>USER_SHORT_ID,</v>
      </c>
      <c r="N45" s="5" t="str">
        <f t="shared" si="15"/>
        <v>USER_SHORT_ID VARCHAR(30) NOT NULL ,</v>
      </c>
      <c r="O45" s="1" t="s">
        <v>12</v>
      </c>
      <c r="P45" t="s">
        <v>132</v>
      </c>
      <c r="Q45" t="s">
        <v>2</v>
      </c>
      <c r="W45" s="17" t="str">
        <f t="shared" si="16"/>
        <v>userShortId</v>
      </c>
      <c r="X45" s="3" t="str">
        <f t="shared" si="17"/>
        <v>"userShortId":"",</v>
      </c>
      <c r="Y45" s="22" t="str">
        <f t="shared" si="18"/>
        <v>public static String USER_SHORT_ID="userShortId";</v>
      </c>
      <c r="Z45" s="7" t="str">
        <f t="shared" si="19"/>
        <v>private String userShortId="";</v>
      </c>
    </row>
    <row r="46" spans="2:26" ht="30.6" x14ac:dyDescent="0.45">
      <c r="B46" s="8" t="s">
        <v>155</v>
      </c>
      <c r="C46" s="1" t="s">
        <v>1</v>
      </c>
      <c r="D46" s="12">
        <v>200</v>
      </c>
      <c r="E46" s="24"/>
      <c r="F46" s="24"/>
      <c r="G46" s="24"/>
      <c r="I46" t="str">
        <f t="shared" si="14"/>
        <v>ALTER TABLE CR_USER</v>
      </c>
      <c r="J46" t="str">
        <f t="shared" si="20"/>
        <v xml:space="preserve"> ADD  USER_IMAGE VARCHAR(200);</v>
      </c>
      <c r="K46" s="21" t="str">
        <f t="shared" si="21"/>
        <v xml:space="preserve">  ALTER COLUMN   USER_IMAGE VARCHAR(200);</v>
      </c>
      <c r="L46" s="14"/>
      <c r="M46" s="18" t="str">
        <f t="shared" si="22"/>
        <v>USER_IMAGE,</v>
      </c>
      <c r="N46" s="5" t="str">
        <f t="shared" si="15"/>
        <v>USER_IMAGE VARCHAR(200),</v>
      </c>
      <c r="O46" s="1" t="s">
        <v>12</v>
      </c>
      <c r="P46" t="s">
        <v>153</v>
      </c>
      <c r="W46" s="17" t="str">
        <f t="shared" si="16"/>
        <v>userImage</v>
      </c>
      <c r="X46" s="3" t="str">
        <f t="shared" si="17"/>
        <v>"userImage":"",</v>
      </c>
      <c r="Y46" s="22" t="str">
        <f t="shared" si="18"/>
        <v>public static String USER_IMAGE="userImage";</v>
      </c>
      <c r="Z46" s="7" t="str">
        <f t="shared" si="19"/>
        <v>private String userImage="";</v>
      </c>
    </row>
    <row r="47" spans="2:26" ht="45" x14ac:dyDescent="0.45">
      <c r="B47" t="s">
        <v>156</v>
      </c>
      <c r="C47" s="1" t="s">
        <v>1</v>
      </c>
      <c r="D47" s="8">
        <v>50</v>
      </c>
      <c r="E47" s="24"/>
      <c r="F47" s="24"/>
      <c r="G47" s="24"/>
      <c r="I47" t="str">
        <f t="shared" si="14"/>
        <v>ALTER TABLE CR_USER</v>
      </c>
      <c r="J47" t="str">
        <f t="shared" si="20"/>
        <v xml:space="preserve"> ADD  USER_PERSON_NAME VARCHAR(50);</v>
      </c>
      <c r="K47" s="21" t="str">
        <f t="shared" si="21"/>
        <v xml:space="preserve">  ALTER COLUMN   USER_PERSON_NAME VARCHAR(50);</v>
      </c>
      <c r="M47" s="18" t="str">
        <f t="shared" si="22"/>
        <v>USER_PERSON_NAME,</v>
      </c>
      <c r="N47" s="5" t="str">
        <f t="shared" si="15"/>
        <v>USER_PERSON_NAME VARCHAR(50),</v>
      </c>
      <c r="O47" s="1" t="s">
        <v>12</v>
      </c>
      <c r="P47" t="s">
        <v>17</v>
      </c>
      <c r="Q47" t="s">
        <v>0</v>
      </c>
      <c r="W47" s="17" t="str">
        <f t="shared" si="16"/>
        <v>userPersonName</v>
      </c>
      <c r="X47" s="3" t="str">
        <f t="shared" si="17"/>
        <v>"userPersonName":"",</v>
      </c>
      <c r="Y47" s="22" t="str">
        <f t="shared" si="18"/>
        <v>public static String USER_PERSON_NAME="userPersonName";</v>
      </c>
      <c r="Z47" s="7" t="str">
        <f t="shared" si="19"/>
        <v>private String userPersonName="";</v>
      </c>
    </row>
    <row r="48" spans="2:26" ht="45" x14ac:dyDescent="0.45">
      <c r="B48" t="s">
        <v>157</v>
      </c>
      <c r="C48" s="1" t="s">
        <v>1</v>
      </c>
      <c r="D48" s="8">
        <v>50</v>
      </c>
      <c r="E48" s="24"/>
      <c r="F48" s="24"/>
      <c r="G48" s="24"/>
      <c r="I48" t="str">
        <f t="shared" si="14"/>
        <v>ALTER TABLE CR_USER</v>
      </c>
      <c r="J48" t="str">
        <f t="shared" si="20"/>
        <v xml:space="preserve"> ADD  USER_PERSON_SURNAME VARCHAR(50);</v>
      </c>
      <c r="K48" s="21" t="str">
        <f t="shared" si="21"/>
        <v xml:space="preserve">  ALTER COLUMN   USER_PERSON_SURNAME VARCHAR(50);</v>
      </c>
      <c r="M48" s="18" t="str">
        <f t="shared" si="22"/>
        <v>USER_PERSON_SURNAME,</v>
      </c>
      <c r="N48" s="5" t="str">
        <f t="shared" si="15"/>
        <v>USER_PERSON_SURNAME VARCHAR(50),</v>
      </c>
      <c r="O48" s="1" t="s">
        <v>12</v>
      </c>
      <c r="P48" t="s">
        <v>17</v>
      </c>
      <c r="Q48" t="s">
        <v>143</v>
      </c>
      <c r="W48" s="17" t="str">
        <f t="shared" si="16"/>
        <v>userPersonSurname</v>
      </c>
      <c r="X48" s="3" t="str">
        <f t="shared" si="17"/>
        <v>"userPersonSurname":"",</v>
      </c>
      <c r="Y48" s="22" t="str">
        <f t="shared" si="18"/>
        <v>public static String USER_PERSON_SURNAME="userPersonSurname";</v>
      </c>
      <c r="Z48" s="7" t="str">
        <f t="shared" si="19"/>
        <v>private String userPersonSurname="";</v>
      </c>
    </row>
    <row r="49" spans="2:26" ht="45" x14ac:dyDescent="0.45">
      <c r="B49" t="s">
        <v>158</v>
      </c>
      <c r="C49" s="1" t="s">
        <v>1</v>
      </c>
      <c r="D49" s="8">
        <v>50</v>
      </c>
      <c r="E49" s="24"/>
      <c r="F49" s="24"/>
      <c r="G49" s="24"/>
      <c r="I49" t="str">
        <f t="shared" si="14"/>
        <v>ALTER TABLE CR_USER</v>
      </c>
      <c r="J49" t="str">
        <f t="shared" si="20"/>
        <v xml:space="preserve"> ADD  USER_PERSON_MIDDLENAME VARCHAR(50);</v>
      </c>
      <c r="K49" s="21" t="str">
        <f t="shared" si="21"/>
        <v xml:space="preserve">  ALTER COLUMN   USER_PERSON_MIDDLENAME VARCHAR(50);</v>
      </c>
      <c r="M49" s="18" t="str">
        <f t="shared" si="22"/>
        <v>USER_PERSON_MIDDLENAME,</v>
      </c>
      <c r="N49" s="5" t="str">
        <f t="shared" si="15"/>
        <v>USER_PERSON_MIDDLENAME VARCHAR(50),</v>
      </c>
      <c r="O49" s="1" t="s">
        <v>12</v>
      </c>
      <c r="P49" t="s">
        <v>17</v>
      </c>
      <c r="Q49" t="s">
        <v>161</v>
      </c>
      <c r="W49" s="17" t="str">
        <f t="shared" si="16"/>
        <v>userPersonMıddlename</v>
      </c>
      <c r="X49" s="3" t="str">
        <f t="shared" si="17"/>
        <v>"userPersonMıddlename":"",</v>
      </c>
      <c r="Y49" s="22" t="str">
        <f t="shared" si="18"/>
        <v>public static String USER_PERSON_MIDDLENAME="userPersonMıddlename";</v>
      </c>
      <c r="Z49" s="7" t="str">
        <f t="shared" si="19"/>
        <v>private String userPersonMıddlename="";</v>
      </c>
    </row>
    <row r="50" spans="2:26" ht="30.6" x14ac:dyDescent="0.45">
      <c r="B50" t="s">
        <v>159</v>
      </c>
      <c r="C50" s="1" t="s">
        <v>1</v>
      </c>
      <c r="D50" s="8">
        <v>20</v>
      </c>
      <c r="E50" s="24"/>
      <c r="F50" s="24"/>
      <c r="G50" s="24"/>
      <c r="I50" t="str">
        <f t="shared" si="14"/>
        <v>ALTER TABLE CR_USER</v>
      </c>
      <c r="J50" t="str">
        <f t="shared" si="20"/>
        <v xml:space="preserve"> ADD  USER_BIRTH_DATE VARCHAR(20);</v>
      </c>
      <c r="K50" s="21" t="str">
        <f t="shared" si="21"/>
        <v xml:space="preserve">  ALTER COLUMN   USER_BIRTH_DATE VARCHAR(20);</v>
      </c>
      <c r="M50" s="18" t="str">
        <f t="shared" si="22"/>
        <v>USER_BIRTH_DATE,</v>
      </c>
      <c r="N50" s="5" t="str">
        <f t="shared" si="15"/>
        <v>USER_BIRTH_DATE VARCHAR(20),</v>
      </c>
      <c r="O50" s="1" t="s">
        <v>12</v>
      </c>
      <c r="P50" t="s">
        <v>144</v>
      </c>
      <c r="Q50" t="s">
        <v>8</v>
      </c>
      <c r="W50" s="17" t="str">
        <f t="shared" si="16"/>
        <v>userBırthDate</v>
      </c>
      <c r="X50" s="3" t="str">
        <f t="shared" si="17"/>
        <v>"userBırthDate":"",</v>
      </c>
      <c r="Y50" s="22" t="str">
        <f t="shared" si="18"/>
        <v>public static String USER_BIRTH_DATE="userBırthDate";</v>
      </c>
      <c r="Z50" s="7" t="str">
        <f t="shared" si="19"/>
        <v>private String userBırthDate="";</v>
      </c>
    </row>
    <row r="51" spans="2:26" ht="45" x14ac:dyDescent="0.45">
      <c r="B51" t="s">
        <v>166</v>
      </c>
      <c r="C51" s="1" t="s">
        <v>1</v>
      </c>
      <c r="D51" s="8">
        <v>200</v>
      </c>
      <c r="E51" s="24"/>
      <c r="F51" s="24"/>
      <c r="G51" s="24"/>
      <c r="I51" t="str">
        <f t="shared" si="14"/>
        <v>ALTER TABLE CR_USER</v>
      </c>
      <c r="J51" t="str">
        <f t="shared" si="20"/>
        <v xml:space="preserve"> ADD  USER_BIRTH_PLACE VARCHAR(200);</v>
      </c>
      <c r="K51" s="21" t="str">
        <f t="shared" si="21"/>
        <v xml:space="preserve">  ALTER COLUMN   USER_BIRTH_PLACE VARCHAR(200);</v>
      </c>
      <c r="M51" s="18" t="str">
        <f t="shared" si="22"/>
        <v>USER_BIRTH_PLACE,</v>
      </c>
      <c r="N51" s="5" t="str">
        <f t="shared" si="15"/>
        <v>USER_BIRTH_PLACE VARCHAR(200),</v>
      </c>
      <c r="O51" t="s">
        <v>12</v>
      </c>
      <c r="P51" t="s">
        <v>144</v>
      </c>
      <c r="Q51" t="s">
        <v>145</v>
      </c>
      <c r="W51" s="17" t="str">
        <f t="shared" si="16"/>
        <v>userBırthPlace</v>
      </c>
      <c r="X51" s="3" t="str">
        <f t="shared" si="17"/>
        <v>"userBırthPlace":"",</v>
      </c>
      <c r="Y51" s="22" t="str">
        <f t="shared" si="18"/>
        <v>public static String USER_BIRTH_PLACE="userBırthPlace";</v>
      </c>
      <c r="Z51" s="7" t="str">
        <f t="shared" si="19"/>
        <v>private String userBırthPlace="";</v>
      </c>
    </row>
    <row r="52" spans="2:26" ht="45" x14ac:dyDescent="0.45">
      <c r="B52" t="s">
        <v>160</v>
      </c>
      <c r="C52" s="1" t="s">
        <v>1</v>
      </c>
      <c r="D52" s="8">
        <v>20</v>
      </c>
      <c r="E52" s="24"/>
      <c r="F52" s="24" t="s">
        <v>165</v>
      </c>
      <c r="G52" s="24"/>
      <c r="I52" t="str">
        <f t="shared" si="14"/>
        <v>ALTER TABLE CR_USER</v>
      </c>
      <c r="J52" t="str">
        <f t="shared" si="20"/>
        <v xml:space="preserve"> ADD  FK_COMPANY_ID VARCHAR(20) NOT NULL;</v>
      </c>
      <c r="K52" s="21" t="str">
        <f t="shared" si="21"/>
        <v xml:space="preserve">  ALTER COLUMN   FK_COMPANY_ID VARCHAR(20) NOT NULL;</v>
      </c>
      <c r="M52" s="20" t="str">
        <f t="shared" si="22"/>
        <v>FK_COMPANY_ID,</v>
      </c>
      <c r="N52" s="5" t="str">
        <f t="shared" si="15"/>
        <v>FK_COMPANY_ID VARCHAR(20) NOT NULL,</v>
      </c>
      <c r="O52" t="s">
        <v>10</v>
      </c>
      <c r="P52" t="s">
        <v>162</v>
      </c>
      <c r="Q52" t="s">
        <v>2</v>
      </c>
      <c r="W52" s="17" t="str">
        <f t="shared" si="16"/>
        <v>fkCompanyId</v>
      </c>
      <c r="X52" s="3" t="str">
        <f t="shared" si="17"/>
        <v>"fkCompanyId":"",</v>
      </c>
      <c r="Y52" s="22" t="str">
        <f t="shared" si="18"/>
        <v>public static String FK_COMPANY_ID="fkCompanyId";</v>
      </c>
      <c r="Z52" s="7" t="str">
        <f t="shared" si="19"/>
        <v>private String fkCompanyId="";</v>
      </c>
    </row>
    <row r="53" spans="2:26" ht="30.6" x14ac:dyDescent="0.45">
      <c r="B53" t="s">
        <v>134</v>
      </c>
      <c r="C53" s="1" t="s">
        <v>1</v>
      </c>
      <c r="D53" s="8">
        <v>20</v>
      </c>
      <c r="E53" s="24"/>
      <c r="F53" s="24"/>
      <c r="G53" s="24"/>
      <c r="I53" t="str">
        <f t="shared" si="14"/>
        <v>ALTER TABLE CR_USER</v>
      </c>
      <c r="J53" t="str">
        <f t="shared" si="20"/>
        <v xml:space="preserve"> ADD  SEX VARCHAR(20);</v>
      </c>
      <c r="K53" s="21" t="str">
        <f t="shared" si="21"/>
        <v xml:space="preserve">  ALTER COLUMN   SEX VARCHAR(20);</v>
      </c>
      <c r="M53" s="20" t="str">
        <f t="shared" si="22"/>
        <v>SEX,</v>
      </c>
      <c r="N53" s="5" t="str">
        <f t="shared" si="15"/>
        <v>SEX VARCHAR(20),</v>
      </c>
      <c r="O53" t="s">
        <v>134</v>
      </c>
      <c r="W53" s="17" t="str">
        <f t="shared" si="16"/>
        <v>sex</v>
      </c>
      <c r="X53" s="3" t="str">
        <f t="shared" si="17"/>
        <v>"sex":"",</v>
      </c>
      <c r="Y53" s="22" t="str">
        <f t="shared" si="18"/>
        <v>public static String SEX="sex";</v>
      </c>
      <c r="Z53" s="7" t="str">
        <f t="shared" si="19"/>
        <v>private String sex="";</v>
      </c>
    </row>
    <row r="54" spans="2:26" ht="30.6" x14ac:dyDescent="0.45">
      <c r="B54" s="1" t="s">
        <v>135</v>
      </c>
      <c r="C54" s="1" t="s">
        <v>1</v>
      </c>
      <c r="D54" s="4">
        <v>100</v>
      </c>
      <c r="E54" s="24"/>
      <c r="F54" s="24"/>
      <c r="G54" s="24"/>
      <c r="I54" t="str">
        <f t="shared" si="14"/>
        <v>ALTER TABLE CR_USER</v>
      </c>
      <c r="J54" t="str">
        <f t="shared" si="20"/>
        <v xml:space="preserve"> ADD  OCCUPATION VARCHAR(100);</v>
      </c>
      <c r="K54" s="21" t="str">
        <f t="shared" si="21"/>
        <v xml:space="preserve">  ALTER COLUMN   OCCUPATION VARCHAR(100);</v>
      </c>
      <c r="L54" s="12"/>
      <c r="M54" s="18" t="str">
        <f t="shared" si="22"/>
        <v>OCCUPATION,</v>
      </c>
      <c r="N54" s="5" t="str">
        <f t="shared" si="15"/>
        <v>OCCUPATION VARCHAR(100),</v>
      </c>
      <c r="O54" t="s">
        <v>135</v>
      </c>
      <c r="W54" s="17" t="str">
        <f t="shared" si="16"/>
        <v>occupatıon</v>
      </c>
      <c r="X54" s="3" t="str">
        <f t="shared" si="17"/>
        <v>"occupatıon":"",</v>
      </c>
      <c r="Y54" s="22" t="str">
        <f t="shared" si="18"/>
        <v>public static String OCCUPATION="occupatıon";</v>
      </c>
      <c r="Z54" s="7" t="str">
        <f t="shared" si="19"/>
        <v>private String occupatıon="";</v>
      </c>
    </row>
    <row r="55" spans="2:26" ht="30.6" x14ac:dyDescent="0.45">
      <c r="B55" s="9" t="s">
        <v>136</v>
      </c>
      <c r="C55" s="1" t="s">
        <v>1</v>
      </c>
      <c r="D55" s="8">
        <v>90</v>
      </c>
      <c r="E55" s="24"/>
      <c r="F55" s="24"/>
      <c r="G55" s="24"/>
      <c r="I55" t="str">
        <f t="shared" si="14"/>
        <v>ALTER TABLE CR_USER</v>
      </c>
      <c r="J55" t="str">
        <f t="shared" si="20"/>
        <v xml:space="preserve"> ADD  MOBILE_1 VARCHAR(90);</v>
      </c>
      <c r="K55" s="21" t="str">
        <f t="shared" si="21"/>
        <v xml:space="preserve">  ALTER COLUMN   MOBILE_1 VARCHAR(90);</v>
      </c>
      <c r="M55" s="18" t="str">
        <f t="shared" si="22"/>
        <v>MOBILE_1,</v>
      </c>
      <c r="N55" s="5" t="str">
        <f t="shared" si="15"/>
        <v>MOBILE_1 VARCHAR(90),</v>
      </c>
      <c r="O55" t="s">
        <v>147</v>
      </c>
      <c r="P55">
        <v>1</v>
      </c>
      <c r="W55" s="17" t="str">
        <f t="shared" si="16"/>
        <v>mobıle1</v>
      </c>
      <c r="X55" s="3" t="str">
        <f t="shared" si="17"/>
        <v>"mobıle1":"",</v>
      </c>
      <c r="Y55" s="22" t="str">
        <f t="shared" si="18"/>
        <v>public static String MOBILE_1="mobıle1";</v>
      </c>
      <c r="Z55" s="7" t="str">
        <f t="shared" si="19"/>
        <v>private String mobıle1="";</v>
      </c>
    </row>
    <row r="56" spans="2:26" ht="30.6" x14ac:dyDescent="0.45">
      <c r="B56" s="9" t="s">
        <v>137</v>
      </c>
      <c r="C56" s="1" t="s">
        <v>1</v>
      </c>
      <c r="D56" s="8">
        <v>90</v>
      </c>
      <c r="E56" s="24"/>
      <c r="F56" s="24"/>
      <c r="G56" s="24"/>
      <c r="I56" t="str">
        <f t="shared" si="14"/>
        <v>ALTER TABLE CR_USER</v>
      </c>
      <c r="J56" t="str">
        <f t="shared" si="20"/>
        <v xml:space="preserve"> ADD  MOBILE_2 VARCHAR(90);</v>
      </c>
      <c r="K56" s="21" t="str">
        <f t="shared" si="21"/>
        <v xml:space="preserve">  ALTER COLUMN   MOBILE_2 VARCHAR(90);</v>
      </c>
      <c r="M56" s="18" t="str">
        <f t="shared" si="22"/>
        <v>MOBILE_2,</v>
      </c>
      <c r="N56" s="5" t="str">
        <f t="shared" si="15"/>
        <v>MOBILE_2 VARCHAR(90),</v>
      </c>
      <c r="O56" t="s">
        <v>147</v>
      </c>
      <c r="P56">
        <v>2</v>
      </c>
      <c r="W56" s="17" t="str">
        <f t="shared" si="16"/>
        <v>mobıle2</v>
      </c>
      <c r="X56" s="3" t="str">
        <f t="shared" si="17"/>
        <v>"mobıle2":"",</v>
      </c>
      <c r="Y56" s="22" t="str">
        <f t="shared" si="18"/>
        <v>public static String MOBILE_2="mobıle2";</v>
      </c>
      <c r="Z56" s="7" t="str">
        <f t="shared" si="19"/>
        <v>private String mobıle2="";</v>
      </c>
    </row>
    <row r="57" spans="2:26" ht="30.6" x14ac:dyDescent="0.45">
      <c r="B57" s="9" t="s">
        <v>138</v>
      </c>
      <c r="C57" s="1" t="s">
        <v>1</v>
      </c>
      <c r="D57" s="8">
        <v>90</v>
      </c>
      <c r="E57" s="24"/>
      <c r="F57" s="24"/>
      <c r="G57" s="24"/>
      <c r="I57" t="str">
        <f t="shared" si="14"/>
        <v>ALTER TABLE CR_USER</v>
      </c>
      <c r="J57" t="str">
        <f t="shared" si="20"/>
        <v xml:space="preserve"> ADD  TELEPHONE_1 VARCHAR(90);</v>
      </c>
      <c r="K57" s="21" t="str">
        <f t="shared" si="21"/>
        <v xml:space="preserve">  ALTER COLUMN   TELEPHONE_1 VARCHAR(90);</v>
      </c>
      <c r="M57" s="18" t="str">
        <f t="shared" si="22"/>
        <v>TELEPHONE_1,</v>
      </c>
      <c r="N57" s="5" t="str">
        <f t="shared" si="15"/>
        <v>TELEPHONE_1 VARCHAR(90),</v>
      </c>
      <c r="O57" t="s">
        <v>148</v>
      </c>
      <c r="P57">
        <v>1</v>
      </c>
      <c r="W57" s="17" t="str">
        <f t="shared" si="16"/>
        <v>telephone1</v>
      </c>
      <c r="X57" s="3" t="str">
        <f t="shared" si="17"/>
        <v>"telephone1":"",</v>
      </c>
      <c r="Y57" s="22" t="str">
        <f t="shared" si="18"/>
        <v>public static String TELEPHONE_1="telephone1";</v>
      </c>
      <c r="Z57" s="7" t="str">
        <f t="shared" si="19"/>
        <v>private String telephone1="";</v>
      </c>
    </row>
    <row r="58" spans="2:26" ht="30.6" x14ac:dyDescent="0.45">
      <c r="B58" s="9" t="s">
        <v>139</v>
      </c>
      <c r="C58" s="1" t="s">
        <v>1</v>
      </c>
      <c r="D58" s="8">
        <v>90</v>
      </c>
      <c r="E58" s="24"/>
      <c r="F58" s="24"/>
      <c r="G58" s="24"/>
      <c r="I58" t="str">
        <f t="shared" si="14"/>
        <v>ALTER TABLE CR_USER</v>
      </c>
      <c r="J58" t="str">
        <f t="shared" si="20"/>
        <v xml:space="preserve"> ADD  TELEPHONE_2 VARCHAR(90);</v>
      </c>
      <c r="K58" s="21" t="str">
        <f t="shared" si="21"/>
        <v xml:space="preserve">  ALTER COLUMN   TELEPHONE_2 VARCHAR(90);</v>
      </c>
      <c r="M58" s="18" t="str">
        <f t="shared" si="22"/>
        <v>TELEPHONE_2,</v>
      </c>
      <c r="N58" s="5" t="str">
        <f t="shared" si="15"/>
        <v>TELEPHONE_2 VARCHAR(90),</v>
      </c>
      <c r="O58" t="s">
        <v>148</v>
      </c>
      <c r="P58">
        <v>2</v>
      </c>
      <c r="W58" s="17" t="str">
        <f t="shared" si="16"/>
        <v>telephone2</v>
      </c>
      <c r="X58" s="3" t="str">
        <f t="shared" si="17"/>
        <v>"telephone2":"",</v>
      </c>
      <c r="Y58" s="22" t="str">
        <f t="shared" si="18"/>
        <v>public static String TELEPHONE_2="telephone2";</v>
      </c>
      <c r="Z58" s="7" t="str">
        <f t="shared" si="19"/>
        <v>private String telephone2="";</v>
      </c>
    </row>
    <row r="59" spans="2:26" ht="30.6" x14ac:dyDescent="0.45">
      <c r="B59" s="9" t="s">
        <v>140</v>
      </c>
      <c r="C59" s="1" t="s">
        <v>1</v>
      </c>
      <c r="D59" s="8">
        <v>90</v>
      </c>
      <c r="E59" s="24"/>
      <c r="F59" s="24"/>
      <c r="G59" s="24"/>
      <c r="I59" t="str">
        <f t="shared" si="14"/>
        <v>ALTER TABLE CR_USER</v>
      </c>
      <c r="J59" t="str">
        <f t="shared" si="20"/>
        <v xml:space="preserve"> ADD  EMAIL_1 VARCHAR(90);</v>
      </c>
      <c r="K59" s="21" t="str">
        <f t="shared" si="21"/>
        <v xml:space="preserve">  ALTER COLUMN   EMAIL_1 VARCHAR(90);</v>
      </c>
      <c r="M59" s="18" t="str">
        <f t="shared" si="22"/>
        <v>EMAIL_1,</v>
      </c>
      <c r="N59" s="5" t="str">
        <f t="shared" si="15"/>
        <v>EMAIL_1 VARCHAR(90),</v>
      </c>
      <c r="O59" t="s">
        <v>149</v>
      </c>
      <c r="P59">
        <v>1</v>
      </c>
      <c r="W59" s="17" t="str">
        <f t="shared" si="16"/>
        <v>emaıl1</v>
      </c>
      <c r="X59" s="3" t="str">
        <f t="shared" si="17"/>
        <v>"emaıl1":"",</v>
      </c>
      <c r="Y59" s="22" t="str">
        <f t="shared" si="18"/>
        <v>public static String EMAIL_1="emaıl1";</v>
      </c>
      <c r="Z59" s="7" t="str">
        <f t="shared" si="19"/>
        <v>private String emaıl1="";</v>
      </c>
    </row>
    <row r="60" spans="2:26" ht="30.6" x14ac:dyDescent="0.45">
      <c r="B60" s="9" t="s">
        <v>141</v>
      </c>
      <c r="C60" s="1" t="s">
        <v>1</v>
      </c>
      <c r="D60" s="8">
        <v>90</v>
      </c>
      <c r="E60" s="24"/>
      <c r="F60" s="24"/>
      <c r="G60" s="24"/>
      <c r="I60" t="str">
        <f t="shared" si="14"/>
        <v>ALTER TABLE CR_USER</v>
      </c>
      <c r="J60" t="str">
        <f t="shared" si="20"/>
        <v xml:space="preserve"> ADD  EMAIL_2 VARCHAR(90);</v>
      </c>
      <c r="K60" s="21" t="str">
        <f t="shared" si="21"/>
        <v xml:space="preserve">  ALTER COLUMN   EMAIL_2 VARCHAR(90);</v>
      </c>
      <c r="M60" s="20" t="str">
        <f t="shared" si="22"/>
        <v>EMAIL_2,</v>
      </c>
      <c r="N60" s="5" t="str">
        <f t="shared" si="15"/>
        <v>EMAIL_2 VARCHAR(90),</v>
      </c>
      <c r="O60" t="s">
        <v>149</v>
      </c>
      <c r="P60">
        <v>2</v>
      </c>
      <c r="W60" s="17" t="str">
        <f t="shared" si="16"/>
        <v>emaıl2</v>
      </c>
      <c r="X60" s="3" t="str">
        <f t="shared" si="17"/>
        <v>"emaıl2":"",</v>
      </c>
      <c r="Y60" s="22" t="str">
        <f t="shared" si="18"/>
        <v>public static String EMAIL_2="emaıl2";</v>
      </c>
      <c r="Z60" s="7" t="str">
        <f t="shared" si="19"/>
        <v>private String emaıl2="";</v>
      </c>
    </row>
    <row r="61" spans="2:26" ht="19.2" x14ac:dyDescent="0.45">
      <c r="B61" s="1" t="s">
        <v>23</v>
      </c>
      <c r="C61" s="1" t="s">
        <v>1</v>
      </c>
      <c r="D61" s="4">
        <v>100</v>
      </c>
      <c r="E61" s="24"/>
      <c r="F61" s="24"/>
      <c r="G61" s="24"/>
      <c r="I61" t="str">
        <f t="shared" si="14"/>
        <v>ALTER TABLE CR_USER</v>
      </c>
      <c r="J61" t="str">
        <f>LEFT(CONCATENATE(" ADD "," ",N61,";"),LEN(CONCATENATE(" ADD "," ",N61,";"))-2)</f>
        <v xml:space="preserve"> ADD  EXPIRE_DATE VARCHAR(100)</v>
      </c>
      <c r="K61" s="21" t="str">
        <f>LEFT(CONCATENATE(" ALTER COLUMN  "," ",B61,";"),LEN(CONCATENATE(" ALTER COLUMN "," ",B61,";")))</f>
        <v xml:space="preserve"> ALTER COLUMN   EXPIRE_DATE</v>
      </c>
      <c r="L61" s="12"/>
      <c r="M61" s="18"/>
      <c r="N61" s="5" t="str">
        <f t="shared" si="15"/>
        <v>EXPIRE_DATE VARCHAR(100),</v>
      </c>
      <c r="O61" s="13" t="s">
        <v>24</v>
      </c>
      <c r="P61" s="8" t="s">
        <v>8</v>
      </c>
      <c r="W61" s="17" t="str">
        <f t="shared" si="16"/>
        <v>expıreDate</v>
      </c>
      <c r="X61" s="3" t="str">
        <f t="shared" si="17"/>
        <v>"expıreDate":"",</v>
      </c>
      <c r="Y61" s="22" t="str">
        <f t="shared" si="18"/>
        <v>public static String EXPIRE_DATE="expıreDate";</v>
      </c>
      <c r="Z61" s="7" t="str">
        <f t="shared" si="19"/>
        <v>private String expıreDate="";</v>
      </c>
    </row>
    <row r="62" spans="2:26" ht="19.2" x14ac:dyDescent="0.45">
      <c r="B62" s="30"/>
      <c r="C62" s="14"/>
      <c r="D62" s="9"/>
      <c r="E62" s="24"/>
      <c r="F62" s="24"/>
      <c r="G62" s="24"/>
      <c r="K62" s="32"/>
      <c r="M62" s="20"/>
      <c r="N62" s="33" t="s">
        <v>130</v>
      </c>
      <c r="O62" s="14"/>
      <c r="P62" s="14"/>
      <c r="W62" s="17"/>
      <c r="X62" s="3"/>
      <c r="Y62" s="22"/>
      <c r="Z62" s="7"/>
    </row>
    <row r="63" spans="2:26" x14ac:dyDescent="0.3">
      <c r="E63" s="24"/>
      <c r="F63" s="24"/>
      <c r="G63" s="24"/>
      <c r="K63" s="21"/>
      <c r="M63" s="19"/>
      <c r="N63" s="31" t="s">
        <v>126</v>
      </c>
      <c r="W63" s="16"/>
      <c r="X63" s="3"/>
      <c r="Y63" s="22"/>
      <c r="Z63" s="7"/>
    </row>
    <row r="64" spans="2:26" x14ac:dyDescent="0.3">
      <c r="E64" s="24"/>
      <c r="F64" s="24"/>
      <c r="G64" s="24"/>
      <c r="K64" s="21"/>
      <c r="M64" s="19"/>
      <c r="N64" s="5"/>
      <c r="W64" s="16"/>
      <c r="X64" s="3" t="s">
        <v>33</v>
      </c>
      <c r="Y64" s="22"/>
      <c r="Z64" s="7"/>
    </row>
    <row r="65" spans="2:26" x14ac:dyDescent="0.3">
      <c r="E65" s="24"/>
      <c r="F65" s="24"/>
      <c r="G65" s="24"/>
      <c r="K65" s="21"/>
      <c r="M65" s="19"/>
      <c r="N65" s="5"/>
      <c r="W65" s="16"/>
      <c r="X65" s="3"/>
      <c r="Y65" s="22"/>
      <c r="Z65" s="7"/>
    </row>
    <row r="66" spans="2:26" ht="28.8" x14ac:dyDescent="0.3">
      <c r="B66" s="2" t="s">
        <v>45</v>
      </c>
      <c r="E66" s="24"/>
      <c r="F66" s="24"/>
      <c r="G66" s="24"/>
      <c r="J66" t="s">
        <v>114</v>
      </c>
      <c r="K66" s="26" t="str">
        <f>CONCATENATE(J66," VIEW ",B66," AS SELECT")</f>
        <v>create VIEW CR_USER_LIST AS SELECT</v>
      </c>
      <c r="M66" s="19"/>
      <c r="N66" s="5" t="str">
        <f>CONCATENATE("CREATE TABLE ",B66," ","(")</f>
        <v>CREATE TABLE CR_USER_LIST (</v>
      </c>
      <c r="W66" s="16"/>
      <c r="X66" s="3" t="s">
        <v>32</v>
      </c>
      <c r="Y66" s="22"/>
      <c r="Z66" s="7"/>
    </row>
    <row r="67" spans="2:26" ht="19.2" x14ac:dyDescent="0.45">
      <c r="B67" s="1" t="s">
        <v>2</v>
      </c>
      <c r="C67" s="1" t="s">
        <v>1</v>
      </c>
      <c r="D67" s="4">
        <v>20</v>
      </c>
      <c r="E67" s="24"/>
      <c r="F67" s="24"/>
      <c r="G67" s="24"/>
      <c r="K67" s="27" t="str">
        <f t="shared" ref="K67:K72" si="23">CONCATENATE("T.",B67,",")</f>
        <v>T.ID,</v>
      </c>
      <c r="L67" s="12"/>
      <c r="M67" s="18"/>
      <c r="N67" s="5" t="str">
        <f t="shared" ref="N67:N78" si="24">CONCATENATE(B67," ",C67,"(",D67,")",",")</f>
        <v>ID VARCHAR(20),</v>
      </c>
      <c r="O67" s="6" t="s">
        <v>2</v>
      </c>
      <c r="P67" s="6"/>
      <c r="Q67" s="6"/>
      <c r="R67" s="6"/>
      <c r="S67" s="6"/>
      <c r="T67" s="6"/>
      <c r="U67" s="6"/>
      <c r="V67" s="6"/>
      <c r="W67" s="17" t="str">
        <f t="shared" ref="W67:W94" si="25">CONCATENATE(,LOWER(O67),UPPER(LEFT(P67,1)),LOWER(RIGHT(P67,LEN(P67)-IF(LEN(P67)&gt;0,1,LEN(P67)))),UPPER(LEFT(Q67,1)),LOWER(RIGHT(Q67,LEN(Q67)-IF(LEN(Q67)&gt;0,1,LEN(Q67)))),UPPER(LEFT(R67,1)),LOWER(RIGHT(R67,LEN(R67)-IF(LEN(R67)&gt;0,1,LEN(R67)))),UPPER(LEFT(S67,1)),LOWER(RIGHT(S67,LEN(S67)-IF(LEN(S67)&gt;0,1,LEN(S67)))),UPPER(LEFT(T67,1)),LOWER(RIGHT(T67,LEN(T67)-IF(LEN(T67)&gt;0,1,LEN(T67)))),UPPER(LEFT(U67,1)),LOWER(RIGHT(U67,LEN(U67)-IF(LEN(U67)&gt;0,1,LEN(U67)))),UPPER(LEFT(V67,1)),LOWER(RIGHT(V67,LEN(V67)-IF(LEN(V67)&gt;0,1,LEN(V67)))))</f>
        <v>ıd</v>
      </c>
      <c r="X67" s="3" t="str">
        <f t="shared" ref="X67:X94" si="26">CONCATENATE("""",W67,"""",":","""","""",",")</f>
        <v>"ıd":"",</v>
      </c>
      <c r="Y67" s="22" t="str">
        <f t="shared" ref="Y67:Y94" si="27">CONCATENATE("public static String ",,B67,,"=","""",W67,""";")</f>
        <v>public static String ID="ıd";</v>
      </c>
      <c r="Z67" s="7" t="str">
        <f t="shared" ref="Z67:Z94" si="28">CONCATENATE("private String ",W67,"=","""""",";")</f>
        <v>private String ıd="";</v>
      </c>
    </row>
    <row r="68" spans="2:26" ht="19.2" x14ac:dyDescent="0.45">
      <c r="B68" s="1" t="s">
        <v>3</v>
      </c>
      <c r="C68" s="1" t="s">
        <v>1</v>
      </c>
      <c r="D68" s="4">
        <v>10</v>
      </c>
      <c r="E68" s="24"/>
      <c r="F68" s="24"/>
      <c r="G68" s="24"/>
      <c r="K68" s="27" t="str">
        <f t="shared" si="23"/>
        <v>T.STATUS,</v>
      </c>
      <c r="L68" s="12"/>
      <c r="M68" s="18"/>
      <c r="N68" s="5" t="str">
        <f t="shared" si="24"/>
        <v>STATUS VARCHAR(10),</v>
      </c>
      <c r="O68" s="6" t="s">
        <v>3</v>
      </c>
      <c r="W68" s="17" t="str">
        <f t="shared" si="25"/>
        <v>status</v>
      </c>
      <c r="X68" s="3" t="str">
        <f t="shared" si="26"/>
        <v>"status":"",</v>
      </c>
      <c r="Y68" s="22" t="str">
        <f t="shared" si="27"/>
        <v>public static String STATUS="status";</v>
      </c>
      <c r="Z68" s="7" t="str">
        <f t="shared" si="28"/>
        <v>private String status="";</v>
      </c>
    </row>
    <row r="69" spans="2:26" ht="19.2" x14ac:dyDescent="0.45">
      <c r="B69" s="1" t="s">
        <v>4</v>
      </c>
      <c r="C69" s="1" t="s">
        <v>1</v>
      </c>
      <c r="D69" s="4">
        <v>20</v>
      </c>
      <c r="E69" s="24"/>
      <c r="F69" s="24"/>
      <c r="G69" s="24"/>
      <c r="K69" s="27" t="str">
        <f t="shared" si="23"/>
        <v>T.INSERT_DATE,</v>
      </c>
      <c r="L69" s="12"/>
      <c r="M69" s="18"/>
      <c r="N69" s="5" t="str">
        <f t="shared" si="24"/>
        <v>INSERT_DATE VARCHAR(20),</v>
      </c>
      <c r="O69" s="6" t="s">
        <v>7</v>
      </c>
      <c r="P69" t="s">
        <v>8</v>
      </c>
      <c r="W69" s="17" t="str">
        <f t="shared" si="25"/>
        <v>ınsertDate</v>
      </c>
      <c r="X69" s="3" t="str">
        <f t="shared" si="26"/>
        <v>"ınsertDate":"",</v>
      </c>
      <c r="Y69" s="22" t="str">
        <f t="shared" si="27"/>
        <v>public static String INSERT_DATE="ınsertDate";</v>
      </c>
      <c r="Z69" s="7" t="str">
        <f t="shared" si="28"/>
        <v>private String ınsertDate="";</v>
      </c>
    </row>
    <row r="70" spans="2:26" ht="19.2" x14ac:dyDescent="0.45">
      <c r="B70" s="1" t="s">
        <v>5</v>
      </c>
      <c r="C70" s="1" t="s">
        <v>1</v>
      </c>
      <c r="D70" s="4">
        <v>20</v>
      </c>
      <c r="E70" s="24"/>
      <c r="F70" s="24"/>
      <c r="G70" s="24"/>
      <c r="K70" s="27" t="str">
        <f t="shared" si="23"/>
        <v>T.MODIFICATION_DATE,</v>
      </c>
      <c r="L70" s="12"/>
      <c r="M70" s="18"/>
      <c r="N70" s="5" t="str">
        <f t="shared" si="24"/>
        <v>MODIFICATION_DATE VARCHAR(20),</v>
      </c>
      <c r="O70" s="6" t="s">
        <v>9</v>
      </c>
      <c r="P70" t="s">
        <v>8</v>
      </c>
      <c r="W70" s="17" t="str">
        <f t="shared" si="25"/>
        <v>modıfıcatıonDate</v>
      </c>
      <c r="X70" s="3" t="str">
        <f t="shared" si="26"/>
        <v>"modıfıcatıonDate":"",</v>
      </c>
      <c r="Y70" s="22" t="str">
        <f t="shared" si="27"/>
        <v>public static String MODIFICATION_DATE="modıfıcatıonDate";</v>
      </c>
      <c r="Z70" s="7" t="str">
        <f t="shared" si="28"/>
        <v>private String modıfıcatıonDate="";</v>
      </c>
    </row>
    <row r="71" spans="2:26" ht="19.2" x14ac:dyDescent="0.45">
      <c r="B71" s="1" t="s">
        <v>31</v>
      </c>
      <c r="C71" s="1" t="s">
        <v>1</v>
      </c>
      <c r="D71" s="4">
        <v>20</v>
      </c>
      <c r="E71" s="24"/>
      <c r="F71" s="24"/>
      <c r="G71" s="24"/>
      <c r="K71" s="27" t="str">
        <f t="shared" si="23"/>
        <v>T.FK_EMPLOYEE_ID,</v>
      </c>
      <c r="L71" s="12"/>
      <c r="M71" s="18"/>
      <c r="N71" s="5" t="str">
        <f t="shared" si="24"/>
        <v>FK_EMPLOYEE_ID VARCHAR(20),</v>
      </c>
      <c r="O71" s="6" t="s">
        <v>10</v>
      </c>
      <c r="P71" t="s">
        <v>19</v>
      </c>
      <c r="Q71" t="s">
        <v>2</v>
      </c>
      <c r="W71" s="17" t="str">
        <f t="shared" si="25"/>
        <v>fkEmployeeId</v>
      </c>
      <c r="X71" s="3" t="str">
        <f t="shared" si="26"/>
        <v>"fkEmployeeId":"",</v>
      </c>
      <c r="Y71" s="22" t="str">
        <f t="shared" si="27"/>
        <v>public static String FK_EMPLOYEE_ID="fkEmployeeId";</v>
      </c>
      <c r="Z71" s="7" t="str">
        <f t="shared" si="28"/>
        <v>private String fkEmployeeId="";</v>
      </c>
    </row>
    <row r="72" spans="2:26" ht="19.2" x14ac:dyDescent="0.45">
      <c r="B72" s="1" t="s">
        <v>91</v>
      </c>
      <c r="C72" s="1" t="s">
        <v>1</v>
      </c>
      <c r="D72" s="4">
        <v>1000</v>
      </c>
      <c r="E72" s="24"/>
      <c r="F72" s="24"/>
      <c r="G72" s="24"/>
      <c r="K72" s="27" t="str">
        <f t="shared" si="23"/>
        <v>T.LI_USER_PERMISSION_CODE,</v>
      </c>
      <c r="L72" s="12"/>
      <c r="M72" s="18"/>
      <c r="N72" s="5" t="str">
        <f t="shared" si="24"/>
        <v>LI_USER_PERMISSION_CODE VARCHAR(1000),</v>
      </c>
      <c r="O72" s="6" t="s">
        <v>66</v>
      </c>
      <c r="P72" t="s">
        <v>12</v>
      </c>
      <c r="Q72" t="s">
        <v>50</v>
      </c>
      <c r="R72" t="s">
        <v>18</v>
      </c>
      <c r="W72" s="17" t="str">
        <f t="shared" si="25"/>
        <v>lıUserPermıssıonCode</v>
      </c>
      <c r="X72" s="3" t="str">
        <f t="shared" si="26"/>
        <v>"lıUserPermıssıonCode":"",</v>
      </c>
      <c r="Y72" s="22" t="str">
        <f t="shared" si="27"/>
        <v>public static String LI_USER_PERMISSION_CODE="lıUserPermıssıonCode";</v>
      </c>
      <c r="Z72" s="7" t="str">
        <f t="shared" si="28"/>
        <v>private String lıUserPermıssıonCode="";</v>
      </c>
    </row>
    <row r="73" spans="2:26" ht="74.400000000000006" x14ac:dyDescent="0.45">
      <c r="B73" s="1" t="s">
        <v>92</v>
      </c>
      <c r="C73" s="1" t="s">
        <v>1</v>
      </c>
      <c r="D73" s="4">
        <v>1000</v>
      </c>
      <c r="E73" s="24"/>
      <c r="F73" s="24"/>
      <c r="G73" s="24"/>
      <c r="J73" s="23" t="s">
        <v>167</v>
      </c>
      <c r="K73" s="25" t="str">
        <f>CONCATENATE("ifnull((SELECT   ITEM_VALUE FROM CR_LIST_ITEM I WHERE I.ITEM_KEY=T.",B72," AND I.ITEM_CODE='",J73,"' AND I.STATUS='A'),'' ) AS ",B73,",")</f>
        <v>ifnull((SELECT   ITEM_VALUE FROM CR_LIST_ITEM I WHERE I.ITEM_KEY=T.LI_USER_PERMISSION_CODE AND I.ITEM_CODE='userPermissionCode' AND I.STATUS='A'),'' ) AS USER_PERMISSION_CODE_NAME,</v>
      </c>
      <c r="L73" s="12"/>
      <c r="M73" s="18"/>
      <c r="N73" s="5" t="str">
        <f t="shared" si="24"/>
        <v>USER_PERMISSION_CODE_NAME VARCHAR(1000),</v>
      </c>
      <c r="O73" t="s">
        <v>12</v>
      </c>
      <c r="P73" t="s">
        <v>50</v>
      </c>
      <c r="Q73" t="s">
        <v>18</v>
      </c>
      <c r="R73" t="s">
        <v>0</v>
      </c>
      <c r="W73" s="17" t="str">
        <f t="shared" si="25"/>
        <v>userPermıssıonCodeName</v>
      </c>
      <c r="X73" s="3" t="str">
        <f t="shared" si="26"/>
        <v>"userPermıssıonCodeName":"",</v>
      </c>
      <c r="Y73" s="22" t="str">
        <f t="shared" si="27"/>
        <v>public static String USER_PERMISSION_CODE_NAME="userPermıssıonCodeName";</v>
      </c>
      <c r="Z73" s="7" t="str">
        <f t="shared" si="28"/>
        <v>private String userPermıssıonCodeName="";</v>
      </c>
    </row>
    <row r="74" spans="2:26" ht="19.2" x14ac:dyDescent="0.45">
      <c r="B74" s="1" t="s">
        <v>42</v>
      </c>
      <c r="C74" s="1" t="s">
        <v>1</v>
      </c>
      <c r="D74" s="4">
        <v>50</v>
      </c>
      <c r="E74" s="24"/>
      <c r="F74" s="24"/>
      <c r="G74" s="24"/>
      <c r="K74" s="27" t="str">
        <f t="shared" ref="K74:K85" si="29">CONCATENATE("T.",B74,",")</f>
        <v>T.TG_USER_ID,</v>
      </c>
      <c r="L74" s="12"/>
      <c r="M74" s="18"/>
      <c r="N74" s="5" t="str">
        <f t="shared" si="24"/>
        <v>TG_USER_ID VARCHAR(50),</v>
      </c>
      <c r="O74" s="6" t="s">
        <v>41</v>
      </c>
      <c r="P74" t="s">
        <v>12</v>
      </c>
      <c r="Q74" t="s">
        <v>2</v>
      </c>
      <c r="W74" s="17" t="str">
        <f t="shared" si="25"/>
        <v>tgUserId</v>
      </c>
      <c r="X74" s="3" t="str">
        <f t="shared" si="26"/>
        <v>"tgUserId":"",</v>
      </c>
      <c r="Y74" s="22" t="str">
        <f t="shared" si="27"/>
        <v>public static String TG_USER_ID="tgUserId";</v>
      </c>
      <c r="Z74" s="7" t="str">
        <f t="shared" si="28"/>
        <v>private String tgUserId="";</v>
      </c>
    </row>
    <row r="75" spans="2:26" ht="19.2" x14ac:dyDescent="0.45">
      <c r="B75" s="1" t="s">
        <v>21</v>
      </c>
      <c r="C75" s="1" t="s">
        <v>1</v>
      </c>
      <c r="D75" s="4">
        <v>20</v>
      </c>
      <c r="E75" s="24"/>
      <c r="F75" s="24"/>
      <c r="G75" s="24"/>
      <c r="K75" s="27" t="str">
        <f t="shared" si="29"/>
        <v>T.USERNAME,</v>
      </c>
      <c r="L75" s="12"/>
      <c r="M75" s="18"/>
      <c r="N75" s="5" t="str">
        <f t="shared" si="24"/>
        <v>USERNAME VARCHAR(20),</v>
      </c>
      <c r="O75" s="1" t="s">
        <v>21</v>
      </c>
      <c r="W75" s="17" t="str">
        <f t="shared" si="25"/>
        <v>username</v>
      </c>
      <c r="X75" s="3" t="str">
        <f t="shared" si="26"/>
        <v>"username":"",</v>
      </c>
      <c r="Y75" s="22" t="str">
        <f t="shared" si="27"/>
        <v>public static String USERNAME="username";</v>
      </c>
      <c r="Z75" s="7" t="str">
        <f t="shared" si="28"/>
        <v>private String username="";</v>
      </c>
    </row>
    <row r="76" spans="2:26" ht="19.2" x14ac:dyDescent="0.45">
      <c r="B76" s="1" t="s">
        <v>22</v>
      </c>
      <c r="C76" s="1" t="s">
        <v>1</v>
      </c>
      <c r="D76" s="4">
        <v>20</v>
      </c>
      <c r="E76" s="24"/>
      <c r="F76" s="24"/>
      <c r="G76" s="24"/>
      <c r="K76" s="27" t="str">
        <f t="shared" si="29"/>
        <v>T.PASSWORD,</v>
      </c>
      <c r="L76" s="12"/>
      <c r="M76" s="18"/>
      <c r="N76" s="5" t="str">
        <f t="shared" si="24"/>
        <v>PASSWORD VARCHAR(20),</v>
      </c>
      <c r="O76" s="1" t="s">
        <v>22</v>
      </c>
      <c r="W76" s="17" t="str">
        <f t="shared" si="25"/>
        <v>password</v>
      </c>
      <c r="X76" s="3" t="str">
        <f t="shared" si="26"/>
        <v>"password":"",</v>
      </c>
      <c r="Y76" s="22" t="str">
        <f t="shared" si="27"/>
        <v>public static String PASSWORD="password";</v>
      </c>
      <c r="Z76" s="7" t="str">
        <f t="shared" si="28"/>
        <v>private String password="";</v>
      </c>
    </row>
    <row r="77" spans="2:26" ht="19.2" x14ac:dyDescent="0.45">
      <c r="B77" s="8" t="s">
        <v>154</v>
      </c>
      <c r="C77" s="1" t="s">
        <v>1</v>
      </c>
      <c r="D77" s="12">
        <v>30</v>
      </c>
      <c r="E77" s="24"/>
      <c r="F77" s="24"/>
      <c r="G77" s="24"/>
      <c r="K77" s="27" t="str">
        <f t="shared" si="29"/>
        <v>T.USER_SHORT_ID,</v>
      </c>
      <c r="L77" s="14"/>
      <c r="M77" s="18" t="str">
        <f t="shared" ref="M77:M93" si="30">CONCATENATE(B77,",")</f>
        <v>USER_SHORT_ID,</v>
      </c>
      <c r="N77" s="5" t="str">
        <f t="shared" si="24"/>
        <v>USER_SHORT_ID VARCHAR(30),</v>
      </c>
      <c r="O77" s="1" t="s">
        <v>12</v>
      </c>
      <c r="P77" t="s">
        <v>132</v>
      </c>
      <c r="Q77" t="s">
        <v>2</v>
      </c>
      <c r="W77" s="17" t="str">
        <f t="shared" si="25"/>
        <v>userShortId</v>
      </c>
      <c r="X77" s="3" t="str">
        <f t="shared" si="26"/>
        <v>"userShortId":"",</v>
      </c>
      <c r="Y77" s="22" t="str">
        <f t="shared" si="27"/>
        <v>public static String USER_SHORT_ID="userShortId";</v>
      </c>
      <c r="Z77" s="7" t="str">
        <f t="shared" si="28"/>
        <v>private String userShortId="";</v>
      </c>
    </row>
    <row r="78" spans="2:26" ht="19.2" x14ac:dyDescent="0.45">
      <c r="B78" s="8" t="s">
        <v>155</v>
      </c>
      <c r="C78" s="1" t="s">
        <v>1</v>
      </c>
      <c r="D78" s="12">
        <v>200</v>
      </c>
      <c r="E78" s="24"/>
      <c r="F78" s="24"/>
      <c r="G78" s="24"/>
      <c r="K78" s="27" t="str">
        <f t="shared" si="29"/>
        <v>T.USER_IMAGE,</v>
      </c>
      <c r="L78" s="14"/>
      <c r="M78" s="18" t="str">
        <f t="shared" si="30"/>
        <v>USER_IMAGE,</v>
      </c>
      <c r="N78" s="5" t="str">
        <f t="shared" si="24"/>
        <v>USER_IMAGE VARCHAR(200),</v>
      </c>
      <c r="O78" s="1" t="s">
        <v>12</v>
      </c>
      <c r="P78" t="s">
        <v>153</v>
      </c>
      <c r="W78" s="17" t="str">
        <f t="shared" si="25"/>
        <v>userImage</v>
      </c>
      <c r="X78" s="3" t="str">
        <f t="shared" si="26"/>
        <v>"userImage":"",</v>
      </c>
      <c r="Y78" s="22" t="str">
        <f t="shared" si="27"/>
        <v>public static String USER_IMAGE="userImage";</v>
      </c>
      <c r="Z78" s="7" t="str">
        <f t="shared" si="28"/>
        <v>private String userImage="";</v>
      </c>
    </row>
    <row r="79" spans="2:26" ht="19.2" x14ac:dyDescent="0.45">
      <c r="B79" t="s">
        <v>156</v>
      </c>
      <c r="C79" s="1" t="s">
        <v>1</v>
      </c>
      <c r="D79" s="8">
        <v>50</v>
      </c>
      <c r="E79" s="24"/>
      <c r="F79" s="24"/>
      <c r="G79" s="24"/>
      <c r="K79" s="27" t="str">
        <f t="shared" si="29"/>
        <v>T.USER_PERSON_NAME,</v>
      </c>
      <c r="M79" s="18" t="str">
        <f t="shared" si="30"/>
        <v>USER_PERSON_NAME,</v>
      </c>
      <c r="N79" s="5" t="str">
        <f>CONCATENATE(B79," ",C79,"",D79,"",",")</f>
        <v>USER_PERSON_NAME VARCHAR50,</v>
      </c>
      <c r="O79" s="1" t="s">
        <v>12</v>
      </c>
      <c r="P79" t="s">
        <v>17</v>
      </c>
      <c r="Q79" t="s">
        <v>0</v>
      </c>
      <c r="W79" s="17" t="str">
        <f t="shared" si="25"/>
        <v>userPersonName</v>
      </c>
      <c r="X79" s="3" t="str">
        <f t="shared" si="26"/>
        <v>"userPersonName":"",</v>
      </c>
      <c r="Y79" s="22" t="str">
        <f t="shared" si="27"/>
        <v>public static String USER_PERSON_NAME="userPersonName";</v>
      </c>
      <c r="Z79" s="7" t="str">
        <f t="shared" si="28"/>
        <v>private String userPersonName="";</v>
      </c>
    </row>
    <row r="80" spans="2:26" ht="19.2" x14ac:dyDescent="0.45">
      <c r="B80" t="s">
        <v>157</v>
      </c>
      <c r="C80" s="1" t="s">
        <v>1</v>
      </c>
      <c r="D80" s="8">
        <v>50</v>
      </c>
      <c r="E80" s="24"/>
      <c r="F80" s="24"/>
      <c r="G80" s="24"/>
      <c r="K80" s="27" t="str">
        <f t="shared" si="29"/>
        <v>T.USER_PERSON_SURNAME,</v>
      </c>
      <c r="M80" s="18" t="str">
        <f t="shared" si="30"/>
        <v>USER_PERSON_SURNAME,</v>
      </c>
      <c r="N80" s="5" t="str">
        <f>CONCATENATE(B80," ",C80,"",D80,"",",")</f>
        <v>USER_PERSON_SURNAME VARCHAR50,</v>
      </c>
      <c r="O80" s="1" t="s">
        <v>12</v>
      </c>
      <c r="P80" t="s">
        <v>17</v>
      </c>
      <c r="Q80" t="s">
        <v>143</v>
      </c>
      <c r="W80" s="17" t="str">
        <f t="shared" si="25"/>
        <v>userPersonSurname</v>
      </c>
      <c r="X80" s="3" t="str">
        <f t="shared" si="26"/>
        <v>"userPersonSurname":"",</v>
      </c>
      <c r="Y80" s="22" t="str">
        <f t="shared" si="27"/>
        <v>public static String USER_PERSON_SURNAME="userPersonSurname";</v>
      </c>
      <c r="Z80" s="7" t="str">
        <f t="shared" si="28"/>
        <v>private String userPersonSurname="";</v>
      </c>
    </row>
    <row r="81" spans="2:26" ht="19.2" x14ac:dyDescent="0.45">
      <c r="B81" t="s">
        <v>158</v>
      </c>
      <c r="C81" s="1" t="s">
        <v>1</v>
      </c>
      <c r="D81" s="8">
        <v>50</v>
      </c>
      <c r="E81" s="24"/>
      <c r="F81" s="24"/>
      <c r="G81" s="24"/>
      <c r="K81" s="27" t="str">
        <f t="shared" si="29"/>
        <v>T.USER_PERSON_MIDDLENAME,</v>
      </c>
      <c r="M81" s="18" t="str">
        <f t="shared" si="30"/>
        <v>USER_PERSON_MIDDLENAME,</v>
      </c>
      <c r="N81" s="5" t="str">
        <f t="shared" ref="N81:N93" si="31">CONCATENATE(B81," ",C81,"(",D81,")",",")</f>
        <v>USER_PERSON_MIDDLENAME VARCHAR(50),</v>
      </c>
      <c r="O81" s="1" t="s">
        <v>12</v>
      </c>
      <c r="P81" t="s">
        <v>17</v>
      </c>
      <c r="Q81" t="s">
        <v>161</v>
      </c>
      <c r="W81" s="17" t="str">
        <f t="shared" si="25"/>
        <v>userPersonMıddlename</v>
      </c>
      <c r="X81" s="3" t="str">
        <f t="shared" si="26"/>
        <v>"userPersonMıddlename":"",</v>
      </c>
      <c r="Y81" s="22" t="str">
        <f t="shared" si="27"/>
        <v>public static String USER_PERSON_MIDDLENAME="userPersonMıddlename";</v>
      </c>
      <c r="Z81" s="7" t="str">
        <f t="shared" si="28"/>
        <v>private String userPersonMıddlename="";</v>
      </c>
    </row>
    <row r="82" spans="2:26" ht="19.2" x14ac:dyDescent="0.45">
      <c r="B82" t="s">
        <v>159</v>
      </c>
      <c r="C82" s="1" t="s">
        <v>1</v>
      </c>
      <c r="D82" s="8">
        <v>20</v>
      </c>
      <c r="E82" s="24"/>
      <c r="F82" s="24"/>
      <c r="G82" s="24"/>
      <c r="K82" s="27" t="str">
        <f t="shared" si="29"/>
        <v>T.USER_BIRTH_DATE,</v>
      </c>
      <c r="M82" s="18" t="str">
        <f t="shared" si="30"/>
        <v>USER_BIRTH_DATE,</v>
      </c>
      <c r="N82" s="5" t="str">
        <f t="shared" si="31"/>
        <v>USER_BIRTH_DATE VARCHAR(20),</v>
      </c>
      <c r="O82" s="1" t="s">
        <v>12</v>
      </c>
      <c r="P82" t="s">
        <v>144</v>
      </c>
      <c r="Q82" t="s">
        <v>8</v>
      </c>
      <c r="W82" s="17" t="str">
        <f t="shared" si="25"/>
        <v>userBırthDate</v>
      </c>
      <c r="X82" s="3" t="str">
        <f t="shared" si="26"/>
        <v>"userBırthDate":"",</v>
      </c>
      <c r="Y82" s="22" t="str">
        <f t="shared" si="27"/>
        <v>public static String USER_BIRTH_DATE="userBırthDate";</v>
      </c>
      <c r="Z82" s="7" t="str">
        <f t="shared" si="28"/>
        <v>private String userBırthDate="";</v>
      </c>
    </row>
    <row r="83" spans="2:26" ht="19.2" x14ac:dyDescent="0.45">
      <c r="B83" t="s">
        <v>166</v>
      </c>
      <c r="C83" s="1" t="s">
        <v>1</v>
      </c>
      <c r="D83" s="8">
        <v>20</v>
      </c>
      <c r="E83" s="24"/>
      <c r="F83" s="24"/>
      <c r="G83" s="24"/>
      <c r="K83" s="27" t="str">
        <f t="shared" si="29"/>
        <v>T.USER_BIRTH_PLACE,</v>
      </c>
      <c r="M83" s="18" t="str">
        <f t="shared" si="30"/>
        <v>USER_BIRTH_PLACE,</v>
      </c>
      <c r="N83" s="5" t="str">
        <f t="shared" si="31"/>
        <v>USER_BIRTH_PLACE VARCHAR(20),</v>
      </c>
      <c r="O83" t="s">
        <v>12</v>
      </c>
      <c r="P83" t="s">
        <v>144</v>
      </c>
      <c r="Q83" t="s">
        <v>145</v>
      </c>
      <c r="W83" s="17" t="str">
        <f t="shared" si="25"/>
        <v>userBırthPlace</v>
      </c>
      <c r="X83" s="3" t="str">
        <f t="shared" si="26"/>
        <v>"userBırthPlace":"",</v>
      </c>
      <c r="Y83" s="22" t="str">
        <f t="shared" si="27"/>
        <v>public static String USER_BIRTH_PLACE="userBırthPlace";</v>
      </c>
      <c r="Z83" s="7" t="str">
        <f t="shared" si="28"/>
        <v>private String userBırthPlace="";</v>
      </c>
    </row>
    <row r="84" spans="2:26" ht="19.2" x14ac:dyDescent="0.45">
      <c r="B84" t="s">
        <v>160</v>
      </c>
      <c r="C84" s="1" t="s">
        <v>1</v>
      </c>
      <c r="D84" s="8">
        <v>20</v>
      </c>
      <c r="E84" s="24"/>
      <c r="F84" s="24"/>
      <c r="G84" s="24"/>
      <c r="K84" s="27" t="str">
        <f t="shared" si="29"/>
        <v>T.FK_COMPANY_ID,</v>
      </c>
      <c r="M84" s="20" t="str">
        <f t="shared" si="30"/>
        <v>FK_COMPANY_ID,</v>
      </c>
      <c r="N84" s="5" t="str">
        <f t="shared" si="31"/>
        <v>FK_COMPANY_ID VARCHAR(20),</v>
      </c>
      <c r="O84" t="s">
        <v>10</v>
      </c>
      <c r="P84" t="s">
        <v>162</v>
      </c>
      <c r="Q84" t="s">
        <v>2</v>
      </c>
      <c r="W84" s="17" t="str">
        <f t="shared" si="25"/>
        <v>fkCompanyId</v>
      </c>
      <c r="X84" s="3" t="str">
        <f t="shared" si="26"/>
        <v>"fkCompanyId":"",</v>
      </c>
      <c r="Y84" s="22" t="str">
        <f t="shared" si="27"/>
        <v>public static String FK_COMPANY_ID="fkCompanyId";</v>
      </c>
      <c r="Z84" s="7" t="str">
        <f t="shared" si="28"/>
        <v>private String fkCompanyId="";</v>
      </c>
    </row>
    <row r="85" spans="2:26" ht="19.2" x14ac:dyDescent="0.45">
      <c r="B85" t="s">
        <v>134</v>
      </c>
      <c r="C85" s="1" t="s">
        <v>1</v>
      </c>
      <c r="D85" s="8">
        <v>20</v>
      </c>
      <c r="E85" s="24"/>
      <c r="F85" s="24"/>
      <c r="G85" s="24"/>
      <c r="K85" s="27" t="str">
        <f t="shared" si="29"/>
        <v>T.SEX,</v>
      </c>
      <c r="M85" s="20" t="str">
        <f t="shared" si="30"/>
        <v>SEX,</v>
      </c>
      <c r="N85" s="5" t="str">
        <f t="shared" si="31"/>
        <v>SEX VARCHAR(20),</v>
      </c>
      <c r="O85" t="s">
        <v>134</v>
      </c>
      <c r="W85" s="17" t="str">
        <f t="shared" si="25"/>
        <v>sex</v>
      </c>
      <c r="X85" s="3" t="str">
        <f t="shared" si="26"/>
        <v>"sex":"",</v>
      </c>
      <c r="Y85" s="22" t="str">
        <f t="shared" si="27"/>
        <v>public static String SEX="sex";</v>
      </c>
      <c r="Z85" s="7" t="str">
        <f t="shared" si="28"/>
        <v>private String sex="";</v>
      </c>
    </row>
    <row r="86" spans="2:26" ht="19.2" x14ac:dyDescent="0.45">
      <c r="B86" t="s">
        <v>151</v>
      </c>
      <c r="C86" s="1" t="s">
        <v>1</v>
      </c>
      <c r="D86" s="8">
        <v>20</v>
      </c>
      <c r="E86" s="24"/>
      <c r="F86" s="24"/>
      <c r="G86" s="24"/>
      <c r="J86" t="s">
        <v>152</v>
      </c>
      <c r="K86" t="s">
        <v>183</v>
      </c>
      <c r="M86" s="20" t="str">
        <f t="shared" si="30"/>
        <v>SEX_NAME,</v>
      </c>
      <c r="N86" s="5" t="str">
        <f t="shared" si="31"/>
        <v>SEX_NAME VARCHAR(20),</v>
      </c>
      <c r="O86" t="s">
        <v>134</v>
      </c>
      <c r="P86" t="s">
        <v>0</v>
      </c>
      <c r="W86" s="17" t="str">
        <f t="shared" si="25"/>
        <v>sexName</v>
      </c>
      <c r="X86" s="3" t="str">
        <f t="shared" si="26"/>
        <v>"sexName":"",</v>
      </c>
      <c r="Y86" s="22" t="str">
        <f t="shared" si="27"/>
        <v>public static String SEX_NAME="sexName";</v>
      </c>
      <c r="Z86" s="7" t="str">
        <f t="shared" si="28"/>
        <v>private String sexName="";</v>
      </c>
    </row>
    <row r="87" spans="2:26" ht="19.2" x14ac:dyDescent="0.45">
      <c r="B87" s="1" t="s">
        <v>135</v>
      </c>
      <c r="C87" s="1" t="s">
        <v>1</v>
      </c>
      <c r="D87" s="4">
        <v>100</v>
      </c>
      <c r="E87" s="24"/>
      <c r="F87" s="24"/>
      <c r="G87" s="24"/>
      <c r="K87" s="27" t="str">
        <f t="shared" ref="K87:K93" si="32">CONCATENATE("T.",B87,",")</f>
        <v>T.OCCUPATION,</v>
      </c>
      <c r="L87" s="12"/>
      <c r="M87" s="18" t="str">
        <f t="shared" si="30"/>
        <v>OCCUPATION,</v>
      </c>
      <c r="N87" s="5" t="str">
        <f t="shared" si="31"/>
        <v>OCCUPATION VARCHAR(100),</v>
      </c>
      <c r="O87" t="s">
        <v>135</v>
      </c>
      <c r="W87" s="17" t="str">
        <f t="shared" si="25"/>
        <v>occupatıon</v>
      </c>
      <c r="X87" s="3" t="str">
        <f t="shared" si="26"/>
        <v>"occupatıon":"",</v>
      </c>
      <c r="Y87" s="22" t="str">
        <f t="shared" si="27"/>
        <v>public static String OCCUPATION="occupatıon";</v>
      </c>
      <c r="Z87" s="7" t="str">
        <f t="shared" si="28"/>
        <v>private String occupatıon="";</v>
      </c>
    </row>
    <row r="88" spans="2:26" ht="19.2" x14ac:dyDescent="0.45">
      <c r="B88" s="9" t="s">
        <v>136</v>
      </c>
      <c r="C88" s="1" t="s">
        <v>1</v>
      </c>
      <c r="D88" s="8">
        <v>90</v>
      </c>
      <c r="E88" s="24"/>
      <c r="F88" s="24"/>
      <c r="G88" s="24"/>
      <c r="K88" s="27" t="str">
        <f t="shared" si="32"/>
        <v>T.MOBILE_1,</v>
      </c>
      <c r="M88" s="18" t="str">
        <f t="shared" si="30"/>
        <v>MOBILE_1,</v>
      </c>
      <c r="N88" s="5" t="str">
        <f t="shared" si="31"/>
        <v>MOBILE_1 VARCHAR(90),</v>
      </c>
      <c r="O88" t="s">
        <v>147</v>
      </c>
      <c r="P88">
        <v>1</v>
      </c>
      <c r="W88" s="17" t="str">
        <f t="shared" si="25"/>
        <v>mobıle1</v>
      </c>
      <c r="X88" s="3" t="str">
        <f t="shared" si="26"/>
        <v>"mobıle1":"",</v>
      </c>
      <c r="Y88" s="22" t="str">
        <f t="shared" si="27"/>
        <v>public static String MOBILE_1="mobıle1";</v>
      </c>
      <c r="Z88" s="7" t="str">
        <f t="shared" si="28"/>
        <v>private String mobıle1="";</v>
      </c>
    </row>
    <row r="89" spans="2:26" ht="19.2" x14ac:dyDescent="0.45">
      <c r="B89" s="9" t="s">
        <v>137</v>
      </c>
      <c r="C89" s="1" t="s">
        <v>1</v>
      </c>
      <c r="D89" s="8">
        <v>90</v>
      </c>
      <c r="E89" s="24"/>
      <c r="F89" s="24"/>
      <c r="G89" s="24"/>
      <c r="K89" s="27" t="str">
        <f t="shared" si="32"/>
        <v>T.MOBILE_2,</v>
      </c>
      <c r="M89" s="18" t="str">
        <f t="shared" si="30"/>
        <v>MOBILE_2,</v>
      </c>
      <c r="N89" s="5" t="str">
        <f t="shared" si="31"/>
        <v>MOBILE_2 VARCHAR(90),</v>
      </c>
      <c r="O89" t="s">
        <v>147</v>
      </c>
      <c r="P89">
        <v>2</v>
      </c>
      <c r="W89" s="17" t="str">
        <f t="shared" si="25"/>
        <v>mobıle2</v>
      </c>
      <c r="X89" s="3" t="str">
        <f t="shared" si="26"/>
        <v>"mobıle2":"",</v>
      </c>
      <c r="Y89" s="22" t="str">
        <f t="shared" si="27"/>
        <v>public static String MOBILE_2="mobıle2";</v>
      </c>
      <c r="Z89" s="7" t="str">
        <f t="shared" si="28"/>
        <v>private String mobıle2="";</v>
      </c>
    </row>
    <row r="90" spans="2:26" ht="19.2" x14ac:dyDescent="0.45">
      <c r="B90" s="9" t="s">
        <v>138</v>
      </c>
      <c r="C90" s="1" t="s">
        <v>1</v>
      </c>
      <c r="D90" s="8">
        <v>90</v>
      </c>
      <c r="E90" s="24"/>
      <c r="F90" s="24"/>
      <c r="G90" s="24"/>
      <c r="K90" s="27" t="str">
        <f t="shared" si="32"/>
        <v>T.TELEPHONE_1,</v>
      </c>
      <c r="M90" s="18" t="str">
        <f t="shared" si="30"/>
        <v>TELEPHONE_1,</v>
      </c>
      <c r="N90" s="5" t="str">
        <f t="shared" si="31"/>
        <v>TELEPHONE_1 VARCHAR(90),</v>
      </c>
      <c r="O90" t="s">
        <v>148</v>
      </c>
      <c r="P90">
        <v>1</v>
      </c>
      <c r="W90" s="17" t="str">
        <f t="shared" si="25"/>
        <v>telephone1</v>
      </c>
      <c r="X90" s="3" t="str">
        <f t="shared" si="26"/>
        <v>"telephone1":"",</v>
      </c>
      <c r="Y90" s="22" t="str">
        <f t="shared" si="27"/>
        <v>public static String TELEPHONE_1="telephone1";</v>
      </c>
      <c r="Z90" s="7" t="str">
        <f t="shared" si="28"/>
        <v>private String telephone1="";</v>
      </c>
    </row>
    <row r="91" spans="2:26" ht="19.2" x14ac:dyDescent="0.45">
      <c r="B91" s="9" t="s">
        <v>139</v>
      </c>
      <c r="C91" s="1" t="s">
        <v>1</v>
      </c>
      <c r="D91" s="8">
        <v>90</v>
      </c>
      <c r="E91" s="24"/>
      <c r="F91" s="24"/>
      <c r="G91" s="24"/>
      <c r="K91" s="27" t="str">
        <f t="shared" si="32"/>
        <v>T.TELEPHONE_2,</v>
      </c>
      <c r="M91" s="18" t="str">
        <f t="shared" si="30"/>
        <v>TELEPHONE_2,</v>
      </c>
      <c r="N91" s="5" t="str">
        <f t="shared" si="31"/>
        <v>TELEPHONE_2 VARCHAR(90),</v>
      </c>
      <c r="O91" t="s">
        <v>148</v>
      </c>
      <c r="P91">
        <v>2</v>
      </c>
      <c r="W91" s="17" t="str">
        <f t="shared" si="25"/>
        <v>telephone2</v>
      </c>
      <c r="X91" s="3" t="str">
        <f t="shared" si="26"/>
        <v>"telephone2":"",</v>
      </c>
      <c r="Y91" s="22" t="str">
        <f t="shared" si="27"/>
        <v>public static String TELEPHONE_2="telephone2";</v>
      </c>
      <c r="Z91" s="7" t="str">
        <f t="shared" si="28"/>
        <v>private String telephone2="";</v>
      </c>
    </row>
    <row r="92" spans="2:26" ht="19.2" x14ac:dyDescent="0.45">
      <c r="B92" s="9" t="s">
        <v>140</v>
      </c>
      <c r="C92" s="1" t="s">
        <v>1</v>
      </c>
      <c r="D92" s="8">
        <v>90</v>
      </c>
      <c r="E92" s="24"/>
      <c r="F92" s="24"/>
      <c r="G92" s="24"/>
      <c r="K92" s="27" t="str">
        <f t="shared" si="32"/>
        <v>T.EMAIL_1,</v>
      </c>
      <c r="M92" s="18" t="str">
        <f t="shared" si="30"/>
        <v>EMAIL_1,</v>
      </c>
      <c r="N92" s="5" t="str">
        <f t="shared" si="31"/>
        <v>EMAIL_1 VARCHAR(90),</v>
      </c>
      <c r="O92" t="s">
        <v>149</v>
      </c>
      <c r="P92">
        <v>1</v>
      </c>
      <c r="W92" s="17" t="str">
        <f t="shared" si="25"/>
        <v>emaıl1</v>
      </c>
      <c r="X92" s="3" t="str">
        <f t="shared" si="26"/>
        <v>"emaıl1":"",</v>
      </c>
      <c r="Y92" s="22" t="str">
        <f t="shared" si="27"/>
        <v>public static String EMAIL_1="emaıl1";</v>
      </c>
      <c r="Z92" s="7" t="str">
        <f t="shared" si="28"/>
        <v>private String emaıl1="";</v>
      </c>
    </row>
    <row r="93" spans="2:26" ht="19.2" x14ac:dyDescent="0.45">
      <c r="B93" s="9" t="s">
        <v>141</v>
      </c>
      <c r="C93" s="1" t="s">
        <v>1</v>
      </c>
      <c r="D93" s="8">
        <v>90</v>
      </c>
      <c r="E93" s="24"/>
      <c r="F93" s="24"/>
      <c r="G93" s="24"/>
      <c r="K93" s="27" t="str">
        <f t="shared" si="32"/>
        <v>T.EMAIL_2,</v>
      </c>
      <c r="M93" s="20" t="str">
        <f t="shared" si="30"/>
        <v>EMAIL_2,</v>
      </c>
      <c r="N93" s="5" t="str">
        <f t="shared" si="31"/>
        <v>EMAIL_2 VARCHAR(90),</v>
      </c>
      <c r="O93" t="s">
        <v>149</v>
      </c>
      <c r="P93">
        <v>2</v>
      </c>
      <c r="W93" s="17" t="str">
        <f t="shared" si="25"/>
        <v>emaıl2</v>
      </c>
      <c r="X93" s="3" t="str">
        <f t="shared" si="26"/>
        <v>"emaıl2":"",</v>
      </c>
      <c r="Y93" s="22" t="str">
        <f t="shared" si="27"/>
        <v>public static String EMAIL_2="emaıl2";</v>
      </c>
      <c r="Z93" s="7" t="str">
        <f t="shared" si="28"/>
        <v>private String emaıl2="";</v>
      </c>
    </row>
    <row r="94" spans="2:26" ht="19.2" x14ac:dyDescent="0.45">
      <c r="B94" s="1" t="s">
        <v>23</v>
      </c>
      <c r="C94" s="1" t="s">
        <v>1</v>
      </c>
      <c r="D94" s="4">
        <v>100</v>
      </c>
      <c r="E94" s="24"/>
      <c r="F94" s="24"/>
      <c r="G94" s="24"/>
      <c r="K94" s="27" t="str">
        <f>CONCATENATE("T.",B94," ")</f>
        <v xml:space="preserve">T.EXPIRE_DATE </v>
      </c>
      <c r="L94" s="12"/>
      <c r="M94" s="18"/>
      <c r="N94" s="5" t="str">
        <f>CONCATENATE(B94," ",C94,"(",D94,")","")</f>
        <v>EXPIRE_DATE VARCHAR(100)</v>
      </c>
      <c r="O94" s="13" t="s">
        <v>24</v>
      </c>
      <c r="P94" s="8" t="s">
        <v>8</v>
      </c>
      <c r="W94" s="17" t="str">
        <f t="shared" si="25"/>
        <v>expıreDate</v>
      </c>
      <c r="X94" s="3" t="str">
        <f t="shared" si="26"/>
        <v>"expıreDate":"",</v>
      </c>
      <c r="Y94" s="22" t="str">
        <f t="shared" si="27"/>
        <v>public static String EXPIRE_DATE="expıreDate";</v>
      </c>
      <c r="Z94" s="7" t="str">
        <f t="shared" si="28"/>
        <v>private String expıreDate="";</v>
      </c>
    </row>
    <row r="95" spans="2:26" x14ac:dyDescent="0.3">
      <c r="E95" s="24"/>
      <c r="F95" s="24"/>
      <c r="G95" s="24"/>
      <c r="K95" s="26" t="str">
        <f>CONCATENATE(" FROM ",LEFT(B66,LEN(B66)-5)," T")</f>
        <v xml:space="preserve"> FROM CR_USER T</v>
      </c>
      <c r="M95" s="19"/>
      <c r="N95" s="5"/>
      <c r="W95" s="16"/>
      <c r="X95" s="3"/>
      <c r="Y95" s="22"/>
      <c r="Z95" s="7"/>
    </row>
    <row r="96" spans="2:26" x14ac:dyDescent="0.3">
      <c r="E96" s="24"/>
      <c r="F96" s="24"/>
      <c r="G96" s="24"/>
      <c r="K96" s="21"/>
      <c r="M96" s="19"/>
      <c r="N96" s="5"/>
      <c r="W96" s="16"/>
      <c r="X96" s="3"/>
      <c r="Y96" s="22"/>
      <c r="Z96" s="7"/>
    </row>
    <row r="97" spans="2:26" ht="28.8" x14ac:dyDescent="0.3">
      <c r="B97" s="2" t="s">
        <v>220</v>
      </c>
      <c r="E97" s="24"/>
      <c r="F97" s="24"/>
      <c r="G97" s="24"/>
      <c r="I97" t="str">
        <f>CONCATENATE("ALTER TABLE"," ",B97)</f>
        <v>ALTER TABLE CR_USER_TABLE</v>
      </c>
      <c r="J97" t="str">
        <f t="shared" ref="J97:J105" si="33">LEFT(CONCATENATE(" ADD "," ",N97,";"),LEN(CONCATENATE(" ADD "," ",N97,";"))-2)</f>
        <v xml:space="preserve"> ADD  CREATE TABLE CR_USER_TABLE </v>
      </c>
      <c r="K97" s="21" t="str">
        <f t="shared" ref="K97:K105" si="34">LEFT(CONCATENATE(" ALTER COLUMN  "," ",B97,";"),LEN(CONCATENATE(" ALTER COLUMN "," ",B97,";")))</f>
        <v xml:space="preserve"> ALTER COLUMN   CR_USER_TABLE</v>
      </c>
      <c r="M97" s="19"/>
      <c r="N97" s="5" t="str">
        <f>CONCATENATE("CREATE TABLE ",B97," ","(")</f>
        <v>CREATE TABLE CR_USER_TABLE (</v>
      </c>
      <c r="W97" s="16"/>
      <c r="X97" s="3" t="s">
        <v>32</v>
      </c>
      <c r="Y97" s="22"/>
      <c r="Z97" s="7"/>
    </row>
    <row r="98" spans="2:26" ht="19.2" x14ac:dyDescent="0.45">
      <c r="B98" s="1" t="s">
        <v>2</v>
      </c>
      <c r="C98" s="1" t="s">
        <v>1</v>
      </c>
      <c r="D98" s="4">
        <v>20</v>
      </c>
      <c r="E98" s="24" t="s">
        <v>163</v>
      </c>
      <c r="F98" s="24"/>
      <c r="G98" s="24"/>
      <c r="I98" t="str">
        <f>I97</f>
        <v>ALTER TABLE CR_USER_TABLE</v>
      </c>
      <c r="J98" t="str">
        <f t="shared" si="33"/>
        <v xml:space="preserve"> ADD  ID VARCHAR(20) NOT NULL </v>
      </c>
      <c r="K98" s="21" t="str">
        <f t="shared" si="34"/>
        <v xml:space="preserve"> ALTER COLUMN   ID</v>
      </c>
      <c r="L98" s="12"/>
      <c r="M98" s="18"/>
      <c r="N98" s="5" t="str">
        <f t="shared" ref="N98:N105" si="35">CONCATENATE(B98," ",C98,"(",D98,")",E98,F98,G98,",")</f>
        <v>ID VARCHAR(20) NOT NULL ,</v>
      </c>
      <c r="O98" s="6" t="s">
        <v>2</v>
      </c>
      <c r="P98" s="6"/>
      <c r="Q98" s="6"/>
      <c r="R98" s="6"/>
      <c r="S98" s="6"/>
      <c r="T98" s="6"/>
      <c r="U98" s="6"/>
      <c r="V98" s="6"/>
      <c r="W98" s="17" t="str">
        <f t="shared" ref="W98:W105" si="36">CONCATENATE(,LOWER(O98),UPPER(LEFT(P98,1)),LOWER(RIGHT(P98,LEN(P98)-IF(LEN(P98)&gt;0,1,LEN(P98)))),UPPER(LEFT(Q98,1)),LOWER(RIGHT(Q98,LEN(Q98)-IF(LEN(Q98)&gt;0,1,LEN(Q98)))),UPPER(LEFT(R98,1)),LOWER(RIGHT(R98,LEN(R98)-IF(LEN(R98)&gt;0,1,LEN(R98)))),UPPER(LEFT(S98,1)),LOWER(RIGHT(S98,LEN(S98)-IF(LEN(S98)&gt;0,1,LEN(S98)))),UPPER(LEFT(T98,1)),LOWER(RIGHT(T98,LEN(T98)-IF(LEN(T98)&gt;0,1,LEN(T98)))),UPPER(LEFT(U98,1)),LOWER(RIGHT(U98,LEN(U98)-IF(LEN(U98)&gt;0,1,LEN(U98)))),UPPER(LEFT(V98,1)),LOWER(RIGHT(V98,LEN(V98)-IF(LEN(V98)&gt;0,1,LEN(V98)))))</f>
        <v>ıd</v>
      </c>
      <c r="X98" s="3" t="str">
        <f t="shared" ref="X98:X105" si="37">CONCATENATE("""",W98,"""",":","""","""",",")</f>
        <v>"ıd":"",</v>
      </c>
      <c r="Y98" s="22" t="str">
        <f t="shared" ref="Y98:Y105" si="38">CONCATENATE("public static String ",,B98,,"=","""",W98,""";")</f>
        <v>public static String ID="ıd";</v>
      </c>
      <c r="Z98" s="7" t="str">
        <f t="shared" ref="Z98:Z105" si="39">CONCATENATE("private String ",W98,"=","""""",";")</f>
        <v>private String ıd="";</v>
      </c>
    </row>
    <row r="99" spans="2:26" ht="19.2" x14ac:dyDescent="0.45">
      <c r="B99" s="1" t="s">
        <v>3</v>
      </c>
      <c r="C99" s="1" t="s">
        <v>1</v>
      </c>
      <c r="D99" s="4">
        <v>10</v>
      </c>
      <c r="E99" s="24"/>
      <c r="F99" s="24"/>
      <c r="G99" s="24"/>
      <c r="I99" t="str">
        <f>I98</f>
        <v>ALTER TABLE CR_USER_TABLE</v>
      </c>
      <c r="J99" t="str">
        <f t="shared" si="33"/>
        <v xml:space="preserve"> ADD  STATUS VARCHAR(10)</v>
      </c>
      <c r="K99" s="21" t="str">
        <f t="shared" si="34"/>
        <v xml:space="preserve"> ALTER COLUMN   STATUS</v>
      </c>
      <c r="L99" s="12"/>
      <c r="M99" s="18"/>
      <c r="N99" s="5" t="str">
        <f t="shared" si="35"/>
        <v>STATUS VARCHAR(10),</v>
      </c>
      <c r="O99" s="6" t="s">
        <v>3</v>
      </c>
      <c r="W99" s="17" t="str">
        <f t="shared" si="36"/>
        <v>status</v>
      </c>
      <c r="X99" s="3" t="str">
        <f t="shared" si="37"/>
        <v>"status":"",</v>
      </c>
      <c r="Y99" s="22" t="str">
        <f t="shared" si="38"/>
        <v>public static String STATUS="status";</v>
      </c>
      <c r="Z99" s="7" t="str">
        <f t="shared" si="39"/>
        <v>private String status="";</v>
      </c>
    </row>
    <row r="100" spans="2:26" ht="19.2" x14ac:dyDescent="0.45">
      <c r="B100" s="1" t="s">
        <v>4</v>
      </c>
      <c r="C100" s="1" t="s">
        <v>1</v>
      </c>
      <c r="D100" s="4">
        <v>20</v>
      </c>
      <c r="E100" s="24"/>
      <c r="F100" s="24"/>
      <c r="G100" s="24"/>
      <c r="I100" t="str">
        <f>I99</f>
        <v>ALTER TABLE CR_USER_TABLE</v>
      </c>
      <c r="J100" t="str">
        <f t="shared" si="33"/>
        <v xml:space="preserve"> ADD  INSERT_DATE VARCHAR(20)</v>
      </c>
      <c r="K100" s="21" t="str">
        <f t="shared" si="34"/>
        <v xml:space="preserve"> ALTER COLUMN   INSERT_DATE</v>
      </c>
      <c r="L100" s="12"/>
      <c r="M100" s="18"/>
      <c r="N100" s="5" t="str">
        <f t="shared" si="35"/>
        <v>INSERT_DATE VARCHAR(20),</v>
      </c>
      <c r="O100" s="6" t="s">
        <v>7</v>
      </c>
      <c r="P100" t="s">
        <v>8</v>
      </c>
      <c r="W100" s="17" t="str">
        <f t="shared" si="36"/>
        <v>ınsertDate</v>
      </c>
      <c r="X100" s="3" t="str">
        <f t="shared" si="37"/>
        <v>"ınsertDate":"",</v>
      </c>
      <c r="Y100" s="22" t="str">
        <f t="shared" si="38"/>
        <v>public static String INSERT_DATE="ınsertDate";</v>
      </c>
      <c r="Z100" s="7" t="str">
        <f t="shared" si="39"/>
        <v>private String ınsertDate="";</v>
      </c>
    </row>
    <row r="101" spans="2:26" ht="30.6" x14ac:dyDescent="0.45">
      <c r="B101" s="1" t="s">
        <v>5</v>
      </c>
      <c r="C101" s="1" t="s">
        <v>1</v>
      </c>
      <c r="D101" s="4">
        <v>20</v>
      </c>
      <c r="E101" s="24"/>
      <c r="F101" s="24"/>
      <c r="G101" s="24"/>
      <c r="I101" t="str">
        <f>I100</f>
        <v>ALTER TABLE CR_USER_TABLE</v>
      </c>
      <c r="J101" t="str">
        <f t="shared" si="33"/>
        <v xml:space="preserve"> ADD  MODIFICATION_DATE VARCHAR(20)</v>
      </c>
      <c r="K101" s="21" t="str">
        <f t="shared" si="34"/>
        <v xml:space="preserve"> ALTER COLUMN   MODIFICATION_DATE</v>
      </c>
      <c r="L101" s="12"/>
      <c r="M101" s="18"/>
      <c r="N101" s="5" t="str">
        <f t="shared" si="35"/>
        <v>MODIFICATION_DATE VARCHAR(20),</v>
      </c>
      <c r="O101" s="6" t="s">
        <v>9</v>
      </c>
      <c r="P101" t="s">
        <v>8</v>
      </c>
      <c r="W101" s="17" t="str">
        <f t="shared" si="36"/>
        <v>modıfıcatıonDate</v>
      </c>
      <c r="X101" s="3" t="str">
        <f t="shared" si="37"/>
        <v>"modıfıcatıonDate":"",</v>
      </c>
      <c r="Y101" s="22" t="str">
        <f t="shared" si="38"/>
        <v>public static String MODIFICATION_DATE="modıfıcatıonDate";</v>
      </c>
      <c r="Z101" s="7" t="str">
        <f t="shared" si="39"/>
        <v>private String modıfıcatıonDate="";</v>
      </c>
    </row>
    <row r="102" spans="2:26" ht="19.2" x14ac:dyDescent="0.45">
      <c r="B102" s="1" t="s">
        <v>216</v>
      </c>
      <c r="C102" s="1" t="s">
        <v>1</v>
      </c>
      <c r="D102" s="4">
        <v>100</v>
      </c>
      <c r="E102" s="24"/>
      <c r="F102" s="24"/>
      <c r="G102" s="24"/>
      <c r="I102" t="str">
        <f>I101</f>
        <v>ALTER TABLE CR_USER_TABLE</v>
      </c>
      <c r="J102" t="str">
        <f t="shared" si="33"/>
        <v xml:space="preserve"> ADD  TABLE_NAME VARCHAR(100)</v>
      </c>
      <c r="K102" s="21" t="str">
        <f t="shared" si="34"/>
        <v xml:space="preserve"> ALTER COLUMN   TABLE_NAME</v>
      </c>
      <c r="L102" s="12"/>
      <c r="M102" s="18"/>
      <c r="N102" s="5" t="str">
        <f t="shared" si="35"/>
        <v>TABLE_NAME VARCHAR(100),</v>
      </c>
      <c r="O102" s="6" t="s">
        <v>221</v>
      </c>
      <c r="P102" t="s">
        <v>0</v>
      </c>
      <c r="W102" s="17" t="str">
        <f t="shared" si="36"/>
        <v>tableName</v>
      </c>
      <c r="X102" s="3" t="str">
        <f t="shared" si="37"/>
        <v>"tableName":"",</v>
      </c>
      <c r="Y102" s="22" t="str">
        <f t="shared" si="38"/>
        <v>public static String TABLE_NAME="tableName";</v>
      </c>
      <c r="Z102" s="7" t="str">
        <f t="shared" si="39"/>
        <v>private String tableName="";</v>
      </c>
    </row>
    <row r="103" spans="2:26" ht="19.2" x14ac:dyDescent="0.45">
      <c r="B103" s="1" t="s">
        <v>51</v>
      </c>
      <c r="C103" s="1" t="s">
        <v>1</v>
      </c>
      <c r="D103" s="4">
        <v>100</v>
      </c>
      <c r="E103" s="24"/>
      <c r="F103" s="24"/>
      <c r="G103" s="24"/>
      <c r="I103" t="str">
        <f>I101</f>
        <v>ALTER TABLE CR_USER_TABLE</v>
      </c>
      <c r="J103" t="str">
        <f t="shared" si="33"/>
        <v xml:space="preserve"> ADD  TYPE VARCHAR(100)</v>
      </c>
      <c r="K103" s="21" t="str">
        <f t="shared" si="34"/>
        <v xml:space="preserve"> ALTER COLUMN   TYPE</v>
      </c>
      <c r="L103" s="12"/>
      <c r="M103" s="18"/>
      <c r="N103" s="5" t="str">
        <f t="shared" si="35"/>
        <v>TYPE VARCHAR(100),</v>
      </c>
      <c r="O103" s="6" t="s">
        <v>51</v>
      </c>
      <c r="W103" s="17" t="str">
        <f t="shared" si="36"/>
        <v>type</v>
      </c>
      <c r="X103" s="3" t="str">
        <f t="shared" si="37"/>
        <v>"type":"",</v>
      </c>
      <c r="Y103" s="22" t="str">
        <f t="shared" si="38"/>
        <v>public static String TYPE="type";</v>
      </c>
      <c r="Z103" s="7" t="str">
        <f t="shared" si="39"/>
        <v>private String type="";</v>
      </c>
    </row>
    <row r="104" spans="2:26" ht="19.2" x14ac:dyDescent="0.45">
      <c r="B104" s="1" t="s">
        <v>219</v>
      </c>
      <c r="C104" s="1" t="s">
        <v>1</v>
      </c>
      <c r="D104" s="4">
        <v>5000</v>
      </c>
      <c r="E104" s="24"/>
      <c r="F104" s="24"/>
      <c r="G104" s="24"/>
      <c r="I104" t="str">
        <f>I102</f>
        <v>ALTER TABLE CR_USER_TABLE</v>
      </c>
      <c r="J104" t="str">
        <f t="shared" si="33"/>
        <v xml:space="preserve"> ADD  TABLE_SCRIPT VARCHAR(5000)</v>
      </c>
      <c r="K104" s="21" t="str">
        <f t="shared" si="34"/>
        <v xml:space="preserve"> ALTER COLUMN   TABLE_SCRIPT</v>
      </c>
      <c r="L104" s="12"/>
      <c r="M104" s="18"/>
      <c r="N104" s="5" t="str">
        <f t="shared" si="35"/>
        <v>TABLE_SCRIPT VARCHAR(5000),</v>
      </c>
      <c r="O104" s="6" t="s">
        <v>221</v>
      </c>
      <c r="P104" t="s">
        <v>217</v>
      </c>
      <c r="W104" s="17" t="str">
        <f t="shared" si="36"/>
        <v>tableScrıpt</v>
      </c>
      <c r="X104" s="3" t="str">
        <f t="shared" si="37"/>
        <v>"tableScrıpt":"",</v>
      </c>
      <c r="Y104" s="22" t="str">
        <f t="shared" si="38"/>
        <v>public static String TABLE_SCRIPT="tableScrıpt";</v>
      </c>
      <c r="Z104" s="7" t="str">
        <f t="shared" si="39"/>
        <v>private String tableScrıpt="";</v>
      </c>
    </row>
    <row r="105" spans="2:26" ht="19.2" x14ac:dyDescent="0.45">
      <c r="B105" s="1" t="s">
        <v>218</v>
      </c>
      <c r="C105" s="1" t="s">
        <v>1</v>
      </c>
      <c r="D105" s="4">
        <v>50</v>
      </c>
      <c r="E105" s="24"/>
      <c r="F105" s="24"/>
      <c r="G105" s="24"/>
      <c r="I105" t="str">
        <f>I104</f>
        <v>ALTER TABLE CR_USER_TABLE</v>
      </c>
      <c r="J105" t="str">
        <f t="shared" si="33"/>
        <v xml:space="preserve"> ADD  SEQNUM VARCHAR(50)</v>
      </c>
      <c r="K105" s="21" t="str">
        <f t="shared" si="34"/>
        <v xml:space="preserve"> ALTER COLUMN   SEQNUM</v>
      </c>
      <c r="L105" s="12"/>
      <c r="M105" s="18"/>
      <c r="N105" s="5" t="str">
        <f t="shared" si="35"/>
        <v>SEQNUM VARCHAR(50),</v>
      </c>
      <c r="O105" s="6" t="s">
        <v>218</v>
      </c>
      <c r="W105" s="17" t="str">
        <f t="shared" si="36"/>
        <v>seqnum</v>
      </c>
      <c r="X105" s="3" t="str">
        <f t="shared" si="37"/>
        <v>"seqnum":"",</v>
      </c>
      <c r="Y105" s="22" t="str">
        <f t="shared" si="38"/>
        <v>public static String SEQNUM="seqnum";</v>
      </c>
      <c r="Z105" s="7" t="str">
        <f t="shared" si="39"/>
        <v>private String seqnum="";</v>
      </c>
    </row>
    <row r="106" spans="2:26" ht="19.2" x14ac:dyDescent="0.45">
      <c r="B106" s="30"/>
      <c r="C106" s="14"/>
      <c r="D106" s="9"/>
      <c r="E106" s="24"/>
      <c r="F106" s="24"/>
      <c r="G106" s="24"/>
      <c r="K106" s="32"/>
      <c r="M106" s="20"/>
      <c r="N106" s="33" t="s">
        <v>130</v>
      </c>
      <c r="O106" s="14"/>
      <c r="P106" s="14"/>
      <c r="W106" s="17"/>
      <c r="X106" s="3"/>
      <c r="Y106" s="22"/>
      <c r="Z106" s="7"/>
    </row>
    <row r="107" spans="2:26" x14ac:dyDescent="0.3">
      <c r="E107" s="24"/>
      <c r="F107" s="24"/>
      <c r="G107" s="24"/>
      <c r="K107" s="21"/>
      <c r="M107" s="19"/>
      <c r="N107" s="31" t="s">
        <v>126</v>
      </c>
      <c r="W107" s="16"/>
      <c r="X107" s="3"/>
      <c r="Y107" s="22"/>
      <c r="Z107" s="7"/>
    </row>
    <row r="108" spans="2:26" x14ac:dyDescent="0.3">
      <c r="E108" s="24"/>
      <c r="F108" s="24"/>
      <c r="G108" s="24"/>
      <c r="K108" s="21"/>
      <c r="M108" s="19"/>
      <c r="N108" s="5"/>
      <c r="W108" s="16"/>
      <c r="X108" s="3"/>
      <c r="Y108" s="22"/>
      <c r="Z108" s="7"/>
    </row>
    <row r="109" spans="2:26" ht="28.8" x14ac:dyDescent="0.3">
      <c r="B109" s="2" t="s">
        <v>223</v>
      </c>
      <c r="E109" s="24"/>
      <c r="F109" s="24"/>
      <c r="G109" s="24"/>
      <c r="I109" t="str">
        <f>CONCATENATE("ALTER TABLE"," ",B109)</f>
        <v>ALTER TABLE CR_PERMISSION</v>
      </c>
      <c r="J109" t="str">
        <f t="shared" ref="J109:J116" si="40">LEFT(CONCATENATE(" ADD "," ",N109,";"),LEN(CONCATENATE(" ADD "," ",N109,";"))-2)</f>
        <v xml:space="preserve"> ADD  CREATE TABLE CR_PERMISSION </v>
      </c>
      <c r="K109" s="21" t="str">
        <f t="shared" ref="K109:K116" si="41">LEFT(CONCATENATE(" ALTER COLUMN  "," ",B109,";"),LEN(CONCATENATE(" ALTER COLUMN "," ",B109,";")))</f>
        <v xml:space="preserve"> ALTER COLUMN   CR_PERMISSION</v>
      </c>
      <c r="M109" s="19"/>
      <c r="N109" s="5" t="str">
        <f>CONCATENATE("CREATE TABLE ",B109," ","(")</f>
        <v>CREATE TABLE CR_PERMISSION (</v>
      </c>
      <c r="W109" s="16"/>
      <c r="X109" s="3" t="s">
        <v>32</v>
      </c>
      <c r="Y109" s="22"/>
      <c r="Z109" s="7"/>
    </row>
    <row r="110" spans="2:26" ht="19.2" x14ac:dyDescent="0.45">
      <c r="B110" s="1" t="s">
        <v>2</v>
      </c>
      <c r="C110" s="1" t="s">
        <v>1</v>
      </c>
      <c r="D110" s="4">
        <v>20</v>
      </c>
      <c r="E110" s="24" t="s">
        <v>163</v>
      </c>
      <c r="F110" s="24"/>
      <c r="G110" s="24"/>
      <c r="I110" t="str">
        <f>I109</f>
        <v>ALTER TABLE CR_PERMISSION</v>
      </c>
      <c r="J110" t="str">
        <f t="shared" si="40"/>
        <v xml:space="preserve"> ADD  ID VARCHAR(20) NOT NULL </v>
      </c>
      <c r="K110" s="21" t="str">
        <f t="shared" si="41"/>
        <v xml:space="preserve"> ALTER COLUMN   ID</v>
      </c>
      <c r="L110" s="12"/>
      <c r="M110" s="18"/>
      <c r="N110" s="5" t="str">
        <f t="shared" ref="N110:N116" si="42">CONCATENATE(B110," ",C110,"(",D110,")",E110,F110,G110,",")</f>
        <v>ID VARCHAR(20) NOT NULL ,</v>
      </c>
      <c r="O110" s="6" t="s">
        <v>2</v>
      </c>
      <c r="P110" s="6"/>
      <c r="Q110" s="6"/>
      <c r="R110" s="6"/>
      <c r="S110" s="6"/>
      <c r="T110" s="6"/>
      <c r="U110" s="6"/>
      <c r="V110" s="6"/>
      <c r="W110" s="17" t="str">
        <f t="shared" ref="W110:W116" si="43">CONCATENATE(,LOWER(O110),UPPER(LEFT(P110,1)),LOWER(RIGHT(P110,LEN(P110)-IF(LEN(P110)&gt;0,1,LEN(P110)))),UPPER(LEFT(Q110,1)),LOWER(RIGHT(Q110,LEN(Q110)-IF(LEN(Q110)&gt;0,1,LEN(Q110)))),UPPER(LEFT(R110,1)),LOWER(RIGHT(R110,LEN(R110)-IF(LEN(R110)&gt;0,1,LEN(R110)))),UPPER(LEFT(S110,1)),LOWER(RIGHT(S110,LEN(S110)-IF(LEN(S110)&gt;0,1,LEN(S110)))),UPPER(LEFT(T110,1)),LOWER(RIGHT(T110,LEN(T110)-IF(LEN(T110)&gt;0,1,LEN(T110)))),UPPER(LEFT(U110,1)),LOWER(RIGHT(U110,LEN(U110)-IF(LEN(U110)&gt;0,1,LEN(U110)))),UPPER(LEFT(V110,1)),LOWER(RIGHT(V110,LEN(V110)-IF(LEN(V110)&gt;0,1,LEN(V110)))))</f>
        <v>ıd</v>
      </c>
      <c r="X110" s="3" t="str">
        <f t="shared" ref="X110:X116" si="44">CONCATENATE("""",W110,"""",":","""","""",",")</f>
        <v>"ıd":"",</v>
      </c>
      <c r="Y110" s="22" t="str">
        <f t="shared" ref="Y110:Y116" si="45">CONCATENATE("public static String ",,B110,,"=","""",W110,""";")</f>
        <v>public static String ID="ıd";</v>
      </c>
      <c r="Z110" s="7" t="str">
        <f t="shared" ref="Z110:Z116" si="46">CONCATENATE("private String ",W110,"=","""""",";")</f>
        <v>private String ıd="";</v>
      </c>
    </row>
    <row r="111" spans="2:26" ht="19.2" x14ac:dyDescent="0.45">
      <c r="B111" s="1" t="s">
        <v>3</v>
      </c>
      <c r="C111" s="1" t="s">
        <v>1</v>
      </c>
      <c r="D111" s="4">
        <v>10</v>
      </c>
      <c r="E111" s="24"/>
      <c r="F111" s="24"/>
      <c r="G111" s="24"/>
      <c r="I111" t="str">
        <f>I110</f>
        <v>ALTER TABLE CR_PERMISSION</v>
      </c>
      <c r="J111" t="str">
        <f t="shared" si="40"/>
        <v xml:space="preserve"> ADD  STATUS VARCHAR(10)</v>
      </c>
      <c r="K111" s="21" t="str">
        <f t="shared" si="41"/>
        <v xml:space="preserve"> ALTER COLUMN   STATUS</v>
      </c>
      <c r="L111" s="12"/>
      <c r="M111" s="18"/>
      <c r="N111" s="5" t="str">
        <f t="shared" si="42"/>
        <v>STATUS VARCHAR(10),</v>
      </c>
      <c r="O111" s="6" t="s">
        <v>3</v>
      </c>
      <c r="W111" s="17" t="str">
        <f t="shared" si="43"/>
        <v>status</v>
      </c>
      <c r="X111" s="3" t="str">
        <f t="shared" si="44"/>
        <v>"status":"",</v>
      </c>
      <c r="Y111" s="22" t="str">
        <f t="shared" si="45"/>
        <v>public static String STATUS="status";</v>
      </c>
      <c r="Z111" s="7" t="str">
        <f t="shared" si="46"/>
        <v>private String status="";</v>
      </c>
    </row>
    <row r="112" spans="2:26" ht="19.2" x14ac:dyDescent="0.45">
      <c r="B112" s="1" t="s">
        <v>4</v>
      </c>
      <c r="C112" s="1" t="s">
        <v>1</v>
      </c>
      <c r="D112" s="4">
        <v>20</v>
      </c>
      <c r="E112" s="24"/>
      <c r="F112" s="24"/>
      <c r="G112" s="24"/>
      <c r="I112" t="str">
        <f>I111</f>
        <v>ALTER TABLE CR_PERMISSION</v>
      </c>
      <c r="J112" t="str">
        <f t="shared" si="40"/>
        <v xml:space="preserve"> ADD  INSERT_DATE VARCHAR(20)</v>
      </c>
      <c r="K112" s="21" t="str">
        <f t="shared" si="41"/>
        <v xml:space="preserve"> ALTER COLUMN   INSERT_DATE</v>
      </c>
      <c r="L112" s="12"/>
      <c r="M112" s="18"/>
      <c r="N112" s="5" t="str">
        <f t="shared" si="42"/>
        <v>INSERT_DATE VARCHAR(20),</v>
      </c>
      <c r="O112" s="6" t="s">
        <v>7</v>
      </c>
      <c r="P112" t="s">
        <v>8</v>
      </c>
      <c r="W112" s="17" t="str">
        <f t="shared" si="43"/>
        <v>ınsertDate</v>
      </c>
      <c r="X112" s="3" t="str">
        <f t="shared" si="44"/>
        <v>"ınsertDate":"",</v>
      </c>
      <c r="Y112" s="22" t="str">
        <f t="shared" si="45"/>
        <v>public static String INSERT_DATE="ınsertDate";</v>
      </c>
      <c r="Z112" s="7" t="str">
        <f t="shared" si="46"/>
        <v>private String ınsertDate="";</v>
      </c>
    </row>
    <row r="113" spans="2:26" ht="30.6" x14ac:dyDescent="0.45">
      <c r="B113" s="1" t="s">
        <v>5</v>
      </c>
      <c r="C113" s="1" t="s">
        <v>1</v>
      </c>
      <c r="D113" s="4">
        <v>20</v>
      </c>
      <c r="E113" s="24"/>
      <c r="F113" s="24"/>
      <c r="G113" s="24"/>
      <c r="I113" t="str">
        <f>I112</f>
        <v>ALTER TABLE CR_PERMISSION</v>
      </c>
      <c r="J113" t="str">
        <f t="shared" si="40"/>
        <v xml:space="preserve"> ADD  MODIFICATION_DATE VARCHAR(20)</v>
      </c>
      <c r="K113" s="21" t="str">
        <f t="shared" si="41"/>
        <v xml:space="preserve"> ALTER COLUMN   MODIFICATION_DATE</v>
      </c>
      <c r="L113" s="12"/>
      <c r="M113" s="18"/>
      <c r="N113" s="5" t="str">
        <f t="shared" si="42"/>
        <v>MODIFICATION_DATE VARCHAR(20),</v>
      </c>
      <c r="O113" s="6" t="s">
        <v>9</v>
      </c>
      <c r="P113" t="s">
        <v>8</v>
      </c>
      <c r="W113" s="17" t="str">
        <f t="shared" si="43"/>
        <v>modıfıcatıonDate</v>
      </c>
      <c r="X113" s="3" t="str">
        <f t="shared" si="44"/>
        <v>"modıfıcatıonDate":"",</v>
      </c>
      <c r="Y113" s="22" t="str">
        <f t="shared" si="45"/>
        <v>public static String MODIFICATION_DATE="modıfıcatıonDate";</v>
      </c>
      <c r="Z113" s="7" t="str">
        <f t="shared" si="46"/>
        <v>private String modıfıcatıonDate="";</v>
      </c>
    </row>
    <row r="114" spans="2:26" ht="30.6" x14ac:dyDescent="0.45">
      <c r="B114" s="1" t="s">
        <v>224</v>
      </c>
      <c r="C114" s="1" t="s">
        <v>1</v>
      </c>
      <c r="D114" s="4">
        <v>100</v>
      </c>
      <c r="E114" s="24"/>
      <c r="F114" s="24"/>
      <c r="G114" s="24"/>
      <c r="I114" t="str">
        <f>I113</f>
        <v>ALTER TABLE CR_PERMISSION</v>
      </c>
      <c r="J114" t="str">
        <f t="shared" si="40"/>
        <v xml:space="preserve"> ADD  PERMISSION_STRING VARCHAR(100)</v>
      </c>
      <c r="K114" s="21" t="str">
        <f t="shared" si="41"/>
        <v xml:space="preserve"> ALTER COLUMN   PERMISSION_STRING</v>
      </c>
      <c r="L114" s="12"/>
      <c r="M114" s="18"/>
      <c r="N114" s="5" t="str">
        <f t="shared" si="42"/>
        <v>PERMISSION_STRING VARCHAR(100),</v>
      </c>
      <c r="O114" s="6" t="s">
        <v>50</v>
      </c>
      <c r="P114" t="s">
        <v>225</v>
      </c>
      <c r="W114" s="17" t="str">
        <f t="shared" si="43"/>
        <v>permıssıonStrıng</v>
      </c>
      <c r="X114" s="3" t="str">
        <f t="shared" si="44"/>
        <v>"permıssıonStrıng":"",</v>
      </c>
      <c r="Y114" s="22" t="str">
        <f t="shared" si="45"/>
        <v>public static String PERMISSION_STRING="permıssıonStrıng";</v>
      </c>
      <c r="Z114" s="7" t="str">
        <f t="shared" si="46"/>
        <v>private String permıssıonStrıng="";</v>
      </c>
    </row>
    <row r="115" spans="2:26" ht="30.6" x14ac:dyDescent="0.45">
      <c r="B115" s="1" t="s">
        <v>36</v>
      </c>
      <c r="C115" s="1" t="s">
        <v>1</v>
      </c>
      <c r="D115" s="4">
        <v>100</v>
      </c>
      <c r="E115" s="24"/>
      <c r="F115" s="24"/>
      <c r="G115" s="24"/>
      <c r="I115" t="str">
        <f>I113</f>
        <v>ALTER TABLE CR_PERMISSION</v>
      </c>
      <c r="J115" t="str">
        <f t="shared" si="40"/>
        <v xml:space="preserve"> ADD  PERMISSION_TYPE VARCHAR(100)</v>
      </c>
      <c r="K115" s="21" t="str">
        <f t="shared" si="41"/>
        <v xml:space="preserve"> ALTER COLUMN   PERMISSION_TYPE</v>
      </c>
      <c r="L115" s="12"/>
      <c r="M115" s="18"/>
      <c r="N115" s="5" t="str">
        <f t="shared" si="42"/>
        <v>PERMISSION_TYPE VARCHAR(100),</v>
      </c>
      <c r="O115" s="6" t="s">
        <v>50</v>
      </c>
      <c r="P115" t="s">
        <v>51</v>
      </c>
      <c r="W115" s="17" t="str">
        <f t="shared" si="43"/>
        <v>permıssıonType</v>
      </c>
      <c r="X115" s="3" t="str">
        <f t="shared" si="44"/>
        <v>"permıssıonType":"",</v>
      </c>
      <c r="Y115" s="22" t="str">
        <f t="shared" si="45"/>
        <v>public static String PERMISSION_TYPE="permıssıonType";</v>
      </c>
      <c r="Z115" s="7" t="str">
        <f t="shared" si="46"/>
        <v>private String permıssıonType="";</v>
      </c>
    </row>
    <row r="116" spans="2:26" ht="19.2" x14ac:dyDescent="0.45">
      <c r="B116" s="1" t="s">
        <v>14</v>
      </c>
      <c r="C116" s="1" t="s">
        <v>1</v>
      </c>
      <c r="D116" s="4">
        <v>50</v>
      </c>
      <c r="E116" s="24"/>
      <c r="F116" s="24"/>
      <c r="G116" s="24"/>
      <c r="I116" t="e">
        <f>#REF!</f>
        <v>#REF!</v>
      </c>
      <c r="J116" t="str">
        <f t="shared" si="40"/>
        <v xml:space="preserve"> ADD  DESCRIPTION VARCHAR(50)</v>
      </c>
      <c r="K116" s="21" t="str">
        <f t="shared" si="41"/>
        <v xml:space="preserve"> ALTER COLUMN   DESCRIPTION</v>
      </c>
      <c r="L116" s="12"/>
      <c r="M116" s="18"/>
      <c r="N116" s="5" t="str">
        <f t="shared" si="42"/>
        <v>DESCRIPTION VARCHAR(50),</v>
      </c>
      <c r="O116" s="6" t="s">
        <v>14</v>
      </c>
      <c r="W116" s="17" t="str">
        <f t="shared" si="43"/>
        <v>descrıptıon</v>
      </c>
      <c r="X116" s="3" t="str">
        <f t="shared" si="44"/>
        <v>"descrıptıon":"",</v>
      </c>
      <c r="Y116" s="22" t="str">
        <f t="shared" si="45"/>
        <v>public static String DESCRIPTION="descrıptıon";</v>
      </c>
      <c r="Z116" s="7" t="str">
        <f t="shared" si="46"/>
        <v>private String descrıptıon="";</v>
      </c>
    </row>
    <row r="117" spans="2:26" ht="19.2" x14ac:dyDescent="0.45">
      <c r="B117" s="30"/>
      <c r="C117" s="14"/>
      <c r="D117" s="9"/>
      <c r="E117" s="24"/>
      <c r="F117" s="24"/>
      <c r="G117" s="24"/>
      <c r="K117" s="32"/>
      <c r="M117" s="20"/>
      <c r="N117" s="33" t="s">
        <v>130</v>
      </c>
      <c r="O117" s="14"/>
      <c r="P117" s="14"/>
      <c r="W117" s="17"/>
      <c r="X117" s="3"/>
      <c r="Y117" s="22"/>
      <c r="Z117" s="7"/>
    </row>
    <row r="118" spans="2:26" x14ac:dyDescent="0.3">
      <c r="E118" s="24"/>
      <c r="F118" s="24"/>
      <c r="G118" s="24"/>
      <c r="K118" s="21"/>
      <c r="M118" s="19"/>
      <c r="N118" s="31" t="s">
        <v>126</v>
      </c>
      <c r="W118" s="16"/>
      <c r="X118" s="3"/>
      <c r="Y118" s="22"/>
      <c r="Z118" s="7"/>
    </row>
    <row r="119" spans="2:26" x14ac:dyDescent="0.3">
      <c r="E119" s="24"/>
      <c r="F119" s="24"/>
      <c r="G119" s="24"/>
      <c r="K119" s="21"/>
      <c r="M119" s="19"/>
      <c r="N119" s="5"/>
      <c r="W119" s="16"/>
      <c r="X119" s="3"/>
      <c r="Y119" s="22"/>
      <c r="Z119" s="7"/>
    </row>
    <row r="120" spans="2:26" x14ac:dyDescent="0.3">
      <c r="E120" s="24"/>
      <c r="F120" s="24"/>
      <c r="G120" s="24"/>
      <c r="K120" s="21"/>
      <c r="M120" s="19"/>
      <c r="N120" s="5" t="s">
        <v>6</v>
      </c>
      <c r="W120" s="16"/>
      <c r="X120" s="3"/>
      <c r="Y120" s="22"/>
      <c r="Z120" s="7"/>
    </row>
    <row r="121" spans="2:26" x14ac:dyDescent="0.3">
      <c r="B121" s="2" t="s">
        <v>226</v>
      </c>
      <c r="E121" s="24"/>
      <c r="F121" s="24"/>
      <c r="G121" s="24"/>
      <c r="I121" t="str">
        <f>CONCATENATE("ALTER TABLE"," ",B121)</f>
        <v>ALTER TABLE CR_RULE</v>
      </c>
      <c r="J121" t="str">
        <f t="shared" ref="J121:J128" si="47">LEFT(CONCATENATE(" ADD "," ",N121,";"),LEN(CONCATENATE(" ADD "," ",N121,";"))-2)</f>
        <v xml:space="preserve"> ADD  CREATE TABLE CR_RULE </v>
      </c>
      <c r="K121" s="21" t="str">
        <f t="shared" ref="K121:K128" si="48">LEFT(CONCATENATE(" ALTER COLUMN  "," ",B121,";"),LEN(CONCATENATE(" ALTER COLUMN "," ",B121,";")))</f>
        <v xml:space="preserve"> ALTER COLUMN   CR_RULE</v>
      </c>
      <c r="M121" s="19"/>
      <c r="N121" s="5" t="str">
        <f>CONCATENATE("CREATE TABLE ",B121," ","(")</f>
        <v>CREATE TABLE CR_RULE (</v>
      </c>
      <c r="W121" s="16"/>
      <c r="X121" s="3" t="s">
        <v>32</v>
      </c>
      <c r="Y121" s="22"/>
      <c r="Z121" s="7"/>
    </row>
    <row r="122" spans="2:26" ht="19.2" x14ac:dyDescent="0.45">
      <c r="B122" s="1" t="s">
        <v>2</v>
      </c>
      <c r="C122" s="1" t="s">
        <v>1</v>
      </c>
      <c r="D122" s="4">
        <v>20</v>
      </c>
      <c r="E122" s="24" t="s">
        <v>163</v>
      </c>
      <c r="F122" s="24"/>
      <c r="G122" s="24"/>
      <c r="I122" t="str">
        <f>I121</f>
        <v>ALTER TABLE CR_RULE</v>
      </c>
      <c r="J122" t="str">
        <f t="shared" si="47"/>
        <v xml:space="preserve"> ADD  ID VARCHAR(20) NOT NULL </v>
      </c>
      <c r="K122" s="21" t="str">
        <f t="shared" si="48"/>
        <v xml:space="preserve"> ALTER COLUMN   ID</v>
      </c>
      <c r="L122" s="12"/>
      <c r="M122" s="18"/>
      <c r="N122" s="5" t="str">
        <f t="shared" ref="N122:N128" si="49">CONCATENATE(B122," ",C122,"(",D122,")",E122,F122,G122,",")</f>
        <v>ID VARCHAR(20) NOT NULL ,</v>
      </c>
      <c r="O122" s="6" t="s">
        <v>2</v>
      </c>
      <c r="P122" s="6"/>
      <c r="Q122" s="6"/>
      <c r="R122" s="6"/>
      <c r="S122" s="6"/>
      <c r="T122" s="6"/>
      <c r="U122" s="6"/>
      <c r="V122" s="6"/>
      <c r="W122" s="17" t="str">
        <f t="shared" ref="W122:W128" si="50">CONCATENATE(,LOWER(O122),UPPER(LEFT(P122,1)),LOWER(RIGHT(P122,LEN(P122)-IF(LEN(P122)&gt;0,1,LEN(P122)))),UPPER(LEFT(Q122,1)),LOWER(RIGHT(Q122,LEN(Q122)-IF(LEN(Q122)&gt;0,1,LEN(Q122)))),UPPER(LEFT(R122,1)),LOWER(RIGHT(R122,LEN(R122)-IF(LEN(R122)&gt;0,1,LEN(R122)))),UPPER(LEFT(S122,1)),LOWER(RIGHT(S122,LEN(S122)-IF(LEN(S122)&gt;0,1,LEN(S122)))),UPPER(LEFT(T122,1)),LOWER(RIGHT(T122,LEN(T122)-IF(LEN(T122)&gt;0,1,LEN(T122)))),UPPER(LEFT(U122,1)),LOWER(RIGHT(U122,LEN(U122)-IF(LEN(U122)&gt;0,1,LEN(U122)))),UPPER(LEFT(V122,1)),LOWER(RIGHT(V122,LEN(V122)-IF(LEN(V122)&gt;0,1,LEN(V122)))))</f>
        <v>ıd</v>
      </c>
      <c r="X122" s="3" t="str">
        <f t="shared" ref="X122:X128" si="51">CONCATENATE("""",W122,"""",":","""","""",",")</f>
        <v>"ıd":"",</v>
      </c>
      <c r="Y122" s="22" t="str">
        <f t="shared" ref="Y122:Y128" si="52">CONCATENATE("public static String ",,B122,,"=","""",W122,""";")</f>
        <v>public static String ID="ıd";</v>
      </c>
      <c r="Z122" s="7" t="str">
        <f t="shared" ref="Z122:Z128" si="53">CONCATENATE("private String ",W122,"=","""""",";")</f>
        <v>private String ıd="";</v>
      </c>
    </row>
    <row r="123" spans="2:26" ht="19.2" x14ac:dyDescent="0.45">
      <c r="B123" s="1" t="s">
        <v>3</v>
      </c>
      <c r="C123" s="1" t="s">
        <v>1</v>
      </c>
      <c r="D123" s="4">
        <v>10</v>
      </c>
      <c r="E123" s="24"/>
      <c r="F123" s="24"/>
      <c r="G123" s="24"/>
      <c r="I123" t="str">
        <f>I122</f>
        <v>ALTER TABLE CR_RULE</v>
      </c>
      <c r="J123" t="str">
        <f t="shared" si="47"/>
        <v xml:space="preserve"> ADD  STATUS VARCHAR(10)</v>
      </c>
      <c r="K123" s="21" t="str">
        <f t="shared" si="48"/>
        <v xml:space="preserve"> ALTER COLUMN   STATUS</v>
      </c>
      <c r="L123" s="12"/>
      <c r="M123" s="18"/>
      <c r="N123" s="5" t="str">
        <f t="shared" si="49"/>
        <v>STATUS VARCHAR(10),</v>
      </c>
      <c r="O123" s="6" t="s">
        <v>3</v>
      </c>
      <c r="W123" s="17" t="str">
        <f t="shared" si="50"/>
        <v>status</v>
      </c>
      <c r="X123" s="3" t="str">
        <f t="shared" si="51"/>
        <v>"status":"",</v>
      </c>
      <c r="Y123" s="22" t="str">
        <f t="shared" si="52"/>
        <v>public static String STATUS="status";</v>
      </c>
      <c r="Z123" s="7" t="str">
        <f t="shared" si="53"/>
        <v>private String status="";</v>
      </c>
    </row>
    <row r="124" spans="2:26" ht="19.2" x14ac:dyDescent="0.45">
      <c r="B124" s="1" t="s">
        <v>4</v>
      </c>
      <c r="C124" s="1" t="s">
        <v>1</v>
      </c>
      <c r="D124" s="4">
        <v>20</v>
      </c>
      <c r="E124" s="24"/>
      <c r="F124" s="24"/>
      <c r="G124" s="24"/>
      <c r="I124" t="str">
        <f>I123</f>
        <v>ALTER TABLE CR_RULE</v>
      </c>
      <c r="J124" t="str">
        <f t="shared" si="47"/>
        <v xml:space="preserve"> ADD  INSERT_DATE VARCHAR(20)</v>
      </c>
      <c r="K124" s="21" t="str">
        <f t="shared" si="48"/>
        <v xml:space="preserve"> ALTER COLUMN   INSERT_DATE</v>
      </c>
      <c r="L124" s="12"/>
      <c r="M124" s="18"/>
      <c r="N124" s="5" t="str">
        <f t="shared" si="49"/>
        <v>INSERT_DATE VARCHAR(20),</v>
      </c>
      <c r="O124" s="6" t="s">
        <v>7</v>
      </c>
      <c r="P124" t="s">
        <v>8</v>
      </c>
      <c r="W124" s="17" t="str">
        <f t="shared" si="50"/>
        <v>ınsertDate</v>
      </c>
      <c r="X124" s="3" t="str">
        <f t="shared" si="51"/>
        <v>"ınsertDate":"",</v>
      </c>
      <c r="Y124" s="22" t="str">
        <f t="shared" si="52"/>
        <v>public static String INSERT_DATE="ınsertDate";</v>
      </c>
      <c r="Z124" s="7" t="str">
        <f t="shared" si="53"/>
        <v>private String ınsertDate="";</v>
      </c>
    </row>
    <row r="125" spans="2:26" ht="30.6" x14ac:dyDescent="0.45">
      <c r="B125" s="1" t="s">
        <v>5</v>
      </c>
      <c r="C125" s="1" t="s">
        <v>1</v>
      </c>
      <c r="D125" s="4">
        <v>20</v>
      </c>
      <c r="E125" s="24"/>
      <c r="F125" s="24"/>
      <c r="G125" s="24"/>
      <c r="I125" t="str">
        <f>I124</f>
        <v>ALTER TABLE CR_RULE</v>
      </c>
      <c r="J125" t="str">
        <f t="shared" si="47"/>
        <v xml:space="preserve"> ADD  MODIFICATION_DATE VARCHAR(20)</v>
      </c>
      <c r="K125" s="21" t="str">
        <f t="shared" si="48"/>
        <v xml:space="preserve"> ALTER COLUMN   MODIFICATION_DATE</v>
      </c>
      <c r="L125" s="12"/>
      <c r="M125" s="18"/>
      <c r="N125" s="5" t="str">
        <f t="shared" si="49"/>
        <v>MODIFICATION_DATE VARCHAR(20),</v>
      </c>
      <c r="O125" s="6" t="s">
        <v>9</v>
      </c>
      <c r="P125" t="s">
        <v>8</v>
      </c>
      <c r="W125" s="17" t="str">
        <f t="shared" si="50"/>
        <v>modıfıcatıonDate</v>
      </c>
      <c r="X125" s="3" t="str">
        <f t="shared" si="51"/>
        <v>"modıfıcatıonDate":"",</v>
      </c>
      <c r="Y125" s="22" t="str">
        <f t="shared" si="52"/>
        <v>public static String MODIFICATION_DATE="modıfıcatıonDate";</v>
      </c>
      <c r="Z125" s="7" t="str">
        <f t="shared" si="53"/>
        <v>private String modıfıcatıonDate="";</v>
      </c>
    </row>
    <row r="126" spans="2:26" ht="19.2" x14ac:dyDescent="0.45">
      <c r="B126" s="1" t="s">
        <v>235</v>
      </c>
      <c r="C126" s="1" t="s">
        <v>1</v>
      </c>
      <c r="D126" s="4">
        <v>100</v>
      </c>
      <c r="E126" s="24"/>
      <c r="F126" s="24"/>
      <c r="G126" s="24"/>
      <c r="I126" t="str">
        <f>I124</f>
        <v>ALTER TABLE CR_RULE</v>
      </c>
      <c r="J126" t="str">
        <f t="shared" si="47"/>
        <v xml:space="preserve"> ADD  IS_PUBLIC VARCHAR(100)</v>
      </c>
      <c r="K126" s="21" t="str">
        <f t="shared" si="48"/>
        <v xml:space="preserve"> ALTER COLUMN   IS_PUBLIC</v>
      </c>
      <c r="L126" s="12"/>
      <c r="M126" s="18"/>
      <c r="N126" s="5" t="str">
        <f t="shared" si="49"/>
        <v>IS_PUBLIC VARCHAR(100),</v>
      </c>
      <c r="O126" s="6" t="s">
        <v>112</v>
      </c>
      <c r="P126" t="s">
        <v>236</v>
      </c>
      <c r="W126" s="17" t="str">
        <f t="shared" si="50"/>
        <v>ısPublıc</v>
      </c>
      <c r="X126" s="3" t="str">
        <f t="shared" si="51"/>
        <v>"ısPublıc":"",</v>
      </c>
      <c r="Y126" s="22" t="str">
        <f t="shared" si="52"/>
        <v>public static String IS_PUBLIC="ısPublıc";</v>
      </c>
      <c r="Z126" s="7" t="str">
        <f t="shared" si="53"/>
        <v>private String ısPublıc="";</v>
      </c>
    </row>
    <row r="127" spans="2:26" ht="19.2" x14ac:dyDescent="0.45">
      <c r="B127" s="1" t="s">
        <v>68</v>
      </c>
      <c r="C127" s="1" t="s">
        <v>1</v>
      </c>
      <c r="D127" s="4">
        <v>100</v>
      </c>
      <c r="E127" s="24"/>
      <c r="F127" s="24"/>
      <c r="G127" s="24"/>
      <c r="I127" t="str">
        <f>I125</f>
        <v>ALTER TABLE CR_RULE</v>
      </c>
      <c r="J127" t="str">
        <f t="shared" si="47"/>
        <v xml:space="preserve"> ADD  RULE_NAME VARCHAR(100)</v>
      </c>
      <c r="K127" s="21" t="str">
        <f t="shared" si="48"/>
        <v xml:space="preserve"> ALTER COLUMN   RULE_NAME</v>
      </c>
      <c r="L127" s="12"/>
      <c r="M127" s="18"/>
      <c r="N127" s="5" t="str">
        <f t="shared" si="49"/>
        <v>RULE_NAME VARCHAR(100),</v>
      </c>
      <c r="O127" s="6" t="s">
        <v>67</v>
      </c>
      <c r="P127" t="s">
        <v>0</v>
      </c>
      <c r="W127" s="17" t="str">
        <f t="shared" si="50"/>
        <v>ruleName</v>
      </c>
      <c r="X127" s="3" t="str">
        <f t="shared" si="51"/>
        <v>"ruleName":"",</v>
      </c>
      <c r="Y127" s="22" t="str">
        <f t="shared" si="52"/>
        <v>public static String RULE_NAME="ruleName";</v>
      </c>
      <c r="Z127" s="7" t="str">
        <f t="shared" si="53"/>
        <v>private String ruleName="";</v>
      </c>
    </row>
    <row r="128" spans="2:26" ht="19.2" x14ac:dyDescent="0.45">
      <c r="B128" s="1" t="s">
        <v>14</v>
      </c>
      <c r="C128" s="1" t="s">
        <v>1</v>
      </c>
      <c r="D128" s="4">
        <v>50</v>
      </c>
      <c r="E128" s="24"/>
      <c r="F128" s="24"/>
      <c r="G128" s="24"/>
      <c r="I128" t="e">
        <f>#REF!</f>
        <v>#REF!</v>
      </c>
      <c r="J128" t="str">
        <f t="shared" si="47"/>
        <v xml:space="preserve"> ADD  DESCRIPTION VARCHAR(50)</v>
      </c>
      <c r="K128" s="21" t="str">
        <f t="shared" si="48"/>
        <v xml:space="preserve"> ALTER COLUMN   DESCRIPTION</v>
      </c>
      <c r="L128" s="12"/>
      <c r="M128" s="18"/>
      <c r="N128" s="5" t="str">
        <f t="shared" si="49"/>
        <v>DESCRIPTION VARCHAR(50),</v>
      </c>
      <c r="O128" s="6" t="s">
        <v>14</v>
      </c>
      <c r="W128" s="17" t="str">
        <f t="shared" si="50"/>
        <v>descrıptıon</v>
      </c>
      <c r="X128" s="3" t="str">
        <f t="shared" si="51"/>
        <v>"descrıptıon":"",</v>
      </c>
      <c r="Y128" s="22" t="str">
        <f t="shared" si="52"/>
        <v>public static String DESCRIPTION="descrıptıon";</v>
      </c>
      <c r="Z128" s="7" t="str">
        <f t="shared" si="53"/>
        <v>private String descrıptıon="";</v>
      </c>
    </row>
    <row r="129" spans="2:26" ht="19.2" x14ac:dyDescent="0.45">
      <c r="B129" s="30"/>
      <c r="C129" s="14"/>
      <c r="D129" s="9"/>
      <c r="E129" s="24"/>
      <c r="F129" s="24"/>
      <c r="G129" s="24"/>
      <c r="K129" s="32"/>
      <c r="M129" s="20"/>
      <c r="N129" s="33" t="s">
        <v>130</v>
      </c>
      <c r="O129" s="14"/>
      <c r="P129" s="14"/>
      <c r="W129" s="17"/>
      <c r="X129" s="3"/>
      <c r="Y129" s="22"/>
      <c r="Z129" s="7"/>
    </row>
    <row r="130" spans="2:26" x14ac:dyDescent="0.3">
      <c r="E130" s="24"/>
      <c r="F130" s="24"/>
      <c r="G130" s="24"/>
      <c r="K130" s="21"/>
      <c r="M130" s="19"/>
      <c r="N130" s="31" t="s">
        <v>126</v>
      </c>
      <c r="W130" s="16"/>
      <c r="X130" s="3"/>
      <c r="Y130" s="22"/>
      <c r="Z130" s="7"/>
    </row>
    <row r="131" spans="2:26" x14ac:dyDescent="0.3">
      <c r="E131" s="24"/>
      <c r="F131" s="24"/>
      <c r="G131" s="24"/>
      <c r="K131" s="21"/>
      <c r="M131" s="19"/>
      <c r="N131" s="5"/>
      <c r="W131" s="16"/>
      <c r="X131" s="3"/>
      <c r="Y131" s="22"/>
      <c r="Z131" s="7"/>
    </row>
    <row r="132" spans="2:26" x14ac:dyDescent="0.3">
      <c r="E132" s="24"/>
      <c r="F132" s="24"/>
      <c r="G132" s="24"/>
      <c r="K132" s="21"/>
      <c r="M132" s="19"/>
      <c r="N132" s="5" t="s">
        <v>6</v>
      </c>
      <c r="W132" s="16"/>
      <c r="X132" s="3"/>
      <c r="Y132" s="22"/>
      <c r="Z132" s="7"/>
    </row>
    <row r="133" spans="2:26" ht="28.8" x14ac:dyDescent="0.3">
      <c r="B133" s="2" t="s">
        <v>227</v>
      </c>
      <c r="E133" s="24"/>
      <c r="F133" s="24"/>
      <c r="G133" s="24"/>
      <c r="I133" t="str">
        <f>CONCATENATE("ALTER TABLE"," ",B133)</f>
        <v>ALTER TABLE CR_REL_RULE_AND_PERMISSION</v>
      </c>
      <c r="J133" t="str">
        <f t="shared" ref="J133:J139" si="54">LEFT(CONCATENATE(" ADD "," ",N133,";"),LEN(CONCATENATE(" ADD "," ",N133,";"))-2)</f>
        <v xml:space="preserve"> ADD  CREATE TABLE CR_REL_RULE_AND_PERMISSION </v>
      </c>
      <c r="K133" s="21" t="str">
        <f t="shared" ref="K133:K139" si="55">LEFT(CONCATENATE(" ALTER COLUMN  "," ",B133,";"),LEN(CONCATENATE(" ALTER COLUMN "," ",B133,";")))</f>
        <v xml:space="preserve"> ALTER COLUMN   CR_REL_RULE_AND_PERMISSION</v>
      </c>
      <c r="M133" s="19"/>
      <c r="N133" s="5" t="str">
        <f>CONCATENATE("CREATE TABLE ",B133," ","(")</f>
        <v>CREATE TABLE CR_REL_RULE_AND_PERMISSION (</v>
      </c>
      <c r="W133" s="16"/>
      <c r="X133" s="3" t="s">
        <v>32</v>
      </c>
      <c r="Y133" s="22"/>
      <c r="Z133" s="7"/>
    </row>
    <row r="134" spans="2:26" ht="19.2" x14ac:dyDescent="0.45">
      <c r="B134" s="1" t="s">
        <v>2</v>
      </c>
      <c r="C134" s="1" t="s">
        <v>1</v>
      </c>
      <c r="D134" s="4">
        <v>20</v>
      </c>
      <c r="E134" s="24" t="s">
        <v>163</v>
      </c>
      <c r="F134" s="24"/>
      <c r="G134" s="24"/>
      <c r="I134" t="str">
        <f>I133</f>
        <v>ALTER TABLE CR_REL_RULE_AND_PERMISSION</v>
      </c>
      <c r="J134" t="str">
        <f t="shared" si="54"/>
        <v xml:space="preserve"> ADD  ID VARCHAR(20) NOT NULL </v>
      </c>
      <c r="K134" s="21" t="str">
        <f t="shared" si="55"/>
        <v xml:space="preserve"> ALTER COLUMN   ID</v>
      </c>
      <c r="L134" s="12"/>
      <c r="M134" s="18"/>
      <c r="N134" s="5" t="str">
        <f t="shared" ref="N134:N139" si="56">CONCATENATE(B134," ",C134,"(",D134,")",E134,F134,G134,",")</f>
        <v>ID VARCHAR(20) NOT NULL ,</v>
      </c>
      <c r="O134" s="6" t="s">
        <v>2</v>
      </c>
      <c r="P134" s="6"/>
      <c r="Q134" s="6"/>
      <c r="R134" s="6"/>
      <c r="S134" s="6"/>
      <c r="T134" s="6"/>
      <c r="U134" s="6"/>
      <c r="V134" s="6"/>
      <c r="W134" s="17" t="str">
        <f t="shared" ref="W134:W139" si="57">CONCATENATE(,LOWER(O134),UPPER(LEFT(P134,1)),LOWER(RIGHT(P134,LEN(P134)-IF(LEN(P134)&gt;0,1,LEN(P134)))),UPPER(LEFT(Q134,1)),LOWER(RIGHT(Q134,LEN(Q134)-IF(LEN(Q134)&gt;0,1,LEN(Q134)))),UPPER(LEFT(R134,1)),LOWER(RIGHT(R134,LEN(R134)-IF(LEN(R134)&gt;0,1,LEN(R134)))),UPPER(LEFT(S134,1)),LOWER(RIGHT(S134,LEN(S134)-IF(LEN(S134)&gt;0,1,LEN(S134)))),UPPER(LEFT(T134,1)),LOWER(RIGHT(T134,LEN(T134)-IF(LEN(T134)&gt;0,1,LEN(T134)))),UPPER(LEFT(U134,1)),LOWER(RIGHT(U134,LEN(U134)-IF(LEN(U134)&gt;0,1,LEN(U134)))),UPPER(LEFT(V134,1)),LOWER(RIGHT(V134,LEN(V134)-IF(LEN(V134)&gt;0,1,LEN(V134)))))</f>
        <v>ıd</v>
      </c>
      <c r="X134" s="3" t="str">
        <f t="shared" ref="X134:X139" si="58">CONCATENATE("""",W134,"""",":","""","""",",")</f>
        <v>"ıd":"",</v>
      </c>
      <c r="Y134" s="22" t="str">
        <f t="shared" ref="Y134:Y139" si="59">CONCATENATE("public static String ",,B134,,"=","""",W134,""";")</f>
        <v>public static String ID="ıd";</v>
      </c>
      <c r="Z134" s="7" t="str">
        <f t="shared" ref="Z134:Z139" si="60">CONCATENATE("private String ",W134,"=","""""",";")</f>
        <v>private String ıd="";</v>
      </c>
    </row>
    <row r="135" spans="2:26" ht="19.2" x14ac:dyDescent="0.45">
      <c r="B135" s="1" t="s">
        <v>3</v>
      </c>
      <c r="C135" s="1" t="s">
        <v>1</v>
      </c>
      <c r="D135" s="4">
        <v>10</v>
      </c>
      <c r="E135" s="24"/>
      <c r="F135" s="24"/>
      <c r="G135" s="24"/>
      <c r="I135" t="str">
        <f>I134</f>
        <v>ALTER TABLE CR_REL_RULE_AND_PERMISSION</v>
      </c>
      <c r="J135" t="str">
        <f t="shared" si="54"/>
        <v xml:space="preserve"> ADD  STATUS VARCHAR(10)</v>
      </c>
      <c r="K135" s="21" t="str">
        <f t="shared" si="55"/>
        <v xml:space="preserve"> ALTER COLUMN   STATUS</v>
      </c>
      <c r="L135" s="12"/>
      <c r="M135" s="18"/>
      <c r="N135" s="5" t="str">
        <f t="shared" si="56"/>
        <v>STATUS VARCHAR(10),</v>
      </c>
      <c r="O135" s="6" t="s">
        <v>3</v>
      </c>
      <c r="W135" s="17" t="str">
        <f t="shared" si="57"/>
        <v>status</v>
      </c>
      <c r="X135" s="3" t="str">
        <f t="shared" si="58"/>
        <v>"status":"",</v>
      </c>
      <c r="Y135" s="22" t="str">
        <f t="shared" si="59"/>
        <v>public static String STATUS="status";</v>
      </c>
      <c r="Z135" s="7" t="str">
        <f t="shared" si="60"/>
        <v>private String status="";</v>
      </c>
    </row>
    <row r="136" spans="2:26" ht="19.2" x14ac:dyDescent="0.45">
      <c r="B136" s="1" t="s">
        <v>4</v>
      </c>
      <c r="C136" s="1" t="s">
        <v>1</v>
      </c>
      <c r="D136" s="4">
        <v>20</v>
      </c>
      <c r="E136" s="24"/>
      <c r="F136" s="24"/>
      <c r="G136" s="24"/>
      <c r="I136" t="str">
        <f>I135</f>
        <v>ALTER TABLE CR_REL_RULE_AND_PERMISSION</v>
      </c>
      <c r="J136" t="str">
        <f t="shared" si="54"/>
        <v xml:space="preserve"> ADD  INSERT_DATE VARCHAR(20)</v>
      </c>
      <c r="K136" s="21" t="str">
        <f t="shared" si="55"/>
        <v xml:space="preserve"> ALTER COLUMN   INSERT_DATE</v>
      </c>
      <c r="L136" s="12"/>
      <c r="M136" s="18"/>
      <c r="N136" s="5" t="str">
        <f t="shared" si="56"/>
        <v>INSERT_DATE VARCHAR(20),</v>
      </c>
      <c r="O136" s="6" t="s">
        <v>7</v>
      </c>
      <c r="P136" t="s">
        <v>8</v>
      </c>
      <c r="W136" s="17" t="str">
        <f t="shared" si="57"/>
        <v>ınsertDate</v>
      </c>
      <c r="X136" s="3" t="str">
        <f t="shared" si="58"/>
        <v>"ınsertDate":"",</v>
      </c>
      <c r="Y136" s="22" t="str">
        <f t="shared" si="59"/>
        <v>public static String INSERT_DATE="ınsertDate";</v>
      </c>
      <c r="Z136" s="7" t="str">
        <f t="shared" si="60"/>
        <v>private String ınsertDate="";</v>
      </c>
    </row>
    <row r="137" spans="2:26" ht="30.6" x14ac:dyDescent="0.45">
      <c r="B137" s="1" t="s">
        <v>5</v>
      </c>
      <c r="C137" s="1" t="s">
        <v>1</v>
      </c>
      <c r="D137" s="4">
        <v>20</v>
      </c>
      <c r="E137" s="24"/>
      <c r="F137" s="24"/>
      <c r="G137" s="24"/>
      <c r="I137" t="str">
        <f>I136</f>
        <v>ALTER TABLE CR_REL_RULE_AND_PERMISSION</v>
      </c>
      <c r="J137" t="str">
        <f t="shared" si="54"/>
        <v xml:space="preserve"> ADD  MODIFICATION_DATE VARCHAR(20)</v>
      </c>
      <c r="K137" s="21" t="str">
        <f t="shared" si="55"/>
        <v xml:space="preserve"> ALTER COLUMN   MODIFICATION_DATE</v>
      </c>
      <c r="L137" s="12"/>
      <c r="M137" s="18"/>
      <c r="N137" s="5" t="str">
        <f t="shared" si="56"/>
        <v>MODIFICATION_DATE VARCHAR(20),</v>
      </c>
      <c r="O137" s="6" t="s">
        <v>9</v>
      </c>
      <c r="P137" t="s">
        <v>8</v>
      </c>
      <c r="W137" s="17" t="str">
        <f t="shared" si="57"/>
        <v>modıfıcatıonDate</v>
      </c>
      <c r="X137" s="3" t="str">
        <f t="shared" si="58"/>
        <v>"modıfıcatıonDate":"",</v>
      </c>
      <c r="Y137" s="22" t="str">
        <f t="shared" si="59"/>
        <v>public static String MODIFICATION_DATE="modıfıcatıonDate";</v>
      </c>
      <c r="Z137" s="7" t="str">
        <f t="shared" si="60"/>
        <v>private String modıfıcatıonDate="";</v>
      </c>
    </row>
    <row r="138" spans="2:26" ht="19.2" x14ac:dyDescent="0.45">
      <c r="B138" s="1" t="s">
        <v>228</v>
      </c>
      <c r="C138" s="1" t="s">
        <v>1</v>
      </c>
      <c r="D138" s="4">
        <v>100</v>
      </c>
      <c r="E138" s="24"/>
      <c r="F138" s="24"/>
      <c r="G138" s="24"/>
      <c r="I138" t="str">
        <f>I137</f>
        <v>ALTER TABLE CR_REL_RULE_AND_PERMISSION</v>
      </c>
      <c r="J138" t="str">
        <f t="shared" si="54"/>
        <v xml:space="preserve"> ADD  FK_RULE_ID VARCHAR(100)</v>
      </c>
      <c r="K138" s="21" t="str">
        <f t="shared" si="55"/>
        <v xml:space="preserve"> ALTER COLUMN   FK_RULE_ID</v>
      </c>
      <c r="L138" s="12"/>
      <c r="M138" s="18"/>
      <c r="N138" s="5" t="str">
        <f t="shared" si="56"/>
        <v>FK_RULE_ID VARCHAR(100),</v>
      </c>
      <c r="O138" s="6" t="s">
        <v>67</v>
      </c>
      <c r="P138" t="s">
        <v>0</v>
      </c>
      <c r="W138" s="17" t="str">
        <f t="shared" si="57"/>
        <v>ruleName</v>
      </c>
      <c r="X138" s="3" t="str">
        <f t="shared" si="58"/>
        <v>"ruleName":"",</v>
      </c>
      <c r="Y138" s="22" t="str">
        <f t="shared" si="59"/>
        <v>public static String FK_RULE_ID="ruleName";</v>
      </c>
      <c r="Z138" s="7" t="str">
        <f t="shared" si="60"/>
        <v>private String ruleName="";</v>
      </c>
    </row>
    <row r="139" spans="2:26" ht="30.6" x14ac:dyDescent="0.45">
      <c r="B139" s="1" t="s">
        <v>229</v>
      </c>
      <c r="C139" s="1" t="s">
        <v>1</v>
      </c>
      <c r="D139" s="4">
        <v>50</v>
      </c>
      <c r="E139" s="24"/>
      <c r="F139" s="24"/>
      <c r="G139" s="24"/>
      <c r="I139" t="e">
        <f>#REF!</f>
        <v>#REF!</v>
      </c>
      <c r="J139" t="str">
        <f t="shared" si="54"/>
        <v xml:space="preserve"> ADD  FK_PERMISSION_ID VARCHAR(50)</v>
      </c>
      <c r="K139" s="21" t="str">
        <f t="shared" si="55"/>
        <v xml:space="preserve"> ALTER COLUMN   FK_PERMISSION_ID</v>
      </c>
      <c r="L139" s="12"/>
      <c r="M139" s="18"/>
      <c r="N139" s="5" t="str">
        <f t="shared" si="56"/>
        <v>FK_PERMISSION_ID VARCHAR(50),</v>
      </c>
      <c r="O139" s="6" t="s">
        <v>14</v>
      </c>
      <c r="W139" s="17" t="str">
        <f t="shared" si="57"/>
        <v>descrıptıon</v>
      </c>
      <c r="X139" s="3" t="str">
        <f t="shared" si="58"/>
        <v>"descrıptıon":"",</v>
      </c>
      <c r="Y139" s="22" t="str">
        <f t="shared" si="59"/>
        <v>public static String FK_PERMISSION_ID="descrıptıon";</v>
      </c>
      <c r="Z139" s="7" t="str">
        <f t="shared" si="60"/>
        <v>private String descrıptıon="";</v>
      </c>
    </row>
    <row r="140" spans="2:26" ht="19.2" x14ac:dyDescent="0.45">
      <c r="B140" s="30"/>
      <c r="C140" s="14"/>
      <c r="D140" s="9"/>
      <c r="E140" s="24"/>
      <c r="F140" s="24"/>
      <c r="G140" s="24"/>
      <c r="K140" s="32"/>
      <c r="M140" s="20"/>
      <c r="N140" s="33" t="s">
        <v>130</v>
      </c>
      <c r="O140" s="14"/>
      <c r="P140" s="14"/>
      <c r="W140" s="17"/>
      <c r="X140" s="3"/>
      <c r="Y140" s="22"/>
      <c r="Z140" s="7"/>
    </row>
    <row r="141" spans="2:26" x14ac:dyDescent="0.3">
      <c r="E141" s="24"/>
      <c r="F141" s="24"/>
      <c r="G141" s="24"/>
      <c r="K141" s="21"/>
      <c r="M141" s="19"/>
      <c r="N141" s="31" t="s">
        <v>126</v>
      </c>
      <c r="W141" s="16"/>
      <c r="X141" s="3"/>
      <c r="Y141" s="22"/>
      <c r="Z141" s="7"/>
    </row>
    <row r="142" spans="2:26" x14ac:dyDescent="0.3">
      <c r="E142" s="24"/>
      <c r="F142" s="24"/>
      <c r="G142" s="24"/>
      <c r="K142" s="21"/>
      <c r="M142" s="19"/>
      <c r="N142" s="5"/>
      <c r="W142" s="16"/>
      <c r="X142" s="3"/>
      <c r="Y142" s="22"/>
      <c r="Z142" s="7"/>
    </row>
    <row r="143" spans="2:26" x14ac:dyDescent="0.3">
      <c r="E143" s="24"/>
      <c r="F143" s="24"/>
      <c r="G143" s="24"/>
      <c r="K143" s="21"/>
      <c r="M143" s="19"/>
      <c r="N143" s="5" t="s">
        <v>6</v>
      </c>
      <c r="W143" s="16"/>
      <c r="X143" s="3"/>
      <c r="Y143" s="22"/>
      <c r="Z143" s="7"/>
    </row>
    <row r="144" spans="2:26" ht="43.2" x14ac:dyDescent="0.3">
      <c r="B144" s="2" t="s">
        <v>230</v>
      </c>
      <c r="E144" s="24"/>
      <c r="F144" s="24"/>
      <c r="G144" s="24"/>
      <c r="J144" t="s">
        <v>231</v>
      </c>
      <c r="K144" s="26" t="str">
        <f>CONCATENATE(J144," VIEW ",B144," AS SELECT")</f>
        <v>CREATE OR REPLACE  VIEW CR_REL_RULE_AND_PERMISSION_LIST AS SELECT</v>
      </c>
      <c r="M144" s="19"/>
      <c r="N144" s="5" t="str">
        <f>CONCATENATE("CREATE TABLE ",B144," ","(")</f>
        <v>CREATE TABLE CR_REL_RULE_AND_PERMISSION_LIST (</v>
      </c>
      <c r="W144" s="16"/>
      <c r="X144" s="3" t="s">
        <v>32</v>
      </c>
      <c r="Y144" s="22"/>
      <c r="Z144" s="7"/>
    </row>
    <row r="145" spans="2:26" ht="19.2" x14ac:dyDescent="0.45">
      <c r="B145" s="1" t="s">
        <v>2</v>
      </c>
      <c r="C145" s="1" t="s">
        <v>1</v>
      </c>
      <c r="D145" s="4">
        <v>20</v>
      </c>
      <c r="E145" s="24" t="s">
        <v>163</v>
      </c>
      <c r="F145" s="24"/>
      <c r="G145" s="24"/>
      <c r="K145" s="25" t="str">
        <f>CONCATENATE("T.",B145,",")</f>
        <v>T.ID,</v>
      </c>
      <c r="L145" s="12"/>
      <c r="M145" s="18"/>
      <c r="N145" s="5" t="str">
        <f t="shared" ref="N145:N152" si="61">CONCATENATE(B145," ",C145,"(",D145,")",E145,F145,G145,",")</f>
        <v>ID VARCHAR(20) NOT NULL ,</v>
      </c>
      <c r="O145" s="6" t="s">
        <v>2</v>
      </c>
      <c r="P145" s="6"/>
      <c r="Q145" s="6"/>
      <c r="R145" s="6"/>
      <c r="S145" s="6"/>
      <c r="T145" s="6"/>
      <c r="U145" s="6"/>
      <c r="V145" s="6"/>
      <c r="W145" s="17" t="str">
        <f t="shared" ref="W145:W152" si="62">CONCATENATE(,LOWER(O145),UPPER(LEFT(P145,1)),LOWER(RIGHT(P145,LEN(P145)-IF(LEN(P145)&gt;0,1,LEN(P145)))),UPPER(LEFT(Q145,1)),LOWER(RIGHT(Q145,LEN(Q145)-IF(LEN(Q145)&gt;0,1,LEN(Q145)))),UPPER(LEFT(R145,1)),LOWER(RIGHT(R145,LEN(R145)-IF(LEN(R145)&gt;0,1,LEN(R145)))),UPPER(LEFT(S145,1)),LOWER(RIGHT(S145,LEN(S145)-IF(LEN(S145)&gt;0,1,LEN(S145)))),UPPER(LEFT(T145,1)),LOWER(RIGHT(T145,LEN(T145)-IF(LEN(T145)&gt;0,1,LEN(T145)))),UPPER(LEFT(U145,1)),LOWER(RIGHT(U145,LEN(U145)-IF(LEN(U145)&gt;0,1,LEN(U145)))),UPPER(LEFT(V145,1)),LOWER(RIGHT(V145,LEN(V145)-IF(LEN(V145)&gt;0,1,LEN(V145)))))</f>
        <v>ıd</v>
      </c>
      <c r="X145" s="3" t="str">
        <f t="shared" ref="X145:X152" si="63">CONCATENATE("""",W145,"""",":","""","""",",")</f>
        <v>"ıd":"",</v>
      </c>
      <c r="Y145" s="22" t="str">
        <f t="shared" ref="Y145:Y152" si="64">CONCATENATE("public static String ",,B145,,"=","""",W145,""";")</f>
        <v>public static String ID="ıd";</v>
      </c>
      <c r="Z145" s="7" t="str">
        <f t="shared" ref="Z145:Z152" si="65">CONCATENATE("private String ",W145,"=","""""",";")</f>
        <v>private String ıd="";</v>
      </c>
    </row>
    <row r="146" spans="2:26" ht="19.2" x14ac:dyDescent="0.45">
      <c r="B146" s="1" t="s">
        <v>3</v>
      </c>
      <c r="C146" s="1" t="s">
        <v>1</v>
      </c>
      <c r="D146" s="4">
        <v>10</v>
      </c>
      <c r="E146" s="24"/>
      <c r="F146" s="24"/>
      <c r="G146" s="24"/>
      <c r="K146" s="25" t="str">
        <f>CONCATENATE("T.",B146,",")</f>
        <v>T.STATUS,</v>
      </c>
      <c r="L146" s="12"/>
      <c r="M146" s="18"/>
      <c r="N146" s="5" t="str">
        <f t="shared" si="61"/>
        <v>STATUS VARCHAR(10),</v>
      </c>
      <c r="O146" s="6" t="s">
        <v>3</v>
      </c>
      <c r="W146" s="17" t="str">
        <f t="shared" si="62"/>
        <v>status</v>
      </c>
      <c r="X146" s="3" t="str">
        <f t="shared" si="63"/>
        <v>"status":"",</v>
      </c>
      <c r="Y146" s="22" t="str">
        <f t="shared" si="64"/>
        <v>public static String STATUS="status";</v>
      </c>
      <c r="Z146" s="7" t="str">
        <f t="shared" si="65"/>
        <v>private String status="";</v>
      </c>
    </row>
    <row r="147" spans="2:26" ht="19.2" x14ac:dyDescent="0.45">
      <c r="B147" s="1" t="s">
        <v>4</v>
      </c>
      <c r="C147" s="1" t="s">
        <v>1</v>
      </c>
      <c r="D147" s="4">
        <v>20</v>
      </c>
      <c r="E147" s="24"/>
      <c r="F147" s="24"/>
      <c r="G147" s="24"/>
      <c r="K147" s="25" t="str">
        <f>CONCATENATE("T.",B147,",")</f>
        <v>T.INSERT_DATE,</v>
      </c>
      <c r="L147" s="12"/>
      <c r="M147" s="18"/>
      <c r="N147" s="5" t="str">
        <f t="shared" si="61"/>
        <v>INSERT_DATE VARCHAR(20),</v>
      </c>
      <c r="O147" s="6" t="s">
        <v>7</v>
      </c>
      <c r="P147" t="s">
        <v>8</v>
      </c>
      <c r="W147" s="17" t="str">
        <f t="shared" si="62"/>
        <v>ınsertDate</v>
      </c>
      <c r="X147" s="3" t="str">
        <f t="shared" si="63"/>
        <v>"ınsertDate":"",</v>
      </c>
      <c r="Y147" s="22" t="str">
        <f t="shared" si="64"/>
        <v>public static String INSERT_DATE="ınsertDate";</v>
      </c>
      <c r="Z147" s="7" t="str">
        <f t="shared" si="65"/>
        <v>private String ınsertDate="";</v>
      </c>
    </row>
    <row r="148" spans="2:26" ht="19.2" x14ac:dyDescent="0.45">
      <c r="B148" s="1" t="s">
        <v>5</v>
      </c>
      <c r="C148" s="1" t="s">
        <v>1</v>
      </c>
      <c r="D148" s="4">
        <v>20</v>
      </c>
      <c r="E148" s="24"/>
      <c r="F148" s="24"/>
      <c r="G148" s="24"/>
      <c r="K148" s="25" t="str">
        <f>CONCATENATE("T.",B148,",")</f>
        <v>T.MODIFICATION_DATE,</v>
      </c>
      <c r="L148" s="12"/>
      <c r="M148" s="18"/>
      <c r="N148" s="5" t="str">
        <f t="shared" si="61"/>
        <v>MODIFICATION_DATE VARCHAR(20),</v>
      </c>
      <c r="O148" s="6" t="s">
        <v>9</v>
      </c>
      <c r="P148" t="s">
        <v>8</v>
      </c>
      <c r="W148" s="17" t="str">
        <f t="shared" si="62"/>
        <v>modıfıcatıonDate</v>
      </c>
      <c r="X148" s="3" t="str">
        <f t="shared" si="63"/>
        <v>"modıfıcatıonDate":"",</v>
      </c>
      <c r="Y148" s="22" t="str">
        <f t="shared" si="64"/>
        <v>public static String MODIFICATION_DATE="modıfıcatıonDate";</v>
      </c>
      <c r="Z148" s="7" t="str">
        <f t="shared" si="65"/>
        <v>private String modıfıcatıonDate="";</v>
      </c>
    </row>
    <row r="149" spans="2:26" ht="19.2" x14ac:dyDescent="0.45">
      <c r="B149" s="1" t="s">
        <v>228</v>
      </c>
      <c r="C149" s="1" t="s">
        <v>1</v>
      </c>
      <c r="D149" s="4">
        <v>100</v>
      </c>
      <c r="E149" s="24"/>
      <c r="F149" s="24"/>
      <c r="G149" s="24"/>
      <c r="K149" s="25" t="str">
        <f>CONCATENATE("T.",B149,",")</f>
        <v>T.FK_RULE_ID,</v>
      </c>
      <c r="L149" s="12"/>
      <c r="M149" s="18"/>
      <c r="N149" s="5" t="str">
        <f t="shared" si="61"/>
        <v>FK_RULE_ID VARCHAR(100),</v>
      </c>
      <c r="O149" s="6" t="s">
        <v>10</v>
      </c>
      <c r="P149" t="s">
        <v>67</v>
      </c>
      <c r="Q149" t="s">
        <v>2</v>
      </c>
      <c r="W149" s="17" t="str">
        <f t="shared" si="62"/>
        <v>fkRuleId</v>
      </c>
      <c r="X149" s="3" t="str">
        <f t="shared" si="63"/>
        <v>"fkRuleId":"",</v>
      </c>
      <c r="Y149" s="22" t="str">
        <f t="shared" si="64"/>
        <v>public static String FK_RULE_ID="fkRuleId";</v>
      </c>
      <c r="Z149" s="7" t="str">
        <f t="shared" si="65"/>
        <v>private String fkRuleId="";</v>
      </c>
    </row>
    <row r="150" spans="2:26" ht="38.4" x14ac:dyDescent="0.45">
      <c r="B150" s="1" t="s">
        <v>68</v>
      </c>
      <c r="C150" s="1" t="s">
        <v>1</v>
      </c>
      <c r="D150" s="4">
        <v>100</v>
      </c>
      <c r="E150" s="24"/>
      <c r="F150" s="24"/>
      <c r="G150" s="24"/>
      <c r="K150" s="25" t="str">
        <f>CONCATENATE(" (SELECT RULE_NAME FROM APDVOICE.CR_RULE WHERE ID=T.FK_RULE_ID) AS ",B150,",")</f>
        <v xml:space="preserve"> (SELECT RULE_NAME FROM APDVOICE.CR_RULE WHERE ID=T.FK_RULE_ID) AS RULE_NAME,</v>
      </c>
      <c r="L150" s="12"/>
      <c r="M150" s="18"/>
      <c r="N150" s="5" t="str">
        <f t="shared" si="61"/>
        <v>RULE_NAME VARCHAR(100),</v>
      </c>
      <c r="O150" s="6" t="s">
        <v>67</v>
      </c>
      <c r="P150" t="s">
        <v>0</v>
      </c>
      <c r="W150" s="17" t="str">
        <f t="shared" si="62"/>
        <v>ruleName</v>
      </c>
      <c r="X150" s="3" t="str">
        <f t="shared" si="63"/>
        <v>"ruleName":"",</v>
      </c>
      <c r="Y150" s="22" t="str">
        <f t="shared" si="64"/>
        <v>public static String RULE_NAME="ruleName";</v>
      </c>
      <c r="Z150" s="7" t="str">
        <f t="shared" si="65"/>
        <v>private String ruleName="";</v>
      </c>
    </row>
    <row r="151" spans="2:26" ht="19.2" x14ac:dyDescent="0.45">
      <c r="B151" s="1" t="s">
        <v>229</v>
      </c>
      <c r="C151" s="1" t="s">
        <v>1</v>
      </c>
      <c r="D151" s="4">
        <v>50</v>
      </c>
      <c r="E151" s="24"/>
      <c r="F151" s="24"/>
      <c r="G151" s="24"/>
      <c r="K151" s="25" t="str">
        <f>CONCATENATE("T.",B151,",")</f>
        <v>T.FK_PERMISSION_ID,</v>
      </c>
      <c r="L151" s="12"/>
      <c r="M151" s="18"/>
      <c r="N151" s="5" t="str">
        <f t="shared" si="61"/>
        <v>FK_PERMISSION_ID VARCHAR(50),</v>
      </c>
      <c r="O151" s="6" t="s">
        <v>10</v>
      </c>
      <c r="P151" t="s">
        <v>50</v>
      </c>
      <c r="Q151" t="s">
        <v>2</v>
      </c>
      <c r="W151" s="17" t="str">
        <f t="shared" si="62"/>
        <v>fkPermıssıonId</v>
      </c>
      <c r="X151" s="3" t="str">
        <f t="shared" si="63"/>
        <v>"fkPermıssıonId":"",</v>
      </c>
      <c r="Y151" s="22" t="str">
        <f t="shared" si="64"/>
        <v>public static String FK_PERMISSION_ID="fkPermıssıonId";</v>
      </c>
      <c r="Z151" s="7" t="str">
        <f t="shared" si="65"/>
        <v>private String fkPermıssıonId="";</v>
      </c>
    </row>
    <row r="152" spans="2:26" ht="50.4" x14ac:dyDescent="0.45">
      <c r="B152" s="1" t="s">
        <v>224</v>
      </c>
      <c r="C152" s="1" t="s">
        <v>1</v>
      </c>
      <c r="D152" s="4">
        <v>50</v>
      </c>
      <c r="E152" s="24"/>
      <c r="F152" s="24"/>
      <c r="G152" s="24"/>
      <c r="K152" s="25" t="str">
        <f>CONCATENATE("(SELECT PERMISSION_STRING FROM APDVOICE.CR_PERMISSION WHERE ID=T.FK_PERMISSION_ID) AS ",B152,"")</f>
        <v>(SELECT PERMISSION_STRING FROM APDVOICE.CR_PERMISSION WHERE ID=T.FK_PERMISSION_ID) AS PERMISSION_STRING</v>
      </c>
      <c r="L152" s="12"/>
      <c r="M152" s="18"/>
      <c r="N152" s="5" t="str">
        <f t="shared" si="61"/>
        <v>PERMISSION_STRING VARCHAR(50),</v>
      </c>
      <c r="O152" s="6" t="s">
        <v>50</v>
      </c>
      <c r="P152" t="s">
        <v>225</v>
      </c>
      <c r="W152" s="17" t="str">
        <f t="shared" si="62"/>
        <v>permıssıonStrıng</v>
      </c>
      <c r="X152" s="3" t="str">
        <f t="shared" si="63"/>
        <v>"permıssıonStrıng":"",</v>
      </c>
      <c r="Y152" s="22" t="str">
        <f t="shared" si="64"/>
        <v>public static String PERMISSION_STRING="permıssıonStrıng";</v>
      </c>
      <c r="Z152" s="7" t="str">
        <f t="shared" si="65"/>
        <v>private String permıssıonStrıng="";</v>
      </c>
    </row>
    <row r="153" spans="2:26" ht="19.2" x14ac:dyDescent="0.45">
      <c r="B153" s="30"/>
      <c r="C153" s="14"/>
      <c r="D153" s="9"/>
      <c r="E153" s="24"/>
      <c r="F153" s="24"/>
      <c r="G153" s="24"/>
      <c r="K153" s="29" t="str">
        <f>CONCATENATE(" FROM ",LEFT(B144,LEN(B144)-5)," T")</f>
        <v xml:space="preserve"> FROM CR_REL_RULE_AND_PERMISSION T</v>
      </c>
      <c r="M153" s="20"/>
      <c r="N153" s="33" t="s">
        <v>130</v>
      </c>
      <c r="O153" s="14"/>
      <c r="P153" s="14"/>
      <c r="W153" s="17"/>
      <c r="X153" s="3"/>
      <c r="Y153" s="22"/>
      <c r="Z153" s="7"/>
    </row>
    <row r="154" spans="2:26" x14ac:dyDescent="0.3">
      <c r="E154" s="24"/>
      <c r="F154" s="24"/>
      <c r="G154" s="24"/>
      <c r="K154" s="21"/>
      <c r="M154" s="19"/>
      <c r="N154" s="31" t="s">
        <v>126</v>
      </c>
      <c r="W154" s="16"/>
      <c r="X154" s="3"/>
      <c r="Y154" s="22"/>
      <c r="Z154" s="7"/>
    </row>
    <row r="155" spans="2:26" x14ac:dyDescent="0.3">
      <c r="E155" s="24"/>
      <c r="F155" s="24"/>
      <c r="G155" s="24"/>
      <c r="K155" s="21"/>
      <c r="M155" s="19"/>
      <c r="N155" s="5"/>
      <c r="W155" s="16"/>
      <c r="X155" s="3"/>
      <c r="Y155" s="22"/>
      <c r="Z155" s="7"/>
    </row>
    <row r="156" spans="2:26" ht="43.2" x14ac:dyDescent="0.3">
      <c r="B156" s="2" t="s">
        <v>232</v>
      </c>
      <c r="E156" s="24"/>
      <c r="F156" s="24"/>
      <c r="G156" s="24"/>
      <c r="I156" t="str">
        <f>CONCATENATE("ALTER TABLE"," ",B156)</f>
        <v>ALTER TABLE CR_REL_PAYMENT_TYPE_AND_RULE</v>
      </c>
      <c r="J156" t="str">
        <f t="shared" ref="J156:J164" si="66">LEFT(CONCATENATE(" ADD "," ",N156,";"),LEN(CONCATENATE(" ADD "," ",N156,";"))-2)</f>
        <v xml:space="preserve"> ADD  CREATE TABLE CR_REL_PAYMENT_TYPE_AND_RULE </v>
      </c>
      <c r="K156" s="21" t="str">
        <f t="shared" ref="K156:K164" si="67">LEFT(CONCATENATE(" ALTER COLUMN  "," ",B156,";"),LEN(CONCATENATE(" ALTER COLUMN "," ",B156,";")))</f>
        <v xml:space="preserve"> ALTER COLUMN   CR_REL_PAYMENT_TYPE_AND_RULE</v>
      </c>
      <c r="M156" s="19"/>
      <c r="N156" s="5" t="str">
        <f>CONCATENATE("CREATE TABLE ",B156," ","(")</f>
        <v>CREATE TABLE CR_REL_PAYMENT_TYPE_AND_RULE (</v>
      </c>
      <c r="W156" s="16"/>
      <c r="X156" s="3" t="s">
        <v>32</v>
      </c>
      <c r="Y156" s="22"/>
      <c r="Z156" s="7"/>
    </row>
    <row r="157" spans="2:26" ht="19.2" x14ac:dyDescent="0.45">
      <c r="B157" s="1" t="s">
        <v>2</v>
      </c>
      <c r="C157" s="1" t="s">
        <v>1</v>
      </c>
      <c r="D157" s="4">
        <v>20</v>
      </c>
      <c r="E157" s="24" t="s">
        <v>163</v>
      </c>
      <c r="F157" s="24"/>
      <c r="G157" s="24"/>
      <c r="I157" t="str">
        <f t="shared" ref="I157:I164" si="68">I156</f>
        <v>ALTER TABLE CR_REL_PAYMENT_TYPE_AND_RULE</v>
      </c>
      <c r="J157" t="str">
        <f t="shared" si="66"/>
        <v xml:space="preserve"> ADD  ID VARCHAR(20) NOT NULL </v>
      </c>
      <c r="K157" s="21" t="str">
        <f t="shared" si="67"/>
        <v xml:space="preserve"> ALTER COLUMN   ID</v>
      </c>
      <c r="L157" s="12"/>
      <c r="M157" s="18"/>
      <c r="N157" s="5" t="str">
        <f t="shared" ref="N157:N164" si="69">CONCATENATE(B157," ",C157,"(",D157,")",E157,F157,G157,",")</f>
        <v>ID VARCHAR(20) NOT NULL ,</v>
      </c>
      <c r="O157" s="6" t="s">
        <v>2</v>
      </c>
      <c r="P157" s="6"/>
      <c r="Q157" s="6"/>
      <c r="R157" s="6"/>
      <c r="S157" s="6"/>
      <c r="T157" s="6"/>
      <c r="U157" s="6"/>
      <c r="V157" s="6"/>
      <c r="W157" s="17" t="str">
        <f t="shared" ref="W157:W164" si="70">CONCATENATE(,LOWER(O157),UPPER(LEFT(P157,1)),LOWER(RIGHT(P157,LEN(P157)-IF(LEN(P157)&gt;0,1,LEN(P157)))),UPPER(LEFT(Q157,1)),LOWER(RIGHT(Q157,LEN(Q157)-IF(LEN(Q157)&gt;0,1,LEN(Q157)))),UPPER(LEFT(R157,1)),LOWER(RIGHT(R157,LEN(R157)-IF(LEN(R157)&gt;0,1,LEN(R157)))),UPPER(LEFT(S157,1)),LOWER(RIGHT(S157,LEN(S157)-IF(LEN(S157)&gt;0,1,LEN(S157)))),UPPER(LEFT(T157,1)),LOWER(RIGHT(T157,LEN(T157)-IF(LEN(T157)&gt;0,1,LEN(T157)))),UPPER(LEFT(U157,1)),LOWER(RIGHT(U157,LEN(U157)-IF(LEN(U157)&gt;0,1,LEN(U157)))),UPPER(LEFT(V157,1)),LOWER(RIGHT(V157,LEN(V157)-IF(LEN(V157)&gt;0,1,LEN(V157)))))</f>
        <v>ıd</v>
      </c>
      <c r="X157" s="3" t="str">
        <f t="shared" ref="X157:X164" si="71">CONCATENATE("""",W157,"""",":","""","""",",")</f>
        <v>"ıd":"",</v>
      </c>
      <c r="Y157" s="22" t="str">
        <f t="shared" ref="Y157:Y164" si="72">CONCATENATE("public static String ",,B157,,"=","""",W157,""";")</f>
        <v>public static String ID="ıd";</v>
      </c>
      <c r="Z157" s="7" t="str">
        <f t="shared" ref="Z157:Z164" si="73">CONCATENATE("private String ",W157,"=","""""",";")</f>
        <v>private String ıd="";</v>
      </c>
    </row>
    <row r="158" spans="2:26" ht="19.2" x14ac:dyDescent="0.45">
      <c r="B158" s="1" t="s">
        <v>3</v>
      </c>
      <c r="C158" s="1" t="s">
        <v>1</v>
      </c>
      <c r="D158" s="4">
        <v>10</v>
      </c>
      <c r="E158" s="24"/>
      <c r="F158" s="24"/>
      <c r="G158" s="24"/>
      <c r="I158" t="str">
        <f t="shared" si="68"/>
        <v>ALTER TABLE CR_REL_PAYMENT_TYPE_AND_RULE</v>
      </c>
      <c r="J158" t="str">
        <f t="shared" si="66"/>
        <v xml:space="preserve"> ADD  STATUS VARCHAR(10)</v>
      </c>
      <c r="K158" s="21" t="str">
        <f t="shared" si="67"/>
        <v xml:space="preserve"> ALTER COLUMN   STATUS</v>
      </c>
      <c r="L158" s="12"/>
      <c r="M158" s="18"/>
      <c r="N158" s="5" t="str">
        <f t="shared" si="69"/>
        <v>STATUS VARCHAR(10),</v>
      </c>
      <c r="O158" s="6" t="s">
        <v>3</v>
      </c>
      <c r="W158" s="17" t="str">
        <f t="shared" si="70"/>
        <v>status</v>
      </c>
      <c r="X158" s="3" t="str">
        <f t="shared" si="71"/>
        <v>"status":"",</v>
      </c>
      <c r="Y158" s="22" t="str">
        <f t="shared" si="72"/>
        <v>public static String STATUS="status";</v>
      </c>
      <c r="Z158" s="7" t="str">
        <f t="shared" si="73"/>
        <v>private String status="";</v>
      </c>
    </row>
    <row r="159" spans="2:26" ht="19.2" x14ac:dyDescent="0.45">
      <c r="B159" s="1" t="s">
        <v>4</v>
      </c>
      <c r="C159" s="1" t="s">
        <v>1</v>
      </c>
      <c r="D159" s="4">
        <v>20</v>
      </c>
      <c r="E159" s="24"/>
      <c r="F159" s="24"/>
      <c r="G159" s="24"/>
      <c r="I159" t="str">
        <f t="shared" si="68"/>
        <v>ALTER TABLE CR_REL_PAYMENT_TYPE_AND_RULE</v>
      </c>
      <c r="J159" t="str">
        <f t="shared" si="66"/>
        <v xml:space="preserve"> ADD  INSERT_DATE VARCHAR(20)</v>
      </c>
      <c r="K159" s="21" t="str">
        <f t="shared" si="67"/>
        <v xml:space="preserve"> ALTER COLUMN   INSERT_DATE</v>
      </c>
      <c r="L159" s="12"/>
      <c r="M159" s="18"/>
      <c r="N159" s="5" t="str">
        <f t="shared" si="69"/>
        <v>INSERT_DATE VARCHAR(20),</v>
      </c>
      <c r="O159" s="6" t="s">
        <v>7</v>
      </c>
      <c r="P159" t="s">
        <v>8</v>
      </c>
      <c r="W159" s="17" t="str">
        <f t="shared" si="70"/>
        <v>ınsertDate</v>
      </c>
      <c r="X159" s="3" t="str">
        <f t="shared" si="71"/>
        <v>"ınsertDate":"",</v>
      </c>
      <c r="Y159" s="22" t="str">
        <f t="shared" si="72"/>
        <v>public static String INSERT_DATE="ınsertDate";</v>
      </c>
      <c r="Z159" s="7" t="str">
        <f t="shared" si="73"/>
        <v>private String ınsertDate="";</v>
      </c>
    </row>
    <row r="160" spans="2:26" ht="30.6" x14ac:dyDescent="0.45">
      <c r="B160" s="1" t="s">
        <v>5</v>
      </c>
      <c r="C160" s="1" t="s">
        <v>1</v>
      </c>
      <c r="D160" s="4">
        <v>20</v>
      </c>
      <c r="E160" s="24"/>
      <c r="F160" s="24"/>
      <c r="G160" s="24"/>
      <c r="I160" t="str">
        <f t="shared" si="68"/>
        <v>ALTER TABLE CR_REL_PAYMENT_TYPE_AND_RULE</v>
      </c>
      <c r="J160" t="str">
        <f t="shared" si="66"/>
        <v xml:space="preserve"> ADD  MODIFICATION_DATE VARCHAR(20)</v>
      </c>
      <c r="K160" s="21" t="str">
        <f t="shared" si="67"/>
        <v xml:space="preserve"> ALTER COLUMN   MODIFICATION_DATE</v>
      </c>
      <c r="L160" s="12"/>
      <c r="M160" s="18"/>
      <c r="N160" s="5" t="str">
        <f t="shared" si="69"/>
        <v>MODIFICATION_DATE VARCHAR(20),</v>
      </c>
      <c r="O160" s="6" t="s">
        <v>9</v>
      </c>
      <c r="P160" t="s">
        <v>8</v>
      </c>
      <c r="W160" s="17" t="str">
        <f t="shared" si="70"/>
        <v>modıfıcatıonDate</v>
      </c>
      <c r="X160" s="3" t="str">
        <f t="shared" si="71"/>
        <v>"modıfıcatıonDate":"",</v>
      </c>
      <c r="Y160" s="22" t="str">
        <f t="shared" si="72"/>
        <v>public static String MODIFICATION_DATE="modıfıcatıonDate";</v>
      </c>
      <c r="Z160" s="7" t="str">
        <f t="shared" si="73"/>
        <v>private String modıfıcatıonDate="";</v>
      </c>
    </row>
    <row r="161" spans="2:26" ht="19.2" x14ac:dyDescent="0.45">
      <c r="B161" s="1" t="s">
        <v>228</v>
      </c>
      <c r="C161" s="1" t="s">
        <v>1</v>
      </c>
      <c r="D161" s="4">
        <v>500</v>
      </c>
      <c r="E161" s="24"/>
      <c r="F161" s="24"/>
      <c r="G161" s="24"/>
      <c r="I161" t="str">
        <f t="shared" si="68"/>
        <v>ALTER TABLE CR_REL_PAYMENT_TYPE_AND_RULE</v>
      </c>
      <c r="J161" t="str">
        <f t="shared" si="66"/>
        <v xml:space="preserve"> ADD  FK_RULE_ID VARCHAR(500)</v>
      </c>
      <c r="K161" s="21" t="str">
        <f t="shared" si="67"/>
        <v xml:space="preserve"> ALTER COLUMN   FK_RULE_ID</v>
      </c>
      <c r="L161" s="12"/>
      <c r="M161" s="18"/>
      <c r="N161" s="5" t="str">
        <f t="shared" si="69"/>
        <v>FK_RULE_ID VARCHAR(500),</v>
      </c>
      <c r="O161" s="6" t="s">
        <v>10</v>
      </c>
      <c r="P161" t="s">
        <v>67</v>
      </c>
      <c r="Q161" t="s">
        <v>2</v>
      </c>
      <c r="W161" s="17" t="str">
        <f t="shared" si="70"/>
        <v>fkRuleId</v>
      </c>
      <c r="X161" s="3" t="str">
        <f t="shared" si="71"/>
        <v>"fkRuleId":"",</v>
      </c>
      <c r="Y161" s="22" t="str">
        <f t="shared" si="72"/>
        <v>public static String FK_RULE_ID="fkRuleId";</v>
      </c>
      <c r="Z161" s="7" t="str">
        <f t="shared" si="73"/>
        <v>private String fkRuleId="";</v>
      </c>
    </row>
    <row r="162" spans="2:26" ht="30.6" x14ac:dyDescent="0.45">
      <c r="B162" s="1" t="s">
        <v>240</v>
      </c>
      <c r="C162" s="1" t="s">
        <v>1</v>
      </c>
      <c r="D162" s="4">
        <v>500</v>
      </c>
      <c r="E162" s="24"/>
      <c r="F162" s="24"/>
      <c r="G162" s="24"/>
      <c r="I162" t="str">
        <f t="shared" si="68"/>
        <v>ALTER TABLE CR_REL_PAYMENT_TYPE_AND_RULE</v>
      </c>
      <c r="J162" t="str">
        <f t="shared" si="66"/>
        <v xml:space="preserve"> ADD  FK_PAYMENT_TYPE_ID VARCHAR(500)</v>
      </c>
      <c r="K162" s="21" t="str">
        <f t="shared" si="67"/>
        <v xml:space="preserve"> ALTER COLUMN   FK_PAYMENT_TYPE_ID</v>
      </c>
      <c r="L162" s="12"/>
      <c r="M162" s="18"/>
      <c r="N162" s="5" t="str">
        <f t="shared" si="69"/>
        <v>FK_PAYMENT_TYPE_ID VARCHAR(500),</v>
      </c>
      <c r="O162" s="6" t="s">
        <v>10</v>
      </c>
      <c r="P162" t="s">
        <v>169</v>
      </c>
      <c r="Q162" t="s">
        <v>51</v>
      </c>
      <c r="R162" t="s">
        <v>2</v>
      </c>
      <c r="W162" s="17" t="str">
        <f t="shared" si="70"/>
        <v>fkPaymentTypeId</v>
      </c>
      <c r="X162" s="3" t="str">
        <f t="shared" si="71"/>
        <v>"fkPaymentTypeId":"",</v>
      </c>
      <c r="Y162" s="22" t="str">
        <f t="shared" si="72"/>
        <v>public static String FK_PAYMENT_TYPE_ID="fkPaymentTypeId";</v>
      </c>
      <c r="Z162" s="7" t="str">
        <f t="shared" si="73"/>
        <v>private String fkPaymentTypeId="";</v>
      </c>
    </row>
    <row r="163" spans="2:26" ht="30.6" x14ac:dyDescent="0.45">
      <c r="B163" s="1" t="s">
        <v>237</v>
      </c>
      <c r="C163" s="1" t="s">
        <v>1</v>
      </c>
      <c r="D163" s="4">
        <v>500</v>
      </c>
      <c r="E163" s="24"/>
      <c r="F163" s="24"/>
      <c r="G163" s="24"/>
      <c r="I163" t="str">
        <f t="shared" si="68"/>
        <v>ALTER TABLE CR_REL_PAYMENT_TYPE_AND_RULE</v>
      </c>
      <c r="J163" t="str">
        <f t="shared" si="66"/>
        <v xml:space="preserve"> ADD  DEFAULT_PERIOD VARCHAR(500)</v>
      </c>
      <c r="K163" s="21" t="str">
        <f t="shared" si="67"/>
        <v xml:space="preserve"> ALTER COLUMN   DEFAULT_PERIOD</v>
      </c>
      <c r="L163" s="12"/>
      <c r="M163" s="18"/>
      <c r="N163" s="5" t="str">
        <f t="shared" si="69"/>
        <v>DEFAULT_PERIOD VARCHAR(500),</v>
      </c>
      <c r="O163" s="6" t="s">
        <v>238</v>
      </c>
      <c r="P163" t="s">
        <v>239</v>
      </c>
      <c r="W163" s="17" t="str">
        <f t="shared" si="70"/>
        <v>defaultPerıod</v>
      </c>
      <c r="X163" s="3" t="str">
        <f t="shared" si="71"/>
        <v>"defaultPerıod":"",</v>
      </c>
      <c r="Y163" s="22" t="str">
        <f t="shared" si="72"/>
        <v>public static String DEFAULT_PERIOD="defaultPerıod";</v>
      </c>
      <c r="Z163" s="7" t="str">
        <f t="shared" si="73"/>
        <v>private String defaultPerıod="";</v>
      </c>
    </row>
    <row r="164" spans="2:26" ht="19.2" x14ac:dyDescent="0.45">
      <c r="B164" s="1" t="s">
        <v>146</v>
      </c>
      <c r="C164" s="1" t="s">
        <v>1</v>
      </c>
      <c r="D164" s="4">
        <v>500</v>
      </c>
      <c r="E164" s="24"/>
      <c r="F164" s="24"/>
      <c r="G164" s="24"/>
      <c r="I164" t="str">
        <f t="shared" si="68"/>
        <v>ALTER TABLE CR_REL_PAYMENT_TYPE_AND_RULE</v>
      </c>
      <c r="J164" t="str">
        <f t="shared" si="66"/>
        <v xml:space="preserve"> ADD  OWNER VARCHAR(500)</v>
      </c>
      <c r="K164" s="21" t="str">
        <f t="shared" si="67"/>
        <v xml:space="preserve"> ALTER COLUMN   OWNER</v>
      </c>
      <c r="L164" s="12"/>
      <c r="M164" s="18"/>
      <c r="N164" s="5" t="str">
        <f t="shared" si="69"/>
        <v>OWNER VARCHAR(500),</v>
      </c>
      <c r="O164" s="6" t="s">
        <v>146</v>
      </c>
      <c r="W164" s="17" t="str">
        <f t="shared" si="70"/>
        <v>owner</v>
      </c>
      <c r="X164" s="3" t="str">
        <f t="shared" si="71"/>
        <v>"owner":"",</v>
      </c>
      <c r="Y164" s="22" t="str">
        <f t="shared" si="72"/>
        <v>public static String OWNER="owner";</v>
      </c>
      <c r="Z164" s="7" t="str">
        <f t="shared" si="73"/>
        <v>private String owner="";</v>
      </c>
    </row>
    <row r="165" spans="2:26" ht="19.2" x14ac:dyDescent="0.45">
      <c r="B165" s="30"/>
      <c r="C165" s="14"/>
      <c r="D165" s="9"/>
      <c r="E165" s="24"/>
      <c r="F165" s="24"/>
      <c r="G165" s="24"/>
      <c r="K165" s="32"/>
      <c r="M165" s="20"/>
      <c r="N165" s="33" t="s">
        <v>130</v>
      </c>
      <c r="O165" s="14"/>
      <c r="P165" s="14"/>
      <c r="W165" s="17"/>
      <c r="X165" s="3"/>
      <c r="Y165" s="22"/>
      <c r="Z165" s="7"/>
    </row>
    <row r="166" spans="2:26" x14ac:dyDescent="0.3">
      <c r="E166" s="24"/>
      <c r="F166" s="24"/>
      <c r="G166" s="24"/>
      <c r="K166" s="21"/>
      <c r="M166" s="19"/>
      <c r="N166" s="31" t="s">
        <v>126</v>
      </c>
      <c r="W166" s="16"/>
      <c r="X166" s="3"/>
      <c r="Y166" s="22"/>
      <c r="Z166" s="7"/>
    </row>
    <row r="167" spans="2:26" x14ac:dyDescent="0.3">
      <c r="E167" s="24"/>
      <c r="F167" s="24"/>
      <c r="G167" s="24"/>
      <c r="K167" s="21"/>
      <c r="M167" s="19"/>
      <c r="N167" s="5"/>
      <c r="W167" s="16"/>
      <c r="X167" s="3"/>
      <c r="Y167" s="22"/>
      <c r="Z167" s="7"/>
    </row>
    <row r="168" spans="2:26" x14ac:dyDescent="0.3">
      <c r="E168" s="24"/>
      <c r="F168" s="24"/>
      <c r="G168" s="24"/>
      <c r="K168" s="21"/>
      <c r="M168" s="19"/>
      <c r="N168" s="5" t="s">
        <v>6</v>
      </c>
      <c r="W168" s="16"/>
      <c r="X168" s="3"/>
      <c r="Y168" s="22"/>
      <c r="Z168" s="7"/>
    </row>
    <row r="169" spans="2:26" ht="28.8" x14ac:dyDescent="0.3">
      <c r="B169" s="2" t="s">
        <v>252</v>
      </c>
      <c r="E169" s="24"/>
      <c r="F169" s="24"/>
      <c r="G169" s="24"/>
      <c r="I169" t="str">
        <f>CONCATENATE("ALTER TABLE"," ",B169)</f>
        <v>ALTER TABLE CR_PAYMENT_TYPE</v>
      </c>
      <c r="J169" t="str">
        <f t="shared" ref="J169:J183" si="74">LEFT(CONCATENATE(" ADD "," ",N169,";"),LEN(CONCATENATE(" ADD "," ",N169,";"))-2)</f>
        <v xml:space="preserve"> ADD  CREATE TABLE CR_PAYMENT_TYPE </v>
      </c>
      <c r="K169" s="21" t="str">
        <f t="shared" ref="K169:K183" si="75">LEFT(CONCATENATE(" ALTER COLUMN  "," ",B169,";"),LEN(CONCATENATE(" ALTER COLUMN "," ",B169,";")))</f>
        <v xml:space="preserve"> ALTER COLUMN   CR_PAYMENT_TYPE</v>
      </c>
      <c r="M169" s="19"/>
      <c r="N169" s="5" t="str">
        <f>CONCATENATE("CREATE TABLE ",B169," ","(")</f>
        <v>CREATE TABLE CR_PAYMENT_TYPE (</v>
      </c>
      <c r="W169" s="16"/>
      <c r="X169" s="3" t="s">
        <v>32</v>
      </c>
      <c r="Y169" s="22"/>
      <c r="Z169" s="7"/>
    </row>
    <row r="170" spans="2:26" ht="19.2" x14ac:dyDescent="0.45">
      <c r="B170" s="1" t="s">
        <v>2</v>
      </c>
      <c r="C170" s="1" t="s">
        <v>1</v>
      </c>
      <c r="D170" s="4">
        <v>20</v>
      </c>
      <c r="E170" s="24" t="s">
        <v>163</v>
      </c>
      <c r="F170" s="24"/>
      <c r="G170" s="24"/>
      <c r="I170" t="str">
        <f>I169</f>
        <v>ALTER TABLE CR_PAYMENT_TYPE</v>
      </c>
      <c r="J170" t="str">
        <f t="shared" si="74"/>
        <v xml:space="preserve"> ADD  ID VARCHAR(20) NOT NULL </v>
      </c>
      <c r="K170" s="21" t="str">
        <f t="shared" si="75"/>
        <v xml:space="preserve"> ALTER COLUMN   ID</v>
      </c>
      <c r="L170" s="12"/>
      <c r="M170" s="18"/>
      <c r="N170" s="5" t="str">
        <f t="shared" ref="N170:N183" si="76">CONCATENATE(B170," ",C170,"(",D170,")",E170,F170,G170,",")</f>
        <v>ID VARCHAR(20) NOT NULL ,</v>
      </c>
      <c r="O170" s="6" t="s">
        <v>2</v>
      </c>
      <c r="P170" s="6"/>
      <c r="Q170" s="6"/>
      <c r="R170" s="6"/>
      <c r="S170" s="6"/>
      <c r="T170" s="6"/>
      <c r="U170" s="6"/>
      <c r="V170" s="6"/>
      <c r="W170" s="17" t="str">
        <f t="shared" ref="W170:W183" si="77">CONCATENATE(,LOWER(O170),UPPER(LEFT(P170,1)),LOWER(RIGHT(P170,LEN(P170)-IF(LEN(P170)&gt;0,1,LEN(P170)))),UPPER(LEFT(Q170,1)),LOWER(RIGHT(Q170,LEN(Q170)-IF(LEN(Q170)&gt;0,1,LEN(Q170)))),UPPER(LEFT(R170,1)),LOWER(RIGHT(R170,LEN(R170)-IF(LEN(R170)&gt;0,1,LEN(R170)))),UPPER(LEFT(S170,1)),LOWER(RIGHT(S170,LEN(S170)-IF(LEN(S170)&gt;0,1,LEN(S170)))),UPPER(LEFT(T170,1)),LOWER(RIGHT(T170,LEN(T170)-IF(LEN(T170)&gt;0,1,LEN(T170)))),UPPER(LEFT(U170,1)),LOWER(RIGHT(U170,LEN(U170)-IF(LEN(U170)&gt;0,1,LEN(U170)))),UPPER(LEFT(V170,1)),LOWER(RIGHT(V170,LEN(V170)-IF(LEN(V170)&gt;0,1,LEN(V170)))))</f>
        <v>ıd</v>
      </c>
      <c r="X170" s="3" t="str">
        <f t="shared" ref="X170:X183" si="78">CONCATENATE("""",W170,"""",":","""","""",",")</f>
        <v>"ıd":"",</v>
      </c>
      <c r="Y170" s="22" t="str">
        <f t="shared" ref="Y170:Y183" si="79">CONCATENATE("public static String ",,B170,,"=","""",W170,""";")</f>
        <v>public static String ID="ıd";</v>
      </c>
      <c r="Z170" s="7" t="str">
        <f t="shared" ref="Z170:Z183" si="80">CONCATENATE("private String ",W170,"=","""""",";")</f>
        <v>private String ıd="";</v>
      </c>
    </row>
    <row r="171" spans="2:26" ht="19.2" x14ac:dyDescent="0.45">
      <c r="B171" s="1" t="s">
        <v>3</v>
      </c>
      <c r="C171" s="1" t="s">
        <v>1</v>
      </c>
      <c r="D171" s="4">
        <v>10</v>
      </c>
      <c r="E171" s="24"/>
      <c r="F171" s="24"/>
      <c r="G171" s="24"/>
      <c r="I171" t="str">
        <f>I170</f>
        <v>ALTER TABLE CR_PAYMENT_TYPE</v>
      </c>
      <c r="J171" t="str">
        <f t="shared" si="74"/>
        <v xml:space="preserve"> ADD  STATUS VARCHAR(10)</v>
      </c>
      <c r="K171" s="21" t="str">
        <f t="shared" si="75"/>
        <v xml:space="preserve"> ALTER COLUMN   STATUS</v>
      </c>
      <c r="L171" s="12"/>
      <c r="M171" s="18"/>
      <c r="N171" s="5" t="str">
        <f t="shared" si="76"/>
        <v>STATUS VARCHAR(10),</v>
      </c>
      <c r="O171" s="6" t="s">
        <v>3</v>
      </c>
      <c r="W171" s="17" t="str">
        <f t="shared" si="77"/>
        <v>status</v>
      </c>
      <c r="X171" s="3" t="str">
        <f t="shared" si="78"/>
        <v>"status":"",</v>
      </c>
      <c r="Y171" s="22" t="str">
        <f t="shared" si="79"/>
        <v>public static String STATUS="status";</v>
      </c>
      <c r="Z171" s="7" t="str">
        <f t="shared" si="80"/>
        <v>private String status="";</v>
      </c>
    </row>
    <row r="172" spans="2:26" ht="30.6" x14ac:dyDescent="0.45">
      <c r="B172" s="1" t="s">
        <v>5</v>
      </c>
      <c r="C172" s="1" t="s">
        <v>1</v>
      </c>
      <c r="D172" s="4">
        <v>20</v>
      </c>
      <c r="E172" s="24"/>
      <c r="F172" s="24"/>
      <c r="G172" s="24"/>
      <c r="I172" t="str">
        <f>I171</f>
        <v>ALTER TABLE CR_PAYMENT_TYPE</v>
      </c>
      <c r="J172" t="str">
        <f t="shared" si="74"/>
        <v xml:space="preserve"> ADD  MODIFICATION_DATE VARCHAR(20)</v>
      </c>
      <c r="K172" s="21" t="str">
        <f t="shared" si="75"/>
        <v xml:space="preserve"> ALTER COLUMN   MODIFICATION_DATE</v>
      </c>
      <c r="L172" s="12"/>
      <c r="M172" s="18"/>
      <c r="N172" s="5" t="str">
        <f t="shared" si="76"/>
        <v>MODIFICATION_DATE VARCHAR(20),</v>
      </c>
      <c r="O172" s="6" t="s">
        <v>9</v>
      </c>
      <c r="P172" t="s">
        <v>8</v>
      </c>
      <c r="W172" s="17" t="str">
        <f t="shared" si="77"/>
        <v>modıfıcatıonDate</v>
      </c>
      <c r="X172" s="3" t="str">
        <f t="shared" si="78"/>
        <v>"modıfıcatıonDate":"",</v>
      </c>
      <c r="Y172" s="22" t="str">
        <f t="shared" si="79"/>
        <v>public static String MODIFICATION_DATE="modıfıcatıonDate";</v>
      </c>
      <c r="Z172" s="7" t="str">
        <f t="shared" si="80"/>
        <v>private String modıfıcatıonDate="";</v>
      </c>
    </row>
    <row r="173" spans="2:26" ht="19.2" x14ac:dyDescent="0.45">
      <c r="B173" s="1" t="s">
        <v>4</v>
      </c>
      <c r="C173" s="1" t="s">
        <v>1</v>
      </c>
      <c r="D173" s="4">
        <v>20</v>
      </c>
      <c r="E173" s="24"/>
      <c r="F173" s="24"/>
      <c r="G173" s="24"/>
      <c r="I173" t="str">
        <f>I172</f>
        <v>ALTER TABLE CR_PAYMENT_TYPE</v>
      </c>
      <c r="J173" t="str">
        <f t="shared" si="74"/>
        <v xml:space="preserve"> ADD  INSERT_DATE VARCHAR(20)</v>
      </c>
      <c r="K173" s="21" t="str">
        <f t="shared" si="75"/>
        <v xml:space="preserve"> ALTER COLUMN   INSERT_DATE</v>
      </c>
      <c r="L173" s="12"/>
      <c r="M173" s="18"/>
      <c r="N173" s="5" t="str">
        <f t="shared" si="76"/>
        <v>INSERT_DATE VARCHAR(20),</v>
      </c>
      <c r="O173" s="6" t="s">
        <v>7</v>
      </c>
      <c r="P173" t="s">
        <v>8</v>
      </c>
      <c r="W173" s="17" t="str">
        <f t="shared" si="77"/>
        <v>ınsertDate</v>
      </c>
      <c r="X173" s="3" t="str">
        <f t="shared" si="78"/>
        <v>"ınsertDate":"",</v>
      </c>
      <c r="Y173" s="22" t="str">
        <f t="shared" si="79"/>
        <v>public static String INSERT_DATE="ınsertDate";</v>
      </c>
      <c r="Z173" s="7" t="str">
        <f t="shared" si="80"/>
        <v>private String ınsertDate="";</v>
      </c>
    </row>
    <row r="174" spans="2:26" ht="30.6" x14ac:dyDescent="0.45">
      <c r="B174" s="1" t="s">
        <v>241</v>
      </c>
      <c r="C174" s="1" t="s">
        <v>1</v>
      </c>
      <c r="D174" s="4">
        <v>500</v>
      </c>
      <c r="E174" s="24"/>
      <c r="F174" s="24"/>
      <c r="G174" s="24"/>
      <c r="I174">
        <f>I165</f>
        <v>0</v>
      </c>
      <c r="J174" t="str">
        <f t="shared" si="74"/>
        <v xml:space="preserve"> ADD  PAYMENT_TYPE_NAME VARCHAR(500)</v>
      </c>
      <c r="K174" s="21" t="str">
        <f t="shared" si="75"/>
        <v xml:space="preserve"> ALTER COLUMN   PAYMENT_TYPE_NAME</v>
      </c>
      <c r="L174" s="12"/>
      <c r="M174" s="18"/>
      <c r="N174" s="5" t="str">
        <f t="shared" si="76"/>
        <v>PAYMENT_TYPE_NAME VARCHAR(500),</v>
      </c>
      <c r="O174" s="6" t="s">
        <v>169</v>
      </c>
      <c r="P174" t="s">
        <v>51</v>
      </c>
      <c r="Q174" t="s">
        <v>0</v>
      </c>
      <c r="W174" s="17" t="str">
        <f t="shared" si="77"/>
        <v>paymentTypeName</v>
      </c>
      <c r="X174" s="3" t="str">
        <f t="shared" si="78"/>
        <v>"paymentTypeName":"",</v>
      </c>
      <c r="Y174" s="22" t="str">
        <f t="shared" si="79"/>
        <v>public static String PAYMENT_TYPE_NAME="paymentTypeName";</v>
      </c>
      <c r="Z174" s="7" t="str">
        <f t="shared" si="80"/>
        <v>private String paymentTypeName="";</v>
      </c>
    </row>
    <row r="175" spans="2:26" ht="30.6" x14ac:dyDescent="0.45">
      <c r="B175" s="1" t="s">
        <v>242</v>
      </c>
      <c r="C175" s="1" t="s">
        <v>1</v>
      </c>
      <c r="D175" s="4">
        <v>500</v>
      </c>
      <c r="E175" s="24"/>
      <c r="F175" s="24"/>
      <c r="G175" s="24"/>
      <c r="I175">
        <f>I174</f>
        <v>0</v>
      </c>
      <c r="J175" t="str">
        <f t="shared" si="74"/>
        <v xml:space="preserve"> ADD  PAYMENT_TYPE_SHORTNAME VARCHAR(500)</v>
      </c>
      <c r="K175" s="21" t="str">
        <f t="shared" si="75"/>
        <v xml:space="preserve"> ALTER COLUMN   PAYMENT_TYPE_SHORTNAME</v>
      </c>
      <c r="L175" s="12"/>
      <c r="M175" s="18"/>
      <c r="N175" s="5" t="str">
        <f t="shared" si="76"/>
        <v>PAYMENT_TYPE_SHORTNAME VARCHAR(500),</v>
      </c>
      <c r="O175" s="6" t="s">
        <v>169</v>
      </c>
      <c r="P175" t="s">
        <v>51</v>
      </c>
      <c r="Q175" t="s">
        <v>248</v>
      </c>
      <c r="W175" s="17" t="str">
        <f t="shared" si="77"/>
        <v>paymentTypeShortname</v>
      </c>
      <c r="X175" s="3" t="str">
        <f t="shared" si="78"/>
        <v>"paymentTypeShortname":"",</v>
      </c>
      <c r="Y175" s="22" t="str">
        <f t="shared" si="79"/>
        <v>public static String PAYMENT_TYPE_SHORTNAME="paymentTypeShortname";</v>
      </c>
      <c r="Z175" s="7" t="str">
        <f t="shared" si="80"/>
        <v>private String paymentTypeShortname="";</v>
      </c>
    </row>
    <row r="176" spans="2:26" ht="19.2" x14ac:dyDescent="0.45">
      <c r="B176" s="1" t="s">
        <v>243</v>
      </c>
      <c r="C176" s="1" t="s">
        <v>1</v>
      </c>
      <c r="D176" s="4">
        <v>500</v>
      </c>
      <c r="E176" s="24"/>
      <c r="F176" s="24"/>
      <c r="G176" s="24"/>
      <c r="I176">
        <f>I175</f>
        <v>0</v>
      </c>
      <c r="J176" t="str">
        <f t="shared" si="74"/>
        <v xml:space="preserve"> ADD  DEFAULT_PRICE VARCHAR(500)</v>
      </c>
      <c r="K176" s="21" t="str">
        <f t="shared" si="75"/>
        <v xml:space="preserve"> ALTER COLUMN   DEFAULT_PRICE</v>
      </c>
      <c r="L176" s="12"/>
      <c r="M176" s="18"/>
      <c r="N176" s="5" t="str">
        <f t="shared" si="76"/>
        <v>DEFAULT_PRICE VARCHAR(500),</v>
      </c>
      <c r="O176" s="6" t="s">
        <v>238</v>
      </c>
      <c r="P176" t="s">
        <v>171</v>
      </c>
      <c r="W176" s="17" t="str">
        <f t="shared" si="77"/>
        <v>defaultPrıce</v>
      </c>
      <c r="X176" s="3" t="str">
        <f t="shared" si="78"/>
        <v>"defaultPrıce":"",</v>
      </c>
      <c r="Y176" s="22" t="str">
        <f t="shared" si="79"/>
        <v>public static String DEFAULT_PRICE="defaultPrıce";</v>
      </c>
      <c r="Z176" s="7" t="str">
        <f t="shared" si="80"/>
        <v>private String defaultPrıce="";</v>
      </c>
    </row>
    <row r="177" spans="2:26" ht="19.2" x14ac:dyDescent="0.45">
      <c r="B177" s="1" t="s">
        <v>173</v>
      </c>
      <c r="C177" s="1" t="s">
        <v>1</v>
      </c>
      <c r="D177" s="4">
        <v>500</v>
      </c>
      <c r="E177" s="24"/>
      <c r="F177" s="24"/>
      <c r="G177" s="24"/>
      <c r="I177">
        <f>I175</f>
        <v>0</v>
      </c>
      <c r="J177" t="str">
        <f t="shared" si="74"/>
        <v xml:space="preserve"> ADD  CURRENCY VARCHAR(500)</v>
      </c>
      <c r="K177" s="21" t="str">
        <f t="shared" si="75"/>
        <v xml:space="preserve"> ALTER COLUMN   CURRENCY</v>
      </c>
      <c r="L177" s="12"/>
      <c r="M177" s="18"/>
      <c r="N177" s="5" t="str">
        <f t="shared" si="76"/>
        <v>CURRENCY VARCHAR(500),</v>
      </c>
      <c r="O177" s="6" t="s">
        <v>173</v>
      </c>
      <c r="W177" s="17" t="str">
        <f t="shared" si="77"/>
        <v>currency</v>
      </c>
      <c r="X177" s="3" t="str">
        <f t="shared" si="78"/>
        <v>"currency":"",</v>
      </c>
      <c r="Y177" s="22" t="str">
        <f t="shared" si="79"/>
        <v>public static String CURRENCY="currency";</v>
      </c>
      <c r="Z177" s="7" t="str">
        <f t="shared" si="80"/>
        <v>private String currency="";</v>
      </c>
    </row>
    <row r="178" spans="2:26" ht="30.6" x14ac:dyDescent="0.45">
      <c r="B178" s="1" t="s">
        <v>244</v>
      </c>
      <c r="C178" s="1" t="s">
        <v>1</v>
      </c>
      <c r="D178" s="4">
        <v>500</v>
      </c>
      <c r="E178" s="24"/>
      <c r="F178" s="24"/>
      <c r="G178" s="24"/>
      <c r="I178">
        <f>I176</f>
        <v>0</v>
      </c>
      <c r="J178" t="str">
        <f t="shared" si="74"/>
        <v xml:space="preserve"> ADD  DEFAULT_DISCOUNT VARCHAR(500)</v>
      </c>
      <c r="K178" s="21" t="str">
        <f t="shared" si="75"/>
        <v xml:space="preserve"> ALTER COLUMN   DEFAULT_DISCOUNT</v>
      </c>
      <c r="L178" s="12"/>
      <c r="M178" s="18"/>
      <c r="N178" s="5" t="str">
        <f t="shared" si="76"/>
        <v>DEFAULT_DISCOUNT VARCHAR(500),</v>
      </c>
      <c r="O178" s="6" t="s">
        <v>238</v>
      </c>
      <c r="P178" t="s">
        <v>172</v>
      </c>
      <c r="W178" s="17" t="str">
        <f t="shared" si="77"/>
        <v>defaultDıscount</v>
      </c>
      <c r="X178" s="3" t="str">
        <f t="shared" si="78"/>
        <v>"defaultDıscount":"",</v>
      </c>
      <c r="Y178" s="22" t="str">
        <f t="shared" si="79"/>
        <v>public static String DEFAULT_DISCOUNT="defaultDıscount";</v>
      </c>
      <c r="Z178" s="7" t="str">
        <f t="shared" si="80"/>
        <v>private String defaultDıscount="";</v>
      </c>
    </row>
    <row r="179" spans="2:26" ht="30.6" x14ac:dyDescent="0.45">
      <c r="B179" s="1" t="s">
        <v>245</v>
      </c>
      <c r="C179" s="1" t="s">
        <v>1</v>
      </c>
      <c r="D179" s="4">
        <v>500</v>
      </c>
      <c r="E179" s="24"/>
      <c r="F179" s="24"/>
      <c r="G179" s="24"/>
      <c r="I179" t="str">
        <f>I169</f>
        <v>ALTER TABLE CR_PAYMENT_TYPE</v>
      </c>
      <c r="J179" t="str">
        <f t="shared" si="74"/>
        <v xml:space="preserve"> ADD  DEFAULT_PAYMENT_PERIOD VARCHAR(500)</v>
      </c>
      <c r="K179" s="21" t="str">
        <f t="shared" si="75"/>
        <v xml:space="preserve"> ALTER COLUMN   DEFAULT_PAYMENT_PERIOD</v>
      </c>
      <c r="L179" s="12"/>
      <c r="M179" s="18"/>
      <c r="N179" s="5" t="str">
        <f t="shared" si="76"/>
        <v>DEFAULT_PAYMENT_PERIOD VARCHAR(500),</v>
      </c>
      <c r="O179" s="6" t="s">
        <v>238</v>
      </c>
      <c r="P179" t="s">
        <v>169</v>
      </c>
      <c r="Q179" t="s">
        <v>239</v>
      </c>
      <c r="W179" s="17" t="str">
        <f t="shared" si="77"/>
        <v>defaultPaymentPerıod</v>
      </c>
      <c r="X179" s="3" t="str">
        <f t="shared" si="78"/>
        <v>"defaultPaymentPerıod":"",</v>
      </c>
      <c r="Y179" s="22" t="str">
        <f t="shared" si="79"/>
        <v>public static String DEFAULT_PAYMENT_PERIOD="defaultPaymentPerıod";</v>
      </c>
      <c r="Z179" s="7" t="str">
        <f t="shared" si="80"/>
        <v>private String defaultPaymentPerıod="";</v>
      </c>
    </row>
    <row r="180" spans="2:26" ht="19.2" x14ac:dyDescent="0.45">
      <c r="B180" s="1" t="s">
        <v>235</v>
      </c>
      <c r="C180" s="1" t="s">
        <v>1</v>
      </c>
      <c r="D180" s="4">
        <v>500</v>
      </c>
      <c r="E180" s="24"/>
      <c r="F180" s="24"/>
      <c r="G180" s="24"/>
      <c r="I180" t="str">
        <f>I179</f>
        <v>ALTER TABLE CR_PAYMENT_TYPE</v>
      </c>
      <c r="J180" t="str">
        <f t="shared" si="74"/>
        <v xml:space="preserve"> ADD  IS_PUBLIC VARCHAR(500)</v>
      </c>
      <c r="K180" s="21" t="str">
        <f t="shared" si="75"/>
        <v xml:space="preserve"> ALTER COLUMN   IS_PUBLIC</v>
      </c>
      <c r="L180" s="12"/>
      <c r="M180" s="18"/>
      <c r="N180" s="5" t="str">
        <f t="shared" si="76"/>
        <v>IS_PUBLIC VARCHAR(500),</v>
      </c>
      <c r="O180" s="6" t="s">
        <v>112</v>
      </c>
      <c r="P180" t="s">
        <v>236</v>
      </c>
      <c r="W180" s="17" t="str">
        <f t="shared" si="77"/>
        <v>ısPublıc</v>
      </c>
      <c r="X180" s="3" t="str">
        <f t="shared" si="78"/>
        <v>"ısPublıc":"",</v>
      </c>
      <c r="Y180" s="22" t="str">
        <f t="shared" si="79"/>
        <v>public static String IS_PUBLIC="ısPublıc";</v>
      </c>
      <c r="Z180" s="7" t="str">
        <f t="shared" si="80"/>
        <v>private String ısPublıc="";</v>
      </c>
    </row>
    <row r="181" spans="2:26" ht="19.2" x14ac:dyDescent="0.45">
      <c r="B181" s="1" t="s">
        <v>51</v>
      </c>
      <c r="C181" s="1" t="s">
        <v>1</v>
      </c>
      <c r="D181" s="4">
        <v>500</v>
      </c>
      <c r="E181" s="24"/>
      <c r="F181" s="24"/>
      <c r="G181" s="24"/>
      <c r="I181" t="str">
        <f>I180</f>
        <v>ALTER TABLE CR_PAYMENT_TYPE</v>
      </c>
      <c r="J181" t="str">
        <f t="shared" si="74"/>
        <v xml:space="preserve"> ADD  TYPE VARCHAR(500)</v>
      </c>
      <c r="K181" s="21" t="str">
        <f t="shared" si="75"/>
        <v xml:space="preserve"> ALTER COLUMN   TYPE</v>
      </c>
      <c r="L181" s="12"/>
      <c r="M181" s="18"/>
      <c r="N181" s="5" t="str">
        <f t="shared" si="76"/>
        <v>TYPE VARCHAR(500),</v>
      </c>
      <c r="O181" s="6" t="s">
        <v>51</v>
      </c>
      <c r="W181" s="17" t="str">
        <f t="shared" si="77"/>
        <v>type</v>
      </c>
      <c r="X181" s="3" t="str">
        <f t="shared" si="78"/>
        <v>"type":"",</v>
      </c>
      <c r="Y181" s="22" t="str">
        <f t="shared" si="79"/>
        <v>public static String TYPE="type";</v>
      </c>
      <c r="Z181" s="7" t="str">
        <f t="shared" si="80"/>
        <v>private String type="";</v>
      </c>
    </row>
    <row r="182" spans="2:26" ht="30.6" x14ac:dyDescent="0.45">
      <c r="B182" s="1" t="s">
        <v>246</v>
      </c>
      <c r="C182" s="1" t="s">
        <v>1</v>
      </c>
      <c r="D182" s="4">
        <v>500</v>
      </c>
      <c r="E182" s="24"/>
      <c r="F182" s="24"/>
      <c r="G182" s="24"/>
      <c r="I182" t="str">
        <f>I181</f>
        <v>ALTER TABLE CR_PAYMENT_TYPE</v>
      </c>
      <c r="J182" t="str">
        <f t="shared" si="74"/>
        <v xml:space="preserve"> ADD  USER_LISENCE_COUNT VARCHAR(500)</v>
      </c>
      <c r="K182" s="21" t="str">
        <f t="shared" si="75"/>
        <v xml:space="preserve"> ALTER COLUMN   USER_LISENCE_COUNT</v>
      </c>
      <c r="L182" s="12"/>
      <c r="M182" s="18"/>
      <c r="N182" s="5" t="str">
        <f t="shared" si="76"/>
        <v>USER_LISENCE_COUNT VARCHAR(500),</v>
      </c>
      <c r="O182" s="6" t="s">
        <v>12</v>
      </c>
      <c r="P182" t="s">
        <v>249</v>
      </c>
      <c r="Q182" t="s">
        <v>215</v>
      </c>
      <c r="W182" s="17" t="str">
        <f t="shared" si="77"/>
        <v>userLısenceCount</v>
      </c>
      <c r="X182" s="3" t="str">
        <f t="shared" si="78"/>
        <v>"userLısenceCount":"",</v>
      </c>
      <c r="Y182" s="22" t="str">
        <f t="shared" si="79"/>
        <v>public static String USER_LISENCE_COUNT="userLısenceCount";</v>
      </c>
      <c r="Z182" s="7" t="str">
        <f t="shared" si="80"/>
        <v>private String userLısenceCount="";</v>
      </c>
    </row>
    <row r="183" spans="2:26" ht="30.6" x14ac:dyDescent="0.45">
      <c r="B183" s="1" t="s">
        <v>247</v>
      </c>
      <c r="C183" s="1" t="s">
        <v>1</v>
      </c>
      <c r="D183" s="4">
        <v>500</v>
      </c>
      <c r="E183" s="24"/>
      <c r="F183" s="24"/>
      <c r="G183" s="24"/>
      <c r="I183" t="str">
        <f>I173</f>
        <v>ALTER TABLE CR_PAYMENT_TYPE</v>
      </c>
      <c r="J183" t="str">
        <f t="shared" si="74"/>
        <v xml:space="preserve"> ADD  USER_LISENCE_MONTH_RANGE VARCHAR(500)</v>
      </c>
      <c r="K183" s="21" t="str">
        <f t="shared" si="75"/>
        <v xml:space="preserve"> ALTER COLUMN   USER_LISENCE_MONTH_RANGE</v>
      </c>
      <c r="L183" s="12"/>
      <c r="M183" s="18"/>
      <c r="N183" s="5" t="str">
        <f t="shared" si="76"/>
        <v>USER_LISENCE_MONTH_RANGE VARCHAR(500),</v>
      </c>
      <c r="O183" s="6" t="s">
        <v>12</v>
      </c>
      <c r="P183" t="s">
        <v>249</v>
      </c>
      <c r="Q183" t="s">
        <v>250</v>
      </c>
      <c r="R183" t="s">
        <v>251</v>
      </c>
      <c r="W183" s="17" t="str">
        <f t="shared" si="77"/>
        <v>userLısenceMonthRange</v>
      </c>
      <c r="X183" s="3" t="str">
        <f t="shared" si="78"/>
        <v>"userLısenceMonthRange":"",</v>
      </c>
      <c r="Y183" s="22" t="str">
        <f t="shared" si="79"/>
        <v>public static String USER_LISENCE_MONTH_RANGE="userLısenceMonthRange";</v>
      </c>
      <c r="Z183" s="7" t="str">
        <f t="shared" si="80"/>
        <v>private String userLısenceMonthRange="";</v>
      </c>
    </row>
    <row r="184" spans="2:26" ht="19.2" x14ac:dyDescent="0.45">
      <c r="B184" s="1"/>
      <c r="C184" s="1"/>
      <c r="D184" s="4"/>
      <c r="E184" s="24"/>
      <c r="F184" s="24"/>
      <c r="G184" s="24"/>
      <c r="K184" s="21"/>
      <c r="L184" s="12"/>
      <c r="M184" s="18"/>
      <c r="N184" s="5"/>
      <c r="O184" s="6"/>
      <c r="W184" s="17"/>
      <c r="X184" s="3"/>
      <c r="Y184" s="22"/>
      <c r="Z184" s="7"/>
    </row>
    <row r="185" spans="2:26" ht="19.2" x14ac:dyDescent="0.45">
      <c r="B185" s="1"/>
      <c r="C185" s="1"/>
      <c r="D185" s="4"/>
      <c r="E185" s="24"/>
      <c r="F185" s="24"/>
      <c r="G185" s="24"/>
      <c r="K185" s="21"/>
      <c r="L185" s="12"/>
      <c r="M185" s="18"/>
      <c r="N185" s="5"/>
      <c r="O185" s="6"/>
      <c r="W185" s="17"/>
      <c r="X185" s="3"/>
      <c r="Y185" s="22"/>
      <c r="Z185" s="7"/>
    </row>
    <row r="186" spans="2:26" ht="19.2" x14ac:dyDescent="0.45">
      <c r="B186" s="1"/>
      <c r="C186" s="1"/>
      <c r="D186" s="4"/>
      <c r="E186" s="24"/>
      <c r="F186" s="24"/>
      <c r="G186" s="24"/>
      <c r="K186" s="21"/>
      <c r="L186" s="12"/>
      <c r="M186" s="18"/>
      <c r="N186" s="5"/>
      <c r="O186" s="6"/>
      <c r="W186" s="17"/>
      <c r="X186" s="3"/>
      <c r="Y186" s="22"/>
      <c r="Z186" s="7"/>
    </row>
    <row r="187" spans="2:26" ht="19.2" x14ac:dyDescent="0.45">
      <c r="B187" s="30"/>
      <c r="C187" s="14"/>
      <c r="D187" s="9"/>
      <c r="E187" s="24"/>
      <c r="F187" s="24"/>
      <c r="G187" s="24"/>
      <c r="K187" s="32"/>
      <c r="M187" s="20"/>
      <c r="N187" s="33" t="s">
        <v>130</v>
      </c>
      <c r="O187" s="14"/>
      <c r="P187" s="14"/>
      <c r="W187" s="17"/>
      <c r="X187" s="3"/>
      <c r="Y187" s="22"/>
      <c r="Z187" s="7"/>
    </row>
    <row r="188" spans="2:26" x14ac:dyDescent="0.3">
      <c r="E188" s="24"/>
      <c r="F188" s="24"/>
      <c r="G188" s="24"/>
      <c r="K188" s="21"/>
      <c r="M188" s="19"/>
      <c r="N188" s="31" t="s">
        <v>126</v>
      </c>
      <c r="W188" s="16"/>
      <c r="X188" s="3"/>
      <c r="Y188" s="22"/>
      <c r="Z188" s="7"/>
    </row>
    <row r="189" spans="2:26" x14ac:dyDescent="0.3">
      <c r="E189" s="24"/>
      <c r="F189" s="24"/>
      <c r="G189" s="24"/>
      <c r="K189" s="21"/>
      <c r="M189" s="19"/>
      <c r="N189" s="5"/>
      <c r="W189" s="16"/>
      <c r="X189" s="3"/>
      <c r="Y189" s="22"/>
      <c r="Z189" s="7"/>
    </row>
    <row r="190" spans="2:26" x14ac:dyDescent="0.3">
      <c r="E190" s="24"/>
      <c r="F190" s="24"/>
      <c r="G190" s="24"/>
      <c r="K190" s="21"/>
      <c r="M190" s="19"/>
      <c r="N190" s="5"/>
      <c r="W190" s="16"/>
      <c r="X190" s="3"/>
      <c r="Y190" s="22"/>
      <c r="Z190" s="7"/>
    </row>
    <row r="191" spans="2:26" ht="28.8" x14ac:dyDescent="0.3">
      <c r="B191" s="2" t="s">
        <v>253</v>
      </c>
      <c r="E191" s="24"/>
      <c r="F191" s="24"/>
      <c r="G191" s="24"/>
      <c r="I191" t="str">
        <f>CONCATENATE("ALTER TABLE"," ",B191)</f>
        <v>ALTER TABLE CR_COMPANY_PAYMENT</v>
      </c>
      <c r="J191" t="str">
        <f>LEFT(CONCATENATE(" ADD "," ",N210,";"),LEN(CONCATENATE(" ADD "," ",N210,";"))-2)</f>
        <v xml:space="preserve"> ADD  CREATE TABLE CR_COMPANY_PAYMENT_LIST </v>
      </c>
      <c r="K191" s="21" t="str">
        <f>LEFT(CONCATENATE(" ALTER COLUMN  "," ",B191,";"),LEN(CONCATENATE(" ALTER COLUMN "," ",B191,";")))</f>
        <v xml:space="preserve"> ALTER COLUMN   CR_COMPANY_PAYMENT</v>
      </c>
      <c r="M191" s="19"/>
      <c r="N191" s="5" t="str">
        <f>CONCATENATE("CREATE TABLE ",B191," ","(")</f>
        <v>CREATE TABLE CR_COMPANY_PAYMENT (</v>
      </c>
      <c r="W191" s="16"/>
      <c r="X191" s="3" t="s">
        <v>32</v>
      </c>
      <c r="Y191" s="22"/>
      <c r="Z191" s="7"/>
    </row>
    <row r="192" spans="2:26" ht="19.2" x14ac:dyDescent="0.45">
      <c r="B192" s="34" t="s">
        <v>2</v>
      </c>
      <c r="C192" s="1" t="s">
        <v>1</v>
      </c>
      <c r="D192" s="4">
        <v>20</v>
      </c>
      <c r="E192" s="24" t="s">
        <v>163</v>
      </c>
      <c r="F192" s="24"/>
      <c r="G192" s="24"/>
      <c r="I192" t="str">
        <f>I191</f>
        <v>ALTER TABLE CR_COMPANY_PAYMENT</v>
      </c>
      <c r="J192" t="str">
        <f>LEFT(CONCATENATE(" ADD "," ",N211,";"),LEN(CONCATENATE(" ADD "," ",N211,";"))-2)</f>
        <v xml:space="preserve"> ADD  ID VARCHAR(20) NOT NULL </v>
      </c>
      <c r="K192" s="21"/>
      <c r="L192" s="12"/>
      <c r="M192" s="18"/>
      <c r="N192" s="5" t="str">
        <f t="shared" ref="N192:N203" si="81">CONCATENATE(B192," ",C192,"(",D192,")",E192,F192,G192,",")</f>
        <v>ID VARCHAR(20) NOT NULL ,</v>
      </c>
      <c r="O192" s="6" t="s">
        <v>2</v>
      </c>
      <c r="P192" s="6"/>
      <c r="Q192" s="6"/>
      <c r="R192" s="6"/>
      <c r="S192" s="6"/>
      <c r="T192" s="6"/>
      <c r="U192" s="6"/>
      <c r="V192" s="6"/>
      <c r="W192" s="17" t="str">
        <f t="shared" ref="W192:W203" si="82">CONCATENATE(,LOWER(O192),UPPER(LEFT(P192,1)),LOWER(RIGHT(P192,LEN(P192)-IF(LEN(P192)&gt;0,1,LEN(P192)))),UPPER(LEFT(Q192,1)),LOWER(RIGHT(Q192,LEN(Q192)-IF(LEN(Q192)&gt;0,1,LEN(Q192)))),UPPER(LEFT(R192,1)),LOWER(RIGHT(R192,LEN(R192)-IF(LEN(R192)&gt;0,1,LEN(R192)))),UPPER(LEFT(S192,1)),LOWER(RIGHT(S192,LEN(S192)-IF(LEN(S192)&gt;0,1,LEN(S192)))),UPPER(LEFT(T192,1)),LOWER(RIGHT(T192,LEN(T192)-IF(LEN(T192)&gt;0,1,LEN(T192)))),UPPER(LEFT(U192,1)),LOWER(RIGHT(U192,LEN(U192)-IF(LEN(U192)&gt;0,1,LEN(U192)))),UPPER(LEFT(V192,1)),LOWER(RIGHT(V192,LEN(V192)-IF(LEN(V192)&gt;0,1,LEN(V192)))))</f>
        <v>ıd</v>
      </c>
      <c r="X192" s="3" t="str">
        <f t="shared" ref="X192:X203" si="83">CONCATENATE("""",W192,"""",":","""","""",",")</f>
        <v>"ıd":"",</v>
      </c>
      <c r="Y192" s="22" t="str">
        <f t="shared" ref="Y192:Y203" si="84">CONCATENATE("public static String ",,B192,,"=","""",W192,""";")</f>
        <v>public static String ID="ıd";</v>
      </c>
      <c r="Z192" s="7" t="str">
        <f t="shared" ref="Z192:Z203" si="85">CONCATENATE("private String ",W192,"=","""""",";")</f>
        <v>private String ıd="";</v>
      </c>
    </row>
    <row r="193" spans="2:26" ht="19.2" x14ac:dyDescent="0.45">
      <c r="B193" s="34" t="s">
        <v>3</v>
      </c>
      <c r="C193" s="1" t="s">
        <v>1</v>
      </c>
      <c r="D193" s="4">
        <v>10</v>
      </c>
      <c r="E193" s="24"/>
      <c r="F193" s="24"/>
      <c r="G193" s="24"/>
      <c r="I193" t="str">
        <f>I192</f>
        <v>ALTER TABLE CR_COMPANY_PAYMENT</v>
      </c>
      <c r="K193" s="21"/>
      <c r="L193" s="12"/>
      <c r="M193" s="18"/>
      <c r="N193" s="5" t="str">
        <f t="shared" si="81"/>
        <v>STATUS VARCHAR(10),</v>
      </c>
      <c r="O193" s="6" t="s">
        <v>3</v>
      </c>
      <c r="W193" s="17" t="str">
        <f t="shared" si="82"/>
        <v>status</v>
      </c>
      <c r="X193" s="3" t="str">
        <f t="shared" si="83"/>
        <v>"status":"",</v>
      </c>
      <c r="Y193" s="22" t="str">
        <f t="shared" si="84"/>
        <v>public static String STATUS="status";</v>
      </c>
      <c r="Z193" s="7" t="str">
        <f t="shared" si="85"/>
        <v>private String status="";</v>
      </c>
    </row>
    <row r="194" spans="2:26" ht="19.2" x14ac:dyDescent="0.45">
      <c r="B194" s="34" t="s">
        <v>5</v>
      </c>
      <c r="C194" s="1" t="s">
        <v>1</v>
      </c>
      <c r="D194" s="4">
        <v>20</v>
      </c>
      <c r="E194" s="24"/>
      <c r="F194" s="24"/>
      <c r="G194" s="24"/>
      <c r="I194" t="str">
        <f>I193</f>
        <v>ALTER TABLE CR_COMPANY_PAYMENT</v>
      </c>
      <c r="K194" s="21"/>
      <c r="L194" s="12"/>
      <c r="M194" s="18"/>
      <c r="N194" s="5" t="str">
        <f t="shared" si="81"/>
        <v>MODIFICATION_DATE VARCHAR(20),</v>
      </c>
      <c r="O194" s="6" t="s">
        <v>9</v>
      </c>
      <c r="P194" t="s">
        <v>8</v>
      </c>
      <c r="W194" s="17" t="str">
        <f t="shared" si="82"/>
        <v>modıfıcatıonDate</v>
      </c>
      <c r="X194" s="3" t="str">
        <f t="shared" si="83"/>
        <v>"modıfıcatıonDate":"",</v>
      </c>
      <c r="Y194" s="22" t="str">
        <f t="shared" si="84"/>
        <v>public static String MODIFICATION_DATE="modıfıcatıonDate";</v>
      </c>
      <c r="Z194" s="7" t="str">
        <f t="shared" si="85"/>
        <v>private String modıfıcatıonDate="";</v>
      </c>
    </row>
    <row r="195" spans="2:26" ht="19.2" x14ac:dyDescent="0.45">
      <c r="B195" s="34" t="s">
        <v>4</v>
      </c>
      <c r="C195" s="1" t="s">
        <v>1</v>
      </c>
      <c r="D195" s="4">
        <v>20</v>
      </c>
      <c r="E195" s="24"/>
      <c r="F195" s="24"/>
      <c r="G195" s="24"/>
      <c r="I195" t="str">
        <f>I194</f>
        <v>ALTER TABLE CR_COMPANY_PAYMENT</v>
      </c>
      <c r="K195" s="21"/>
      <c r="L195" s="12"/>
      <c r="M195" s="18"/>
      <c r="N195" s="5" t="str">
        <f t="shared" si="81"/>
        <v>INSERT_DATE VARCHAR(20),</v>
      </c>
      <c r="O195" s="6" t="s">
        <v>7</v>
      </c>
      <c r="P195" t="s">
        <v>8</v>
      </c>
      <c r="W195" s="17" t="str">
        <f t="shared" si="82"/>
        <v>ınsertDate</v>
      </c>
      <c r="X195" s="3" t="str">
        <f t="shared" si="83"/>
        <v>"ınsertDate":"",</v>
      </c>
      <c r="Y195" s="22" t="str">
        <f t="shared" si="84"/>
        <v>public static String INSERT_DATE="ınsertDate";</v>
      </c>
      <c r="Z195" s="7" t="str">
        <f t="shared" si="85"/>
        <v>private String ınsertDate="";</v>
      </c>
    </row>
    <row r="196" spans="2:26" ht="19.2" x14ac:dyDescent="0.45">
      <c r="B196" s="34" t="s">
        <v>160</v>
      </c>
      <c r="C196" s="1" t="s">
        <v>1</v>
      </c>
      <c r="D196" s="4">
        <v>500</v>
      </c>
      <c r="E196" s="24"/>
      <c r="F196" s="24"/>
      <c r="G196" s="24"/>
      <c r="I196">
        <f>I187</f>
        <v>0</v>
      </c>
      <c r="K196" s="21"/>
      <c r="L196" s="12"/>
      <c r="M196" s="18"/>
      <c r="N196" s="5" t="str">
        <f t="shared" si="81"/>
        <v>FK_COMPANY_ID VARCHAR(500),</v>
      </c>
      <c r="O196" s="6" t="s">
        <v>10</v>
      </c>
      <c r="P196" t="s">
        <v>162</v>
      </c>
      <c r="Q196" t="s">
        <v>2</v>
      </c>
      <c r="W196" s="17" t="str">
        <f t="shared" si="82"/>
        <v>fkCompanyId</v>
      </c>
      <c r="X196" s="3" t="str">
        <f t="shared" si="83"/>
        <v>"fkCompanyId":"",</v>
      </c>
      <c r="Y196" s="22" t="str">
        <f t="shared" si="84"/>
        <v>public static String FK_COMPANY_ID="fkCompanyId";</v>
      </c>
      <c r="Z196" s="7" t="str">
        <f t="shared" si="85"/>
        <v>private String fkCompanyId="";</v>
      </c>
    </row>
    <row r="197" spans="2:26" ht="19.2" x14ac:dyDescent="0.45">
      <c r="B197" s="34" t="s">
        <v>240</v>
      </c>
      <c r="C197" s="1" t="s">
        <v>1</v>
      </c>
      <c r="D197" s="4">
        <v>500</v>
      </c>
      <c r="E197" s="24"/>
      <c r="F197" s="24"/>
      <c r="G197" s="24"/>
      <c r="I197">
        <f>I196</f>
        <v>0</v>
      </c>
      <c r="K197" s="21"/>
      <c r="L197" s="12"/>
      <c r="M197" s="18"/>
      <c r="N197" s="5" t="str">
        <f t="shared" si="81"/>
        <v>FK_PAYMENT_TYPE_ID VARCHAR(500),</v>
      </c>
      <c r="O197" s="6" t="s">
        <v>10</v>
      </c>
      <c r="P197" t="s">
        <v>169</v>
      </c>
      <c r="Q197" t="s">
        <v>51</v>
      </c>
      <c r="R197" t="s">
        <v>2</v>
      </c>
      <c r="W197" s="17" t="str">
        <f t="shared" si="82"/>
        <v>fkPaymentTypeId</v>
      </c>
      <c r="X197" s="3" t="str">
        <f t="shared" si="83"/>
        <v>"fkPaymentTypeId":"",</v>
      </c>
      <c r="Y197" s="22" t="str">
        <f t="shared" si="84"/>
        <v>public static String FK_PAYMENT_TYPE_ID="fkPaymentTypeId";</v>
      </c>
      <c r="Z197" s="7" t="str">
        <f t="shared" si="85"/>
        <v>private String fkPaymentTypeId="";</v>
      </c>
    </row>
    <row r="198" spans="2:26" ht="19.2" x14ac:dyDescent="0.45">
      <c r="B198" s="34" t="s">
        <v>15</v>
      </c>
      <c r="C198" s="1" t="s">
        <v>1</v>
      </c>
      <c r="D198" s="4">
        <v>500</v>
      </c>
      <c r="E198" s="24"/>
      <c r="F198" s="24"/>
      <c r="G198" s="24"/>
      <c r="I198">
        <f>I197</f>
        <v>0</v>
      </c>
      <c r="K198" s="21"/>
      <c r="L198" s="12"/>
      <c r="M198" s="18"/>
      <c r="N198" s="5" t="str">
        <f t="shared" si="81"/>
        <v>PAYMENT_DATE VARCHAR(500),</v>
      </c>
      <c r="O198" s="6" t="s">
        <v>169</v>
      </c>
      <c r="P198" t="s">
        <v>8</v>
      </c>
      <c r="W198" s="17" t="str">
        <f t="shared" si="82"/>
        <v>paymentDate</v>
      </c>
      <c r="X198" s="3" t="str">
        <f t="shared" si="83"/>
        <v>"paymentDate":"",</v>
      </c>
      <c r="Y198" s="22" t="str">
        <f t="shared" si="84"/>
        <v>public static String PAYMENT_DATE="paymentDate";</v>
      </c>
      <c r="Z198" s="7" t="str">
        <f t="shared" si="85"/>
        <v>private String paymentDate="";</v>
      </c>
    </row>
    <row r="199" spans="2:26" ht="19.2" x14ac:dyDescent="0.45">
      <c r="B199" s="34" t="s">
        <v>16</v>
      </c>
      <c r="C199" s="1" t="s">
        <v>1</v>
      </c>
      <c r="D199" s="4">
        <v>500</v>
      </c>
      <c r="E199" s="24"/>
      <c r="F199" s="24"/>
      <c r="G199" s="24"/>
      <c r="I199">
        <f>I197</f>
        <v>0</v>
      </c>
      <c r="K199" s="21"/>
      <c r="L199" s="12"/>
      <c r="M199" s="18"/>
      <c r="N199" s="5" t="str">
        <f t="shared" si="81"/>
        <v>PAYMENT_TIME VARCHAR(500),</v>
      </c>
      <c r="O199" s="6" t="s">
        <v>169</v>
      </c>
      <c r="P199" t="s">
        <v>133</v>
      </c>
      <c r="W199" s="17" t="str">
        <f t="shared" si="82"/>
        <v>paymentTıme</v>
      </c>
      <c r="X199" s="3" t="str">
        <f t="shared" si="83"/>
        <v>"paymentTıme":"",</v>
      </c>
      <c r="Y199" s="22" t="str">
        <f t="shared" si="84"/>
        <v>public static String PAYMENT_TIME="paymentTıme";</v>
      </c>
      <c r="Z199" s="7" t="str">
        <f t="shared" si="85"/>
        <v>private String paymentTıme="";</v>
      </c>
    </row>
    <row r="200" spans="2:26" ht="19.2" x14ac:dyDescent="0.45">
      <c r="B200" s="34" t="s">
        <v>95</v>
      </c>
      <c r="C200" s="1" t="s">
        <v>1</v>
      </c>
      <c r="D200" s="4">
        <v>500</v>
      </c>
      <c r="E200" s="24"/>
      <c r="F200" s="24"/>
      <c r="G200" s="24"/>
      <c r="I200">
        <f>I198</f>
        <v>0</v>
      </c>
      <c r="K200" s="21"/>
      <c r="L200" s="12"/>
      <c r="M200" s="18"/>
      <c r="N200" s="5" t="str">
        <f t="shared" si="81"/>
        <v>PAYMENT_AMOUNT VARCHAR(500),</v>
      </c>
      <c r="O200" s="6" t="s">
        <v>169</v>
      </c>
      <c r="P200" t="s">
        <v>170</v>
      </c>
      <c r="W200" s="17" t="str">
        <f t="shared" si="82"/>
        <v>paymentAmount</v>
      </c>
      <c r="X200" s="3" t="str">
        <f t="shared" si="83"/>
        <v>"paymentAmount":"",</v>
      </c>
      <c r="Y200" s="22" t="str">
        <f t="shared" si="84"/>
        <v>public static String PAYMENT_AMOUNT="paymentAmount";</v>
      </c>
      <c r="Z200" s="7" t="str">
        <f t="shared" si="85"/>
        <v>private String paymentAmount="";</v>
      </c>
    </row>
    <row r="201" spans="2:26" ht="19.2" x14ac:dyDescent="0.45">
      <c r="B201" s="1" t="s">
        <v>173</v>
      </c>
      <c r="C201" s="1" t="s">
        <v>1</v>
      </c>
      <c r="D201" s="4">
        <v>500</v>
      </c>
      <c r="E201" s="24"/>
      <c r="F201" s="24"/>
      <c r="G201" s="24"/>
      <c r="I201">
        <f>I199</f>
        <v>0</v>
      </c>
      <c r="J201" t="str">
        <f>LEFT(CONCATENATE(" ADD "," ",N201,";"),LEN(CONCATENATE(" ADD "," ",N201,";"))-2)</f>
        <v xml:space="preserve"> ADD  CURRENCY VARCHAR(500)</v>
      </c>
      <c r="K201" s="21" t="str">
        <f>LEFT(CONCATENATE(" ALTER COLUMN  "," ",B201,";"),LEN(CONCATENATE(" ALTER COLUMN "," ",B201,";")))</f>
        <v xml:space="preserve"> ALTER COLUMN   CURRENCY</v>
      </c>
      <c r="L201" s="12"/>
      <c r="M201" s="18"/>
      <c r="N201" s="5" t="str">
        <f t="shared" si="81"/>
        <v>CURRENCY VARCHAR(500),</v>
      </c>
      <c r="O201" s="6" t="s">
        <v>173</v>
      </c>
      <c r="W201" s="17" t="str">
        <f t="shared" si="82"/>
        <v>currency</v>
      </c>
      <c r="X201" s="3" t="str">
        <f t="shared" si="83"/>
        <v>"currency":"",</v>
      </c>
      <c r="Y201" s="22" t="str">
        <f t="shared" si="84"/>
        <v>public static String CURRENCY="currency";</v>
      </c>
      <c r="Z201" s="7" t="str">
        <f t="shared" si="85"/>
        <v>private String currency="";</v>
      </c>
    </row>
    <row r="202" spans="2:26" ht="19.2" x14ac:dyDescent="0.45">
      <c r="B202" s="34" t="s">
        <v>168</v>
      </c>
      <c r="C202" s="1" t="s">
        <v>1</v>
      </c>
      <c r="D202" s="4">
        <v>500</v>
      </c>
      <c r="E202" s="24"/>
      <c r="F202" s="24"/>
      <c r="G202" s="24"/>
      <c r="I202" t="str">
        <f>I191</f>
        <v>ALTER TABLE CR_COMPANY_PAYMENT</v>
      </c>
      <c r="K202" s="21"/>
      <c r="L202" s="12"/>
      <c r="M202" s="18"/>
      <c r="N202" s="5" t="str">
        <f t="shared" si="81"/>
        <v>PAYMENT_DISCOUNT VARCHAR(500),</v>
      </c>
      <c r="O202" s="6" t="s">
        <v>169</v>
      </c>
      <c r="P202" t="s">
        <v>172</v>
      </c>
      <c r="W202" s="17" t="str">
        <f t="shared" si="82"/>
        <v>paymentDıscount</v>
      </c>
      <c r="X202" s="3" t="str">
        <f t="shared" si="83"/>
        <v>"paymentDıscount":"",</v>
      </c>
      <c r="Y202" s="22" t="str">
        <f t="shared" si="84"/>
        <v>public static String PAYMENT_DISCOUNT="paymentDıscount";</v>
      </c>
      <c r="Z202" s="7" t="str">
        <f t="shared" si="85"/>
        <v>private String paymentDıscount="";</v>
      </c>
    </row>
    <row r="203" spans="2:26" ht="19.2" x14ac:dyDescent="0.45">
      <c r="B203" s="34" t="s">
        <v>14</v>
      </c>
      <c r="C203" s="1" t="s">
        <v>1</v>
      </c>
      <c r="D203" s="4">
        <v>500</v>
      </c>
      <c r="E203" s="24"/>
      <c r="F203" s="24"/>
      <c r="G203" s="24"/>
      <c r="I203" t="str">
        <f>I202</f>
        <v>ALTER TABLE CR_COMPANY_PAYMENT</v>
      </c>
      <c r="K203" s="21"/>
      <c r="L203" s="12"/>
      <c r="M203" s="18"/>
      <c r="N203" s="5" t="str">
        <f t="shared" si="81"/>
        <v>DESCRIPTION VARCHAR(500),</v>
      </c>
      <c r="O203" s="6" t="s">
        <v>14</v>
      </c>
      <c r="W203" s="17" t="str">
        <f t="shared" si="82"/>
        <v>descrıptıon</v>
      </c>
      <c r="X203" s="3" t="str">
        <f t="shared" si="83"/>
        <v>"descrıptıon":"",</v>
      </c>
      <c r="Y203" s="22" t="str">
        <f t="shared" si="84"/>
        <v>public static String DESCRIPTION="descrıptıon";</v>
      </c>
      <c r="Z203" s="7" t="str">
        <f t="shared" si="85"/>
        <v>private String descrıptıon="";</v>
      </c>
    </row>
    <row r="204" spans="2:26" ht="19.2" x14ac:dyDescent="0.45">
      <c r="B204" s="1"/>
      <c r="C204" s="1"/>
      <c r="D204" s="4"/>
      <c r="E204" s="24"/>
      <c r="F204" s="24"/>
      <c r="G204" s="24"/>
      <c r="K204" s="21"/>
      <c r="L204" s="12"/>
      <c r="M204" s="18"/>
      <c r="N204" s="5"/>
      <c r="O204" s="6"/>
      <c r="W204" s="17"/>
      <c r="X204" s="3"/>
      <c r="Y204" s="22"/>
      <c r="Z204" s="7"/>
    </row>
    <row r="205" spans="2:26" ht="19.2" x14ac:dyDescent="0.45">
      <c r="B205" s="1"/>
      <c r="C205" s="1"/>
      <c r="D205" s="4"/>
      <c r="E205" s="24"/>
      <c r="F205" s="24"/>
      <c r="G205" s="24"/>
      <c r="K205" s="21"/>
      <c r="L205" s="12"/>
      <c r="M205" s="18"/>
      <c r="N205" s="5"/>
      <c r="O205" s="6"/>
      <c r="W205" s="17"/>
      <c r="X205" s="3"/>
      <c r="Y205" s="22"/>
      <c r="Z205" s="7"/>
    </row>
    <row r="206" spans="2:26" ht="19.2" x14ac:dyDescent="0.45">
      <c r="B206" s="1"/>
      <c r="C206" s="1"/>
      <c r="D206" s="4"/>
      <c r="E206" s="24"/>
      <c r="F206" s="24"/>
      <c r="G206" s="24"/>
      <c r="K206" s="21"/>
      <c r="L206" s="12"/>
      <c r="M206" s="18"/>
      <c r="N206" s="5"/>
      <c r="O206" s="6"/>
      <c r="W206" s="17"/>
      <c r="X206" s="3"/>
      <c r="Y206" s="22"/>
      <c r="Z206" s="7"/>
    </row>
    <row r="207" spans="2:26" ht="19.2" x14ac:dyDescent="0.45">
      <c r="B207" s="30"/>
      <c r="C207" s="14"/>
      <c r="D207" s="9"/>
      <c r="E207" s="24"/>
      <c r="F207" s="24"/>
      <c r="G207" s="24"/>
      <c r="K207" s="32"/>
      <c r="M207" s="20"/>
      <c r="N207" s="33" t="s">
        <v>130</v>
      </c>
      <c r="O207" s="14"/>
      <c r="P207" s="14"/>
      <c r="W207" s="17"/>
      <c r="X207" s="3"/>
      <c r="Y207" s="22"/>
      <c r="Z207" s="7"/>
    </row>
    <row r="208" spans="2:26" x14ac:dyDescent="0.3">
      <c r="E208" s="24"/>
      <c r="F208" s="24"/>
      <c r="G208" s="24"/>
      <c r="K208" s="21"/>
      <c r="M208" s="19"/>
      <c r="N208" s="31" t="s">
        <v>126</v>
      </c>
      <c r="W208" s="16"/>
      <c r="X208" s="3"/>
      <c r="Y208" s="22"/>
      <c r="Z208" s="7"/>
    </row>
    <row r="209" spans="2:26" x14ac:dyDescent="0.3">
      <c r="E209" s="24"/>
      <c r="F209" s="24"/>
      <c r="G209" s="24"/>
      <c r="K209" s="21"/>
      <c r="M209" s="19"/>
      <c r="N209" s="5"/>
      <c r="W209" s="16"/>
      <c r="X209" s="3"/>
      <c r="Y209" s="22"/>
      <c r="Z209" s="7"/>
    </row>
    <row r="210" spans="2:26" ht="43.2" x14ac:dyDescent="0.3">
      <c r="B210" s="2" t="s">
        <v>254</v>
      </c>
      <c r="E210" s="24"/>
      <c r="F210" s="24"/>
      <c r="G210" s="24"/>
      <c r="I210" t="str">
        <f>CONCATENATE("ALTER TABLE"," ",B210)</f>
        <v>ALTER TABLE CR_COMPANY_PAYMENT_LIST</v>
      </c>
      <c r="K210" s="26" t="str">
        <f>CONCATENATE(J210,"  CREATE OR REPLACE VIEW ",B210," AS SELECT")</f>
        <v xml:space="preserve">  CREATE OR REPLACE VIEW CR_COMPANY_PAYMENT_LIST AS SELECT</v>
      </c>
      <c r="M210" s="19"/>
      <c r="N210" s="5" t="str">
        <f>CONCATENATE("CREATE TABLE ",B210," ","(")</f>
        <v>CREATE TABLE CR_COMPANY_PAYMENT_LIST (</v>
      </c>
      <c r="W210" s="16"/>
      <c r="X210" s="3" t="s">
        <v>32</v>
      </c>
      <c r="Y210" s="22"/>
      <c r="Z210" s="7"/>
    </row>
    <row r="211" spans="2:26" ht="19.2" x14ac:dyDescent="0.45">
      <c r="B211" s="34" t="s">
        <v>2</v>
      </c>
      <c r="C211" s="1" t="s">
        <v>1</v>
      </c>
      <c r="D211" s="4">
        <v>20</v>
      </c>
      <c r="E211" s="24" t="s">
        <v>163</v>
      </c>
      <c r="F211" s="24"/>
      <c r="G211" s="24"/>
      <c r="I211" t="str">
        <f>I210</f>
        <v>ALTER TABLE CR_COMPANY_PAYMENT_LIST</v>
      </c>
      <c r="K211" s="25" t="str">
        <f>CONCATENATE(" T.",B211,",")</f>
        <v xml:space="preserve"> T.ID,</v>
      </c>
      <c r="L211" s="12"/>
      <c r="M211" s="18"/>
      <c r="N211" s="5" t="str">
        <f t="shared" ref="N211:N227" si="86">CONCATENATE(B211," ",C211,"(",D211,")",E211,F211,G211,",")</f>
        <v>ID VARCHAR(20) NOT NULL ,</v>
      </c>
      <c r="O211" s="6" t="s">
        <v>2</v>
      </c>
      <c r="P211" s="6"/>
      <c r="Q211" s="6"/>
      <c r="R211" s="6"/>
      <c r="S211" s="6"/>
      <c r="T211" s="6"/>
      <c r="U211" s="6"/>
      <c r="V211" s="6"/>
      <c r="W211" s="17" t="str">
        <f t="shared" ref="W211:W227" si="87">CONCATENATE(,LOWER(O211),UPPER(LEFT(P211,1)),LOWER(RIGHT(P211,LEN(P211)-IF(LEN(P211)&gt;0,1,LEN(P211)))),UPPER(LEFT(Q211,1)),LOWER(RIGHT(Q211,LEN(Q211)-IF(LEN(Q211)&gt;0,1,LEN(Q211)))),UPPER(LEFT(R211,1)),LOWER(RIGHT(R211,LEN(R211)-IF(LEN(R211)&gt;0,1,LEN(R211)))),UPPER(LEFT(S211,1)),LOWER(RIGHT(S211,LEN(S211)-IF(LEN(S211)&gt;0,1,LEN(S211)))),UPPER(LEFT(T211,1)),LOWER(RIGHT(T211,LEN(T211)-IF(LEN(T211)&gt;0,1,LEN(T211)))),UPPER(LEFT(U211,1)),LOWER(RIGHT(U211,LEN(U211)-IF(LEN(U211)&gt;0,1,LEN(U211)))),UPPER(LEFT(V211,1)),LOWER(RIGHT(V211,LEN(V211)-IF(LEN(V211)&gt;0,1,LEN(V211)))))</f>
        <v>ıd</v>
      </c>
      <c r="X211" s="3" t="str">
        <f t="shared" ref="X211:X227" si="88">CONCATENATE("""",W211,"""",":","""","""",",")</f>
        <v>"ıd":"",</v>
      </c>
      <c r="Y211" s="22" t="str">
        <f t="shared" ref="Y211:Y227" si="89">CONCATENATE("public static String ",,B211,,"=","""",W211,""";")</f>
        <v>public static String ID="ıd";</v>
      </c>
      <c r="Z211" s="7" t="str">
        <f t="shared" ref="Z211:Z227" si="90">CONCATENATE("private String ",W211,"=","""""",";")</f>
        <v>private String ıd="";</v>
      </c>
    </row>
    <row r="212" spans="2:26" ht="19.2" x14ac:dyDescent="0.45">
      <c r="B212" s="34" t="s">
        <v>3</v>
      </c>
      <c r="C212" s="1" t="s">
        <v>1</v>
      </c>
      <c r="D212" s="4">
        <v>10</v>
      </c>
      <c r="E212" s="24"/>
      <c r="F212" s="24"/>
      <c r="G212" s="24"/>
      <c r="I212" t="str">
        <f>I211</f>
        <v>ALTER TABLE CR_COMPANY_PAYMENT_LIST</v>
      </c>
      <c r="K212" s="25" t="str">
        <f>CONCATENATE(" T.",B212,",")</f>
        <v xml:space="preserve"> T.STATUS,</v>
      </c>
      <c r="L212" s="12"/>
      <c r="M212" s="18"/>
      <c r="N212" s="5" t="str">
        <f t="shared" si="86"/>
        <v>STATUS VARCHAR(10),</v>
      </c>
      <c r="O212" s="6" t="s">
        <v>3</v>
      </c>
      <c r="W212" s="17" t="str">
        <f t="shared" si="87"/>
        <v>status</v>
      </c>
      <c r="X212" s="3" t="str">
        <f t="shared" si="88"/>
        <v>"status":"",</v>
      </c>
      <c r="Y212" s="22" t="str">
        <f t="shared" si="89"/>
        <v>public static String STATUS="status";</v>
      </c>
      <c r="Z212" s="7" t="str">
        <f t="shared" si="90"/>
        <v>private String status="";</v>
      </c>
    </row>
    <row r="213" spans="2:26" ht="19.2" x14ac:dyDescent="0.45">
      <c r="B213" s="34" t="s">
        <v>5</v>
      </c>
      <c r="C213" s="1" t="s">
        <v>1</v>
      </c>
      <c r="D213" s="4">
        <v>20</v>
      </c>
      <c r="E213" s="24"/>
      <c r="F213" s="24"/>
      <c r="G213" s="24"/>
      <c r="I213" t="str">
        <f>I212</f>
        <v>ALTER TABLE CR_COMPANY_PAYMENT_LIST</v>
      </c>
      <c r="K213" s="25" t="str">
        <f>CONCATENATE(" T.",B213,",")</f>
        <v xml:space="preserve"> T.MODIFICATION_DATE,</v>
      </c>
      <c r="L213" s="12"/>
      <c r="M213" s="18"/>
      <c r="N213" s="5" t="str">
        <f t="shared" si="86"/>
        <v>MODIFICATION_DATE VARCHAR(20),</v>
      </c>
      <c r="O213" s="6" t="s">
        <v>9</v>
      </c>
      <c r="P213" t="s">
        <v>8</v>
      </c>
      <c r="W213" s="17" t="str">
        <f t="shared" si="87"/>
        <v>modıfıcatıonDate</v>
      </c>
      <c r="X213" s="3" t="str">
        <f t="shared" si="88"/>
        <v>"modıfıcatıonDate":"",</v>
      </c>
      <c r="Y213" s="22" t="str">
        <f t="shared" si="89"/>
        <v>public static String MODIFICATION_DATE="modıfıcatıonDate";</v>
      </c>
      <c r="Z213" s="7" t="str">
        <f t="shared" si="90"/>
        <v>private String modıfıcatıonDate="";</v>
      </c>
    </row>
    <row r="214" spans="2:26" ht="19.2" x14ac:dyDescent="0.45">
      <c r="B214" s="34" t="s">
        <v>4</v>
      </c>
      <c r="C214" s="1" t="s">
        <v>1</v>
      </c>
      <c r="D214" s="4">
        <v>20</v>
      </c>
      <c r="E214" s="24"/>
      <c r="F214" s="24"/>
      <c r="G214" s="24"/>
      <c r="I214" t="str">
        <f>I213</f>
        <v>ALTER TABLE CR_COMPANY_PAYMENT_LIST</v>
      </c>
      <c r="K214" s="25" t="str">
        <f>CONCATENATE(" T.",B214,",")</f>
        <v xml:space="preserve"> T.INSERT_DATE,</v>
      </c>
      <c r="L214" s="12"/>
      <c r="M214" s="18"/>
      <c r="N214" s="5" t="str">
        <f t="shared" si="86"/>
        <v>INSERT_DATE VARCHAR(20),</v>
      </c>
      <c r="O214" s="6" t="s">
        <v>7</v>
      </c>
      <c r="P214" t="s">
        <v>8</v>
      </c>
      <c r="W214" s="17" t="str">
        <f t="shared" si="87"/>
        <v>ınsertDate</v>
      </c>
      <c r="X214" s="3" t="str">
        <f t="shared" si="88"/>
        <v>"ınsertDate":"",</v>
      </c>
      <c r="Y214" s="22" t="str">
        <f t="shared" si="89"/>
        <v>public static String INSERT_DATE="ınsertDate";</v>
      </c>
      <c r="Z214" s="7" t="str">
        <f t="shared" si="90"/>
        <v>private String ınsertDate="";</v>
      </c>
    </row>
    <row r="215" spans="2:26" ht="19.2" x14ac:dyDescent="0.45">
      <c r="B215" s="34" t="s">
        <v>160</v>
      </c>
      <c r="C215" s="1" t="s">
        <v>1</v>
      </c>
      <c r="D215" s="4">
        <v>500</v>
      </c>
      <c r="E215" s="24"/>
      <c r="F215" s="24"/>
      <c r="G215" s="24"/>
      <c r="I215">
        <f>I206</f>
        <v>0</v>
      </c>
      <c r="K215" s="25" t="str">
        <f>CONCATENATE(B215,",")</f>
        <v>FK_COMPANY_ID,</v>
      </c>
      <c r="L215" s="12"/>
      <c r="M215" s="18"/>
      <c r="N215" s="5" t="str">
        <f t="shared" si="86"/>
        <v>FK_COMPANY_ID VARCHAR(500),</v>
      </c>
      <c r="O215" s="6" t="s">
        <v>10</v>
      </c>
      <c r="P215" t="s">
        <v>162</v>
      </c>
      <c r="Q215" t="s">
        <v>2</v>
      </c>
      <c r="W215" s="17" t="str">
        <f t="shared" si="87"/>
        <v>fkCompanyId</v>
      </c>
      <c r="X215" s="3" t="str">
        <f t="shared" si="88"/>
        <v>"fkCompanyId":"",</v>
      </c>
      <c r="Y215" s="22" t="str">
        <f t="shared" si="89"/>
        <v>public static String FK_COMPANY_ID="fkCompanyId";</v>
      </c>
      <c r="Z215" s="7" t="str">
        <f t="shared" si="90"/>
        <v>private String fkCompanyId="";</v>
      </c>
    </row>
    <row r="216" spans="2:26" ht="26.4" x14ac:dyDescent="0.45">
      <c r="B216" s="34" t="s">
        <v>197</v>
      </c>
      <c r="C216" s="1" t="s">
        <v>1</v>
      </c>
      <c r="D216" s="4">
        <v>500</v>
      </c>
      <c r="E216" s="24"/>
      <c r="F216" s="24"/>
      <c r="G216" s="24"/>
      <c r="I216">
        <f>I207</f>
        <v>0</v>
      </c>
      <c r="K216" s="25" t="str">
        <f>CONCATENATE(" C.COMPANY_NAME AS ",B216,",")</f>
        <v xml:space="preserve"> C.COMPANY_NAME AS COMPANY_NAME,</v>
      </c>
      <c r="L216" s="12"/>
      <c r="M216" s="18"/>
      <c r="N216" s="5" t="str">
        <f t="shared" si="86"/>
        <v>COMPANY_NAME VARCHAR(500),</v>
      </c>
      <c r="O216" s="6" t="s">
        <v>162</v>
      </c>
      <c r="P216" t="s">
        <v>0</v>
      </c>
      <c r="W216" s="17" t="str">
        <f t="shared" si="87"/>
        <v>companyName</v>
      </c>
      <c r="X216" s="3" t="str">
        <f t="shared" si="88"/>
        <v>"companyName":"",</v>
      </c>
      <c r="Y216" s="22" t="str">
        <f t="shared" si="89"/>
        <v>public static String COMPANY_NAME="companyName";</v>
      </c>
      <c r="Z216" s="7" t="str">
        <f t="shared" si="90"/>
        <v>private String companyName="";</v>
      </c>
    </row>
    <row r="217" spans="2:26" ht="19.2" x14ac:dyDescent="0.45">
      <c r="B217" s="34" t="s">
        <v>206</v>
      </c>
      <c r="C217" s="1" t="s">
        <v>1</v>
      </c>
      <c r="D217" s="4">
        <v>500</v>
      </c>
      <c r="E217" s="24"/>
      <c r="F217" s="24"/>
      <c r="G217" s="24"/>
      <c r="I217">
        <f>I207</f>
        <v>0</v>
      </c>
      <c r="K217" s="25" t="str">
        <f>CONCATENATE(" C.STATUS AS ",B217,",")</f>
        <v xml:space="preserve"> C.STATUS AS COMPANY_STATUS,</v>
      </c>
      <c r="L217" s="12"/>
      <c r="M217" s="18"/>
      <c r="N217" s="5" t="str">
        <f t="shared" si="86"/>
        <v>COMPANY_STATUS VARCHAR(500),</v>
      </c>
      <c r="O217" s="6" t="s">
        <v>162</v>
      </c>
      <c r="P217" t="s">
        <v>3</v>
      </c>
      <c r="W217" s="17" t="str">
        <f t="shared" si="87"/>
        <v>companyStatus</v>
      </c>
      <c r="X217" s="3" t="str">
        <f t="shared" si="88"/>
        <v>"companyStatus":"",</v>
      </c>
      <c r="Y217" s="22" t="str">
        <f t="shared" si="89"/>
        <v>public static String COMPANY_STATUS="companyStatus";</v>
      </c>
      <c r="Z217" s="7" t="str">
        <f t="shared" si="90"/>
        <v>private String companyStatus="";</v>
      </c>
    </row>
    <row r="218" spans="2:26" ht="19.2" x14ac:dyDescent="0.45">
      <c r="B218" s="34" t="s">
        <v>205</v>
      </c>
      <c r="C218" s="1" t="s">
        <v>1</v>
      </c>
      <c r="D218" s="4">
        <v>500</v>
      </c>
      <c r="E218" s="24"/>
      <c r="F218" s="24"/>
      <c r="G218" s="24"/>
      <c r="I218">
        <f>I208</f>
        <v>0</v>
      </c>
      <c r="K218" s="25" t="str">
        <f>CONCATENATE(" C.COMPANY_TYPE AS ",B218,",")</f>
        <v xml:space="preserve"> C.COMPANY_TYPE AS COMPANY_TYPE,</v>
      </c>
      <c r="L218" s="12"/>
      <c r="M218" s="18"/>
      <c r="N218" s="5" t="str">
        <f t="shared" si="86"/>
        <v>COMPANY_TYPE VARCHAR(500),</v>
      </c>
      <c r="O218" s="6" t="s">
        <v>162</v>
      </c>
      <c r="P218" t="s">
        <v>51</v>
      </c>
      <c r="W218" s="17" t="str">
        <f t="shared" si="87"/>
        <v>companyType</v>
      </c>
      <c r="X218" s="3" t="str">
        <f t="shared" si="88"/>
        <v>"companyType":"",</v>
      </c>
      <c r="Y218" s="22" t="str">
        <f t="shared" si="89"/>
        <v>public static String COMPANY_TYPE="companyType";</v>
      </c>
      <c r="Z218" s="7" t="str">
        <f t="shared" si="90"/>
        <v>private String companyType="";</v>
      </c>
    </row>
    <row r="219" spans="2:26" ht="19.2" x14ac:dyDescent="0.45">
      <c r="B219" s="34" t="s">
        <v>240</v>
      </c>
      <c r="C219" s="1" t="s">
        <v>1</v>
      </c>
      <c r="D219" s="4">
        <v>500</v>
      </c>
      <c r="E219" s="24"/>
      <c r="F219" s="24"/>
      <c r="G219" s="24"/>
      <c r="I219">
        <f>I215</f>
        <v>0</v>
      </c>
      <c r="K219" s="25" t="str">
        <f>CONCATENATE(" T.",B219,",")</f>
        <v xml:space="preserve"> T.FK_PAYMENT_TYPE_ID,</v>
      </c>
      <c r="L219" s="12"/>
      <c r="M219" s="18"/>
      <c r="N219" s="5" t="str">
        <f t="shared" si="86"/>
        <v>FK_PAYMENT_TYPE_ID VARCHAR(500),</v>
      </c>
      <c r="O219" s="6" t="s">
        <v>10</v>
      </c>
      <c r="P219" t="s">
        <v>169</v>
      </c>
      <c r="Q219" t="s">
        <v>51</v>
      </c>
      <c r="R219" t="s">
        <v>2</v>
      </c>
      <c r="W219" s="17" t="str">
        <f t="shared" si="87"/>
        <v>fkPaymentTypeId</v>
      </c>
      <c r="X219" s="3" t="str">
        <f t="shared" si="88"/>
        <v>"fkPaymentTypeId":"",</v>
      </c>
      <c r="Y219" s="22" t="str">
        <f t="shared" si="89"/>
        <v>public static String FK_PAYMENT_TYPE_ID="fkPaymentTypeId";</v>
      </c>
      <c r="Z219" s="7" t="str">
        <f t="shared" si="90"/>
        <v>private String fkPaymentTypeId="";</v>
      </c>
    </row>
    <row r="220" spans="2:26" ht="26.4" x14ac:dyDescent="0.45">
      <c r="B220" s="34" t="s">
        <v>241</v>
      </c>
      <c r="C220" s="1" t="s">
        <v>1</v>
      </c>
      <c r="D220" s="4">
        <v>500</v>
      </c>
      <c r="E220" s="24"/>
      <c r="F220" s="24"/>
      <c r="G220" s="24"/>
      <c r="I220">
        <f>I215</f>
        <v>0</v>
      </c>
      <c r="K220" s="25" t="str">
        <f>CONCATENATE(" PT.PAYMENT_TYPE_NAME AS ",B220,",")</f>
        <v xml:space="preserve"> PT.PAYMENT_TYPE_NAME AS PAYMENT_TYPE_NAME,</v>
      </c>
      <c r="L220" s="12"/>
      <c r="M220" s="18"/>
      <c r="N220" s="5" t="str">
        <f t="shared" si="86"/>
        <v>PAYMENT_TYPE_NAME VARCHAR(500),</v>
      </c>
      <c r="O220" s="6" t="s">
        <v>169</v>
      </c>
      <c r="P220" t="s">
        <v>51</v>
      </c>
      <c r="Q220" t="s">
        <v>0</v>
      </c>
      <c r="W220" s="17" t="str">
        <f t="shared" si="87"/>
        <v>paymentTypeName</v>
      </c>
      <c r="X220" s="3" t="str">
        <f t="shared" si="88"/>
        <v>"paymentTypeName":"",</v>
      </c>
      <c r="Y220" s="22" t="str">
        <f t="shared" si="89"/>
        <v>public static String PAYMENT_TYPE_NAME="paymentTypeName";</v>
      </c>
      <c r="Z220" s="7" t="str">
        <f t="shared" si="90"/>
        <v>private String paymentTypeName="";</v>
      </c>
    </row>
    <row r="221" spans="2:26" ht="26.4" x14ac:dyDescent="0.45">
      <c r="B221" s="34" t="s">
        <v>242</v>
      </c>
      <c r="C221" s="1" t="s">
        <v>1</v>
      </c>
      <c r="D221" s="4">
        <v>500</v>
      </c>
      <c r="E221" s="24"/>
      <c r="F221" s="24"/>
      <c r="G221" s="24"/>
      <c r="I221">
        <f>I216</f>
        <v>0</v>
      </c>
      <c r="K221" s="25" t="str">
        <f>CONCATENATE(" PT.PAYMENT_TYPE_SHORTNAME AS ",B221,",")</f>
        <v xml:space="preserve"> PT.PAYMENT_TYPE_SHORTNAME AS PAYMENT_TYPE_SHORTNAME,</v>
      </c>
      <c r="L221" s="12"/>
      <c r="M221" s="18"/>
      <c r="N221" s="5" t="str">
        <f t="shared" si="86"/>
        <v>PAYMENT_TYPE_SHORTNAME VARCHAR(500),</v>
      </c>
      <c r="O221" s="6" t="s">
        <v>169</v>
      </c>
      <c r="P221" t="s">
        <v>51</v>
      </c>
      <c r="Q221" t="s">
        <v>248</v>
      </c>
      <c r="W221" s="17" t="str">
        <f t="shared" si="87"/>
        <v>paymentTypeShortname</v>
      </c>
      <c r="X221" s="3" t="str">
        <f t="shared" si="88"/>
        <v>"paymentTypeShortname":"",</v>
      </c>
      <c r="Y221" s="22" t="str">
        <f t="shared" si="89"/>
        <v>public static String PAYMENT_TYPE_SHORTNAME="paymentTypeShortname";</v>
      </c>
      <c r="Z221" s="7" t="str">
        <f t="shared" si="90"/>
        <v>private String paymentTypeShortname="";</v>
      </c>
    </row>
    <row r="222" spans="2:26" ht="19.2" x14ac:dyDescent="0.45">
      <c r="B222" s="34" t="s">
        <v>15</v>
      </c>
      <c r="C222" s="1" t="s">
        <v>1</v>
      </c>
      <c r="D222" s="4">
        <v>500</v>
      </c>
      <c r="E222" s="24"/>
      <c r="F222" s="24"/>
      <c r="G222" s="24"/>
      <c r="I222">
        <f>I219</f>
        <v>0</v>
      </c>
      <c r="K222" s="25" t="str">
        <f>CONCATENATE(" T.",B222,",")</f>
        <v xml:space="preserve"> T.PAYMENT_DATE,</v>
      </c>
      <c r="L222" s="12"/>
      <c r="M222" s="18"/>
      <c r="N222" s="5" t="str">
        <f t="shared" si="86"/>
        <v>PAYMENT_DATE VARCHAR(500),</v>
      </c>
      <c r="O222" s="6" t="s">
        <v>169</v>
      </c>
      <c r="P222" t="s">
        <v>8</v>
      </c>
      <c r="W222" s="17" t="str">
        <f t="shared" si="87"/>
        <v>paymentDate</v>
      </c>
      <c r="X222" s="3" t="str">
        <f t="shared" si="88"/>
        <v>"paymentDate":"",</v>
      </c>
      <c r="Y222" s="22" t="str">
        <f t="shared" si="89"/>
        <v>public static String PAYMENT_DATE="paymentDate";</v>
      </c>
      <c r="Z222" s="7" t="str">
        <f t="shared" si="90"/>
        <v>private String paymentDate="";</v>
      </c>
    </row>
    <row r="223" spans="2:26" ht="19.2" x14ac:dyDescent="0.45">
      <c r="B223" s="34" t="s">
        <v>16</v>
      </c>
      <c r="C223" s="1" t="s">
        <v>1</v>
      </c>
      <c r="D223" s="4">
        <v>500</v>
      </c>
      <c r="E223" s="24"/>
      <c r="F223" s="24"/>
      <c r="G223" s="24"/>
      <c r="I223">
        <f>I219</f>
        <v>0</v>
      </c>
      <c r="K223" s="25" t="str">
        <f>CONCATENATE(" T.",B223,",")</f>
        <v xml:space="preserve"> T.PAYMENT_TIME,</v>
      </c>
      <c r="L223" s="12"/>
      <c r="M223" s="18"/>
      <c r="N223" s="5" t="str">
        <f t="shared" si="86"/>
        <v>PAYMENT_TIME VARCHAR(500),</v>
      </c>
      <c r="O223" s="6" t="s">
        <v>169</v>
      </c>
      <c r="P223" t="s">
        <v>133</v>
      </c>
      <c r="W223" s="17" t="str">
        <f t="shared" si="87"/>
        <v>paymentTıme</v>
      </c>
      <c r="X223" s="3" t="str">
        <f t="shared" si="88"/>
        <v>"paymentTıme":"",</v>
      </c>
      <c r="Y223" s="22" t="str">
        <f t="shared" si="89"/>
        <v>public static String PAYMENT_TIME="paymentTıme";</v>
      </c>
      <c r="Z223" s="7" t="str">
        <f t="shared" si="90"/>
        <v>private String paymentTıme="";</v>
      </c>
    </row>
    <row r="224" spans="2:26" ht="19.2" x14ac:dyDescent="0.45">
      <c r="B224" s="34" t="s">
        <v>95</v>
      </c>
      <c r="C224" s="1" t="s">
        <v>1</v>
      </c>
      <c r="D224" s="4">
        <v>500</v>
      </c>
      <c r="E224" s="24"/>
      <c r="F224" s="24"/>
      <c r="G224" s="24"/>
      <c r="I224">
        <f>I222</f>
        <v>0</v>
      </c>
      <c r="K224" s="25" t="str">
        <f>CONCATENATE(" T.",B224,",")</f>
        <v xml:space="preserve"> T.PAYMENT_AMOUNT,</v>
      </c>
      <c r="L224" s="12"/>
      <c r="M224" s="18"/>
      <c r="N224" s="5" t="str">
        <f t="shared" si="86"/>
        <v>PAYMENT_AMOUNT VARCHAR(500),</v>
      </c>
      <c r="O224" s="6" t="s">
        <v>169</v>
      </c>
      <c r="P224" t="s">
        <v>170</v>
      </c>
      <c r="W224" s="17" t="str">
        <f t="shared" si="87"/>
        <v>paymentAmount</v>
      </c>
      <c r="X224" s="3" t="str">
        <f t="shared" si="88"/>
        <v>"paymentAmount":"",</v>
      </c>
      <c r="Y224" s="22" t="str">
        <f t="shared" si="89"/>
        <v>public static String PAYMENT_AMOUNT="paymentAmount";</v>
      </c>
      <c r="Z224" s="7" t="str">
        <f t="shared" si="90"/>
        <v>private String paymentAmount="";</v>
      </c>
    </row>
    <row r="225" spans="2:26" ht="19.2" x14ac:dyDescent="0.45">
      <c r="B225" s="1" t="s">
        <v>173</v>
      </c>
      <c r="C225" s="1" t="s">
        <v>1</v>
      </c>
      <c r="D225" s="4">
        <v>500</v>
      </c>
      <c r="E225" s="24"/>
      <c r="F225" s="24"/>
      <c r="G225" s="24"/>
      <c r="I225">
        <f>I223</f>
        <v>0</v>
      </c>
      <c r="J225" t="str">
        <f>LEFT(CONCATENATE(" ADD "," ",N225,";"),LEN(CONCATENATE(" ADD "," ",N225,";"))-2)</f>
        <v xml:space="preserve"> ADD  CURRENCY VARCHAR(500)</v>
      </c>
      <c r="K225" s="25" t="str">
        <f>CONCATENATE(" T.",B225,",")</f>
        <v xml:space="preserve"> T.CURRENCY,</v>
      </c>
      <c r="L225" s="12"/>
      <c r="M225" s="18"/>
      <c r="N225" s="5" t="str">
        <f t="shared" si="86"/>
        <v>CURRENCY VARCHAR(500),</v>
      </c>
      <c r="O225" s="6" t="s">
        <v>173</v>
      </c>
      <c r="W225" s="17" t="str">
        <f t="shared" si="87"/>
        <v>currency</v>
      </c>
      <c r="X225" s="3" t="str">
        <f t="shared" si="88"/>
        <v>"currency":"",</v>
      </c>
      <c r="Y225" s="22" t="str">
        <f t="shared" si="89"/>
        <v>public static String CURRENCY="currency";</v>
      </c>
      <c r="Z225" s="7" t="str">
        <f t="shared" si="90"/>
        <v>private String currency="";</v>
      </c>
    </row>
    <row r="226" spans="2:26" ht="19.2" x14ac:dyDescent="0.45">
      <c r="B226" s="34" t="s">
        <v>168</v>
      </c>
      <c r="C226" s="1" t="s">
        <v>1</v>
      </c>
      <c r="D226" s="4">
        <v>500</v>
      </c>
      <c r="E226" s="24"/>
      <c r="F226" s="24"/>
      <c r="G226" s="24"/>
      <c r="I226" t="str">
        <f>I210</f>
        <v>ALTER TABLE CR_COMPANY_PAYMENT_LIST</v>
      </c>
      <c r="K226" s="25" t="str">
        <f>CONCATENATE(" T.",B226,",")</f>
        <v xml:space="preserve"> T.PAYMENT_DISCOUNT,</v>
      </c>
      <c r="L226" s="12"/>
      <c r="M226" s="18"/>
      <c r="N226" s="5" t="str">
        <f t="shared" si="86"/>
        <v>PAYMENT_DISCOUNT VARCHAR(500),</v>
      </c>
      <c r="O226" s="6" t="s">
        <v>169</v>
      </c>
      <c r="P226" t="s">
        <v>172</v>
      </c>
      <c r="W226" s="17" t="str">
        <f t="shared" si="87"/>
        <v>paymentDıscount</v>
      </c>
      <c r="X226" s="3" t="str">
        <f t="shared" si="88"/>
        <v>"paymentDıscount":"",</v>
      </c>
      <c r="Y226" s="22" t="str">
        <f t="shared" si="89"/>
        <v>public static String PAYMENT_DISCOUNT="paymentDıscount";</v>
      </c>
      <c r="Z226" s="7" t="str">
        <f t="shared" si="90"/>
        <v>private String paymentDıscount="";</v>
      </c>
    </row>
    <row r="227" spans="2:26" ht="19.2" x14ac:dyDescent="0.45">
      <c r="B227" s="34" t="s">
        <v>14</v>
      </c>
      <c r="C227" s="1" t="s">
        <v>1</v>
      </c>
      <c r="D227" s="4">
        <v>500</v>
      </c>
      <c r="E227" s="24"/>
      <c r="F227" s="24"/>
      <c r="G227" s="24"/>
      <c r="I227" t="str">
        <f>I226</f>
        <v>ALTER TABLE CR_COMPANY_PAYMENT_LIST</v>
      </c>
      <c r="K227" s="25" t="str">
        <f>CONCATENATE(" T.",B227,"")</f>
        <v xml:space="preserve"> T.DESCRIPTION</v>
      </c>
      <c r="L227" s="12"/>
      <c r="M227" s="18"/>
      <c r="N227" s="5" t="str">
        <f t="shared" si="86"/>
        <v>DESCRIPTION VARCHAR(500),</v>
      </c>
      <c r="O227" s="6" t="s">
        <v>14</v>
      </c>
      <c r="W227" s="17" t="str">
        <f t="shared" si="87"/>
        <v>descrıptıon</v>
      </c>
      <c r="X227" s="3" t="str">
        <f t="shared" si="88"/>
        <v>"descrıptıon":"",</v>
      </c>
      <c r="Y227" s="22" t="str">
        <f t="shared" si="89"/>
        <v>public static String DESCRIPTION="descrıptıon";</v>
      </c>
      <c r="Z227" s="7" t="str">
        <f t="shared" si="90"/>
        <v>private String descrıptıon="";</v>
      </c>
    </row>
    <row r="228" spans="2:26" ht="26.4" x14ac:dyDescent="0.45">
      <c r="B228" s="34"/>
      <c r="C228" s="14"/>
      <c r="D228" s="14"/>
      <c r="E228" s="24"/>
      <c r="F228" s="24"/>
      <c r="G228" s="24"/>
      <c r="K228" s="29" t="str">
        <f>CONCATENATE(" FROM APDVOICE.",LEFT(B210,LEN(B210)-5)," T")</f>
        <v xml:space="preserve"> FROM APDVOICE.CR_COMPANY_PAYMENT T</v>
      </c>
      <c r="L228" s="14"/>
      <c r="M228" s="20"/>
      <c r="N228" s="5"/>
      <c r="O228" s="6"/>
      <c r="W228" s="17"/>
      <c r="X228" s="3"/>
      <c r="Y228" s="22"/>
      <c r="Z228" s="7"/>
    </row>
    <row r="229" spans="2:26" ht="45" x14ac:dyDescent="0.45">
      <c r="B229" s="34"/>
      <c r="C229" s="14"/>
      <c r="D229" s="14"/>
      <c r="E229" s="24"/>
      <c r="F229" s="24"/>
      <c r="G229" s="24"/>
      <c r="K229" s="21" t="s">
        <v>255</v>
      </c>
      <c r="L229" s="14"/>
      <c r="M229" s="20"/>
      <c r="N229" s="5"/>
      <c r="O229" s="6"/>
      <c r="W229" s="17"/>
      <c r="X229" s="3"/>
      <c r="Y229" s="22"/>
      <c r="Z229" s="7"/>
    </row>
    <row r="230" spans="2:26" ht="59.4" x14ac:dyDescent="0.45">
      <c r="B230" s="34"/>
      <c r="C230" s="14"/>
      <c r="D230" s="14"/>
      <c r="E230" s="24"/>
      <c r="F230" s="24"/>
      <c r="G230" s="24"/>
      <c r="K230" s="21" t="s">
        <v>256</v>
      </c>
      <c r="L230" s="14"/>
      <c r="M230" s="20"/>
      <c r="N230" s="5"/>
      <c r="O230" s="6"/>
      <c r="W230" s="17"/>
      <c r="X230" s="3"/>
      <c r="Y230" s="22"/>
      <c r="Z230" s="7"/>
    </row>
    <row r="231" spans="2:26" ht="19.2" x14ac:dyDescent="0.45">
      <c r="B231" s="34"/>
      <c r="C231" s="14"/>
      <c r="D231" s="14"/>
      <c r="E231" s="24"/>
      <c r="F231" s="24"/>
      <c r="G231" s="24"/>
      <c r="K231" s="21" t="s">
        <v>257</v>
      </c>
      <c r="L231" s="14"/>
      <c r="M231" s="20"/>
      <c r="N231" s="5"/>
      <c r="O231" s="6"/>
      <c r="W231" s="17"/>
      <c r="X231" s="3"/>
      <c r="Y231" s="22"/>
      <c r="Z231" s="7"/>
    </row>
    <row r="232" spans="2:26" ht="19.2" x14ac:dyDescent="0.45">
      <c r="B232" s="34"/>
      <c r="C232" s="14"/>
      <c r="D232" s="14"/>
      <c r="E232" s="24"/>
      <c r="F232" s="24"/>
      <c r="G232" s="24"/>
      <c r="K232" s="21"/>
      <c r="L232" s="14"/>
      <c r="M232" s="20"/>
      <c r="N232" s="5"/>
      <c r="O232" s="6"/>
      <c r="W232" s="17"/>
      <c r="X232" s="3"/>
      <c r="Y232" s="22"/>
      <c r="Z232" s="7"/>
    </row>
    <row r="233" spans="2:26" x14ac:dyDescent="0.3">
      <c r="E233" s="24"/>
      <c r="F233" s="24"/>
      <c r="G233" s="24"/>
      <c r="K233" s="21"/>
      <c r="M233" s="19"/>
      <c r="N233" s="5"/>
      <c r="W233" s="16"/>
      <c r="X233" s="3"/>
      <c r="Y233" s="22"/>
      <c r="Z233" s="7"/>
    </row>
    <row r="234" spans="2:26" ht="28.8" x14ac:dyDescent="0.3">
      <c r="B234" s="2" t="s">
        <v>234</v>
      </c>
      <c r="E234" s="24"/>
      <c r="F234" s="24"/>
      <c r="G234" s="24"/>
      <c r="I234" t="str">
        <f>CONCATENATE("ALTER TABLE"," ",B234)</f>
        <v>ALTER TABLE CR_REL_COMPANY_AND_RULE</v>
      </c>
      <c r="J234" t="str">
        <f t="shared" ref="J234:J242" si="91">LEFT(CONCATENATE(" ADD "," ",N234,";"),LEN(CONCATENATE(" ADD "," ",N234,";"))-2)</f>
        <v xml:space="preserve"> ADD  CREATE TABLE CR_REL_COMPANY_AND_RULE </v>
      </c>
      <c r="K234" s="21" t="str">
        <f t="shared" ref="K234:K242" si="92">LEFT(CONCATENATE(" ALTER COLUMN  "," ",B234,";"),LEN(CONCATENATE(" ALTER COLUMN "," ",B234,";")))</f>
        <v xml:space="preserve"> ALTER COLUMN   CR_REL_COMPANY_AND_RULE</v>
      </c>
      <c r="M234" s="19"/>
      <c r="N234" s="5" t="str">
        <f>CONCATENATE("CREATE TABLE ",B234," ","(")</f>
        <v>CREATE TABLE CR_REL_COMPANY_AND_RULE (</v>
      </c>
      <c r="W234" s="16"/>
      <c r="X234" s="3" t="s">
        <v>32</v>
      </c>
      <c r="Y234" s="22"/>
      <c r="Z234" s="7"/>
    </row>
    <row r="235" spans="2:26" ht="19.2" x14ac:dyDescent="0.45">
      <c r="B235" s="1" t="s">
        <v>2</v>
      </c>
      <c r="C235" s="1" t="s">
        <v>1</v>
      </c>
      <c r="D235" s="4">
        <v>20</v>
      </c>
      <c r="E235" s="24" t="s">
        <v>163</v>
      </c>
      <c r="F235" s="24"/>
      <c r="G235" s="24"/>
      <c r="I235" t="str">
        <f>I234</f>
        <v>ALTER TABLE CR_REL_COMPANY_AND_RULE</v>
      </c>
      <c r="J235" t="str">
        <f t="shared" si="91"/>
        <v xml:space="preserve"> ADD  ID VARCHAR(20) NOT NULL </v>
      </c>
      <c r="K235" s="21" t="str">
        <f t="shared" si="92"/>
        <v xml:space="preserve"> ALTER COLUMN   ID</v>
      </c>
      <c r="L235" s="12"/>
      <c r="M235" s="18"/>
      <c r="N235" s="5" t="str">
        <f t="shared" ref="N235:N242" si="93">CONCATENATE(B235," ",C235,"(",D235,")",E235,F235,G235,",")</f>
        <v>ID VARCHAR(20) NOT NULL ,</v>
      </c>
      <c r="O235" s="6" t="s">
        <v>2</v>
      </c>
      <c r="P235" s="6"/>
      <c r="Q235" s="6"/>
      <c r="R235" s="6"/>
      <c r="S235" s="6"/>
      <c r="T235" s="6"/>
      <c r="U235" s="6"/>
      <c r="V235" s="6"/>
      <c r="W235" s="17" t="str">
        <f t="shared" ref="W235:W242" si="94">CONCATENATE(,LOWER(O235),UPPER(LEFT(P235,1)),LOWER(RIGHT(P235,LEN(P235)-IF(LEN(P235)&gt;0,1,LEN(P235)))),UPPER(LEFT(Q235,1)),LOWER(RIGHT(Q235,LEN(Q235)-IF(LEN(Q235)&gt;0,1,LEN(Q235)))),UPPER(LEFT(R235,1)),LOWER(RIGHT(R235,LEN(R235)-IF(LEN(R235)&gt;0,1,LEN(R235)))),UPPER(LEFT(S235,1)),LOWER(RIGHT(S235,LEN(S235)-IF(LEN(S235)&gt;0,1,LEN(S235)))),UPPER(LEFT(T235,1)),LOWER(RIGHT(T235,LEN(T235)-IF(LEN(T235)&gt;0,1,LEN(T235)))),UPPER(LEFT(U235,1)),LOWER(RIGHT(U235,LEN(U235)-IF(LEN(U235)&gt;0,1,LEN(U235)))),UPPER(LEFT(V235,1)),LOWER(RIGHT(V235,LEN(V235)-IF(LEN(V235)&gt;0,1,LEN(V235)))))</f>
        <v>ıd</v>
      </c>
      <c r="X235" s="3" t="str">
        <f t="shared" ref="X235:X242" si="95">CONCATENATE("""",W235,"""",":","""","""",",")</f>
        <v>"ıd":"",</v>
      </c>
      <c r="Y235" s="22" t="str">
        <f t="shared" ref="Y235:Y242" si="96">CONCATENATE("public static String ",,B235,,"=","""",W235,""";")</f>
        <v>public static String ID="ıd";</v>
      </c>
      <c r="Z235" s="7" t="str">
        <f t="shared" ref="Z235:Z242" si="97">CONCATENATE("private String ",W235,"=","""""",";")</f>
        <v>private String ıd="";</v>
      </c>
    </row>
    <row r="236" spans="2:26" ht="19.2" x14ac:dyDescent="0.45">
      <c r="B236" s="1" t="s">
        <v>3</v>
      </c>
      <c r="C236" s="1" t="s">
        <v>1</v>
      </c>
      <c r="D236" s="4">
        <v>10</v>
      </c>
      <c r="E236" s="24"/>
      <c r="F236" s="24"/>
      <c r="G236" s="24"/>
      <c r="I236" t="str">
        <f>I235</f>
        <v>ALTER TABLE CR_REL_COMPANY_AND_RULE</v>
      </c>
      <c r="J236" t="str">
        <f t="shared" si="91"/>
        <v xml:space="preserve"> ADD  STATUS VARCHAR(10)</v>
      </c>
      <c r="K236" s="21" t="str">
        <f t="shared" si="92"/>
        <v xml:space="preserve"> ALTER COLUMN   STATUS</v>
      </c>
      <c r="L236" s="12"/>
      <c r="M236" s="18"/>
      <c r="N236" s="5" t="str">
        <f t="shared" si="93"/>
        <v>STATUS VARCHAR(10),</v>
      </c>
      <c r="O236" s="6" t="s">
        <v>3</v>
      </c>
      <c r="W236" s="17" t="str">
        <f t="shared" si="94"/>
        <v>status</v>
      </c>
      <c r="X236" s="3" t="str">
        <f t="shared" si="95"/>
        <v>"status":"",</v>
      </c>
      <c r="Y236" s="22" t="str">
        <f t="shared" si="96"/>
        <v>public static String STATUS="status";</v>
      </c>
      <c r="Z236" s="7" t="str">
        <f t="shared" si="97"/>
        <v>private String status="";</v>
      </c>
    </row>
    <row r="237" spans="2:26" ht="19.2" x14ac:dyDescent="0.45">
      <c r="B237" s="1" t="s">
        <v>4</v>
      </c>
      <c r="C237" s="1" t="s">
        <v>1</v>
      </c>
      <c r="D237" s="4">
        <v>20</v>
      </c>
      <c r="E237" s="24"/>
      <c r="F237" s="24"/>
      <c r="G237" s="24"/>
      <c r="I237" t="str">
        <f>I236</f>
        <v>ALTER TABLE CR_REL_COMPANY_AND_RULE</v>
      </c>
      <c r="J237" t="str">
        <f t="shared" si="91"/>
        <v xml:space="preserve"> ADD  INSERT_DATE VARCHAR(20)</v>
      </c>
      <c r="K237" s="21" t="str">
        <f t="shared" si="92"/>
        <v xml:space="preserve"> ALTER COLUMN   INSERT_DATE</v>
      </c>
      <c r="L237" s="12"/>
      <c r="M237" s="18"/>
      <c r="N237" s="5" t="str">
        <f t="shared" si="93"/>
        <v>INSERT_DATE VARCHAR(20),</v>
      </c>
      <c r="O237" s="6" t="s">
        <v>7</v>
      </c>
      <c r="P237" t="s">
        <v>8</v>
      </c>
      <c r="W237" s="17" t="str">
        <f t="shared" si="94"/>
        <v>ınsertDate</v>
      </c>
      <c r="X237" s="3" t="str">
        <f t="shared" si="95"/>
        <v>"ınsertDate":"",</v>
      </c>
      <c r="Y237" s="22" t="str">
        <f t="shared" si="96"/>
        <v>public static String INSERT_DATE="ınsertDate";</v>
      </c>
      <c r="Z237" s="7" t="str">
        <f t="shared" si="97"/>
        <v>private String ınsertDate="";</v>
      </c>
    </row>
    <row r="238" spans="2:26" ht="30.6" x14ac:dyDescent="0.45">
      <c r="B238" s="1" t="s">
        <v>5</v>
      </c>
      <c r="C238" s="1" t="s">
        <v>1</v>
      </c>
      <c r="D238" s="4">
        <v>20</v>
      </c>
      <c r="E238" s="24"/>
      <c r="F238" s="24"/>
      <c r="G238" s="24"/>
      <c r="I238" t="str">
        <f>I237</f>
        <v>ALTER TABLE CR_REL_COMPANY_AND_RULE</v>
      </c>
      <c r="J238" t="str">
        <f t="shared" si="91"/>
        <v xml:space="preserve"> ADD  MODIFICATION_DATE VARCHAR(20)</v>
      </c>
      <c r="K238" s="21" t="str">
        <f t="shared" si="92"/>
        <v xml:space="preserve"> ALTER COLUMN   MODIFICATION_DATE</v>
      </c>
      <c r="L238" s="12"/>
      <c r="M238" s="18"/>
      <c r="N238" s="5" t="str">
        <f t="shared" si="93"/>
        <v>MODIFICATION_DATE VARCHAR(20),</v>
      </c>
      <c r="O238" s="6" t="s">
        <v>9</v>
      </c>
      <c r="P238" t="s">
        <v>8</v>
      </c>
      <c r="W238" s="17" t="str">
        <f t="shared" si="94"/>
        <v>modıfıcatıonDate</v>
      </c>
      <c r="X238" s="3" t="str">
        <f t="shared" si="95"/>
        <v>"modıfıcatıonDate":"",</v>
      </c>
      <c r="Y238" s="22" t="str">
        <f t="shared" si="96"/>
        <v>public static String MODIFICATION_DATE="modıfıcatıonDate";</v>
      </c>
      <c r="Z238" s="7" t="str">
        <f t="shared" si="97"/>
        <v>private String modıfıcatıonDate="";</v>
      </c>
    </row>
    <row r="239" spans="2:26" ht="19.2" x14ac:dyDescent="0.45">
      <c r="B239" s="1" t="s">
        <v>228</v>
      </c>
      <c r="C239" s="1" t="s">
        <v>1</v>
      </c>
      <c r="D239" s="4">
        <v>500</v>
      </c>
      <c r="E239" s="24"/>
      <c r="F239" s="24"/>
      <c r="G239" s="24"/>
      <c r="I239" t="str">
        <f>I238</f>
        <v>ALTER TABLE CR_REL_COMPANY_AND_RULE</v>
      </c>
      <c r="J239" t="str">
        <f t="shared" si="91"/>
        <v xml:space="preserve"> ADD  FK_RULE_ID VARCHAR(500)</v>
      </c>
      <c r="K239" s="21" t="str">
        <f t="shared" si="92"/>
        <v xml:space="preserve"> ALTER COLUMN   FK_RULE_ID</v>
      </c>
      <c r="L239" s="12"/>
      <c r="M239" s="18"/>
      <c r="N239" s="5" t="str">
        <f t="shared" si="93"/>
        <v>FK_RULE_ID VARCHAR(500),</v>
      </c>
      <c r="O239" s="6" t="s">
        <v>10</v>
      </c>
      <c r="P239" t="s">
        <v>67</v>
      </c>
      <c r="Q239" t="s">
        <v>2</v>
      </c>
      <c r="W239" s="17" t="str">
        <f t="shared" si="94"/>
        <v>fkRuleId</v>
      </c>
      <c r="X239" s="3" t="str">
        <f t="shared" si="95"/>
        <v>"fkRuleId":"",</v>
      </c>
      <c r="Y239" s="22" t="str">
        <f t="shared" si="96"/>
        <v>public static String FK_RULE_ID="fkRuleId";</v>
      </c>
      <c r="Z239" s="7" t="str">
        <f t="shared" si="97"/>
        <v>private String fkRuleId="";</v>
      </c>
    </row>
    <row r="240" spans="2:26" ht="30.6" x14ac:dyDescent="0.45">
      <c r="B240" s="1" t="s">
        <v>160</v>
      </c>
      <c r="C240" s="1" t="s">
        <v>1</v>
      </c>
      <c r="D240" s="4">
        <v>500</v>
      </c>
      <c r="E240" s="24"/>
      <c r="F240" s="24"/>
      <c r="G240" s="24"/>
      <c r="I240" t="e">
        <f>#REF!</f>
        <v>#REF!</v>
      </c>
      <c r="J240" t="str">
        <f t="shared" si="91"/>
        <v xml:space="preserve"> ADD  FK_COMPANY_ID VARCHAR(500)</v>
      </c>
      <c r="K240" s="21" t="str">
        <f t="shared" si="92"/>
        <v xml:space="preserve"> ALTER COLUMN   FK_COMPANY_ID</v>
      </c>
      <c r="L240" s="12"/>
      <c r="M240" s="18"/>
      <c r="N240" s="5" t="str">
        <f t="shared" si="93"/>
        <v>FK_COMPANY_ID VARCHAR(500),</v>
      </c>
      <c r="O240" s="6" t="s">
        <v>10</v>
      </c>
      <c r="P240" t="s">
        <v>162</v>
      </c>
      <c r="Q240" t="s">
        <v>2</v>
      </c>
      <c r="W240" s="17" t="str">
        <f t="shared" si="94"/>
        <v>fkCompanyId</v>
      </c>
      <c r="X240" s="3" t="str">
        <f t="shared" si="95"/>
        <v>"fkCompanyId":"",</v>
      </c>
      <c r="Y240" s="22" t="str">
        <f t="shared" si="96"/>
        <v>public static String FK_COMPANY_ID="fkCompanyId";</v>
      </c>
      <c r="Z240" s="7" t="str">
        <f t="shared" si="97"/>
        <v>private String fkCompanyId="";</v>
      </c>
    </row>
    <row r="241" spans="2:26" ht="19.2" x14ac:dyDescent="0.45">
      <c r="B241" s="1" t="s">
        <v>233</v>
      </c>
      <c r="C241" s="1" t="s">
        <v>1</v>
      </c>
      <c r="D241" s="4">
        <v>500</v>
      </c>
      <c r="E241" s="24"/>
      <c r="F241" s="24"/>
      <c r="G241" s="24"/>
      <c r="I241" t="e">
        <f>#REF!</f>
        <v>#REF!</v>
      </c>
      <c r="J241" t="str">
        <f t="shared" si="91"/>
        <v xml:space="preserve"> ADD  REL_TYPE VARCHAR(500)</v>
      </c>
      <c r="K241" s="21" t="str">
        <f t="shared" si="92"/>
        <v xml:space="preserve"> ALTER COLUMN   REL_TYPE</v>
      </c>
      <c r="L241" s="12"/>
      <c r="M241" s="18"/>
      <c r="N241" s="5" t="str">
        <f t="shared" si="93"/>
        <v>REL_TYPE VARCHAR(500),</v>
      </c>
      <c r="O241" s="6" t="s">
        <v>179</v>
      </c>
      <c r="P241" t="s">
        <v>51</v>
      </c>
      <c r="W241" s="17" t="str">
        <f t="shared" si="94"/>
        <v>relType</v>
      </c>
      <c r="X241" s="3" t="str">
        <f t="shared" si="95"/>
        <v>"relType":"",</v>
      </c>
      <c r="Y241" s="22" t="str">
        <f t="shared" si="96"/>
        <v>public static String REL_TYPE="relType";</v>
      </c>
      <c r="Z241" s="7" t="str">
        <f t="shared" si="97"/>
        <v>private String relType="";</v>
      </c>
    </row>
    <row r="242" spans="2:26" ht="19.2" x14ac:dyDescent="0.45">
      <c r="B242" s="1" t="s">
        <v>23</v>
      </c>
      <c r="C242" s="1" t="s">
        <v>1</v>
      </c>
      <c r="D242" s="4">
        <v>500</v>
      </c>
      <c r="E242" s="24"/>
      <c r="F242" s="24"/>
      <c r="G242" s="24"/>
      <c r="I242" t="e">
        <f>#REF!</f>
        <v>#REF!</v>
      </c>
      <c r="J242" t="str">
        <f t="shared" si="91"/>
        <v xml:space="preserve"> ADD  EXPIRE_DATE VARCHAR(500)</v>
      </c>
      <c r="K242" s="21" t="str">
        <f t="shared" si="92"/>
        <v xml:space="preserve"> ALTER COLUMN   EXPIRE_DATE</v>
      </c>
      <c r="L242" s="12"/>
      <c r="M242" s="18"/>
      <c r="N242" s="5" t="str">
        <f t="shared" si="93"/>
        <v>EXPIRE_DATE VARCHAR(500),</v>
      </c>
      <c r="O242" s="6" t="s">
        <v>24</v>
      </c>
      <c r="P242" t="s">
        <v>8</v>
      </c>
      <c r="W242" s="17" t="str">
        <f t="shared" si="94"/>
        <v>expıreDate</v>
      </c>
      <c r="X242" s="3" t="str">
        <f t="shared" si="95"/>
        <v>"expıreDate":"",</v>
      </c>
      <c r="Y242" s="22" t="str">
        <f t="shared" si="96"/>
        <v>public static String EXPIRE_DATE="expıreDate";</v>
      </c>
      <c r="Z242" s="7" t="str">
        <f t="shared" si="97"/>
        <v>private String expıreDate="";</v>
      </c>
    </row>
    <row r="243" spans="2:26" ht="19.2" x14ac:dyDescent="0.45">
      <c r="B243" s="30"/>
      <c r="C243" s="14"/>
      <c r="D243" s="9"/>
      <c r="E243" s="24"/>
      <c r="F243" s="24"/>
      <c r="G243" s="24"/>
      <c r="K243" s="32"/>
      <c r="M243" s="20"/>
      <c r="N243" s="33" t="s">
        <v>130</v>
      </c>
      <c r="O243" s="14"/>
      <c r="P243" s="14"/>
      <c r="W243" s="17"/>
      <c r="X243" s="3"/>
      <c r="Y243" s="22"/>
      <c r="Z243" s="7"/>
    </row>
    <row r="244" spans="2:26" x14ac:dyDescent="0.3">
      <c r="E244" s="24"/>
      <c r="F244" s="24"/>
      <c r="G244" s="24"/>
      <c r="K244" s="21"/>
      <c r="M244" s="19"/>
      <c r="N244" s="31" t="s">
        <v>126</v>
      </c>
      <c r="W244" s="16"/>
      <c r="X244" s="3"/>
      <c r="Y244" s="22"/>
      <c r="Z244" s="7"/>
    </row>
    <row r="245" spans="2:26" x14ac:dyDescent="0.3">
      <c r="E245" s="24"/>
      <c r="F245" s="24"/>
      <c r="G245" s="24"/>
      <c r="K245" s="21"/>
      <c r="M245" s="19"/>
      <c r="N245" s="31"/>
      <c r="W245" s="16"/>
      <c r="X245" s="3"/>
      <c r="Y245" s="22"/>
      <c r="Z245" s="7"/>
    </row>
    <row r="246" spans="2:26" ht="19.2" x14ac:dyDescent="0.45">
      <c r="B246" s="30"/>
      <c r="C246" s="14"/>
      <c r="D246" s="9"/>
      <c r="E246" s="24"/>
      <c r="F246" s="24"/>
      <c r="G246" s="24"/>
      <c r="K246" s="32"/>
      <c r="M246" s="20"/>
      <c r="N246" s="33" t="s">
        <v>130</v>
      </c>
      <c r="O246" s="14"/>
      <c r="P246" s="14"/>
      <c r="W246" s="17"/>
      <c r="X246" s="3"/>
      <c r="Y246" s="22"/>
      <c r="Z246" s="7"/>
    </row>
    <row r="247" spans="2:26" x14ac:dyDescent="0.3">
      <c r="E247" s="24"/>
      <c r="F247" s="24"/>
      <c r="G247" s="24"/>
      <c r="K247" s="21"/>
      <c r="M247" s="19"/>
      <c r="N247" s="31" t="s">
        <v>126</v>
      </c>
      <c r="W247" s="16"/>
      <c r="X247" s="3"/>
      <c r="Y247" s="22"/>
      <c r="Z247" s="7"/>
    </row>
    <row r="248" spans="2:26" x14ac:dyDescent="0.3">
      <c r="E248" s="24"/>
      <c r="F248" s="24"/>
      <c r="G248" s="24"/>
      <c r="K248" s="21"/>
      <c r="M248" s="19"/>
      <c r="N248" s="31"/>
      <c r="W248" s="16"/>
      <c r="X248" s="3"/>
      <c r="Y248" s="22"/>
      <c r="Z248" s="7"/>
    </row>
    <row r="249" spans="2:26" ht="28.8" x14ac:dyDescent="0.3">
      <c r="B249" s="2" t="s">
        <v>258</v>
      </c>
      <c r="E249" s="24"/>
      <c r="F249" s="24"/>
      <c r="G249" s="24"/>
      <c r="I249" t="str">
        <f>CONCATENATE("ALTER TABLE"," ",B249)</f>
        <v>ALTER TABLE CR_REL_USER_AND_RULE</v>
      </c>
      <c r="J249" t="str">
        <f t="shared" ref="J249:J255" si="98">LEFT(CONCATENATE(" ADD "," ",N249,";"),LEN(CONCATENATE(" ADD "," ",N249,";"))-2)</f>
        <v xml:space="preserve"> ADD  CREATE TABLE CR_REL_USER_AND_RULE </v>
      </c>
      <c r="K249" s="21" t="str">
        <f t="shared" ref="K249:K255" si="99">LEFT(CONCATENATE(" ALTER COLUMN  "," ",B249,";"),LEN(CONCATENATE(" ALTER COLUMN "," ",B249,";")))</f>
        <v xml:space="preserve"> ALTER COLUMN   CR_REL_USER_AND_RULE</v>
      </c>
      <c r="M249" s="19"/>
      <c r="N249" s="5" t="str">
        <f>CONCATENATE("CREATE TABLE ",B249," ","(")</f>
        <v>CREATE TABLE CR_REL_USER_AND_RULE (</v>
      </c>
      <c r="W249" s="16"/>
      <c r="X249" s="3" t="s">
        <v>32</v>
      </c>
      <c r="Y249" s="22"/>
      <c r="Z249" s="7"/>
    </row>
    <row r="250" spans="2:26" ht="19.2" x14ac:dyDescent="0.45">
      <c r="B250" s="1" t="s">
        <v>2</v>
      </c>
      <c r="C250" s="1" t="s">
        <v>1</v>
      </c>
      <c r="D250" s="4">
        <v>20</v>
      </c>
      <c r="E250" s="24" t="s">
        <v>163</v>
      </c>
      <c r="F250" s="24"/>
      <c r="G250" s="24"/>
      <c r="I250" t="str">
        <f>I249</f>
        <v>ALTER TABLE CR_REL_USER_AND_RULE</v>
      </c>
      <c r="J250" t="str">
        <f t="shared" si="98"/>
        <v xml:space="preserve"> ADD  ID VARCHAR(20) NOT NULL </v>
      </c>
      <c r="K250" s="21" t="str">
        <f t="shared" si="99"/>
        <v xml:space="preserve"> ALTER COLUMN   ID</v>
      </c>
      <c r="L250" s="12"/>
      <c r="M250" s="18"/>
      <c r="N250" s="5" t="str">
        <f t="shared" ref="N250:N255" si="100">CONCATENATE(B250," ",C250,"(",D250,")",E250,F250,G250,",")</f>
        <v>ID VARCHAR(20) NOT NULL ,</v>
      </c>
      <c r="O250" s="6" t="s">
        <v>2</v>
      </c>
      <c r="P250" s="6"/>
      <c r="Q250" s="6"/>
      <c r="R250" s="6"/>
      <c r="S250" s="6"/>
      <c r="T250" s="6"/>
      <c r="U250" s="6"/>
      <c r="V250" s="6"/>
      <c r="W250" s="17" t="str">
        <f t="shared" ref="W250:W255" si="101">CONCATENATE(,LOWER(O250),UPPER(LEFT(P250,1)),LOWER(RIGHT(P250,LEN(P250)-IF(LEN(P250)&gt;0,1,LEN(P250)))),UPPER(LEFT(Q250,1)),LOWER(RIGHT(Q250,LEN(Q250)-IF(LEN(Q250)&gt;0,1,LEN(Q250)))),UPPER(LEFT(R250,1)),LOWER(RIGHT(R250,LEN(R250)-IF(LEN(R250)&gt;0,1,LEN(R250)))),UPPER(LEFT(S250,1)),LOWER(RIGHT(S250,LEN(S250)-IF(LEN(S250)&gt;0,1,LEN(S250)))),UPPER(LEFT(T250,1)),LOWER(RIGHT(T250,LEN(T250)-IF(LEN(T250)&gt;0,1,LEN(T250)))),UPPER(LEFT(U250,1)),LOWER(RIGHT(U250,LEN(U250)-IF(LEN(U250)&gt;0,1,LEN(U250)))),UPPER(LEFT(V250,1)),LOWER(RIGHT(V250,LEN(V250)-IF(LEN(V250)&gt;0,1,LEN(V250)))))</f>
        <v>ıd</v>
      </c>
      <c r="X250" s="3" t="str">
        <f t="shared" ref="X250:X255" si="102">CONCATENATE("""",W250,"""",":","""","""",",")</f>
        <v>"ıd":"",</v>
      </c>
      <c r="Y250" s="22" t="str">
        <f t="shared" ref="Y250:Y255" si="103">CONCATENATE("public static String ",,B250,,"=","""",W250,""";")</f>
        <v>public static String ID="ıd";</v>
      </c>
      <c r="Z250" s="7" t="str">
        <f t="shared" ref="Z250:Z255" si="104">CONCATENATE("private String ",W250,"=","""""",";")</f>
        <v>private String ıd="";</v>
      </c>
    </row>
    <row r="251" spans="2:26" ht="19.2" x14ac:dyDescent="0.45">
      <c r="B251" s="1" t="s">
        <v>3</v>
      </c>
      <c r="C251" s="1" t="s">
        <v>1</v>
      </c>
      <c r="D251" s="4">
        <v>10</v>
      </c>
      <c r="E251" s="24"/>
      <c r="F251" s="24"/>
      <c r="G251" s="24"/>
      <c r="I251" t="str">
        <f>I250</f>
        <v>ALTER TABLE CR_REL_USER_AND_RULE</v>
      </c>
      <c r="J251" t="str">
        <f t="shared" si="98"/>
        <v xml:space="preserve"> ADD  STATUS VARCHAR(10)</v>
      </c>
      <c r="K251" s="21" t="str">
        <f t="shared" si="99"/>
        <v xml:space="preserve"> ALTER COLUMN   STATUS</v>
      </c>
      <c r="L251" s="12"/>
      <c r="M251" s="18"/>
      <c r="N251" s="5" t="str">
        <f t="shared" si="100"/>
        <v>STATUS VARCHAR(10),</v>
      </c>
      <c r="O251" s="6" t="s">
        <v>3</v>
      </c>
      <c r="W251" s="17" t="str">
        <f t="shared" si="101"/>
        <v>status</v>
      </c>
      <c r="X251" s="3" t="str">
        <f t="shared" si="102"/>
        <v>"status":"",</v>
      </c>
      <c r="Y251" s="22" t="str">
        <f t="shared" si="103"/>
        <v>public static String STATUS="status";</v>
      </c>
      <c r="Z251" s="7" t="str">
        <f t="shared" si="104"/>
        <v>private String status="";</v>
      </c>
    </row>
    <row r="252" spans="2:26" ht="19.2" x14ac:dyDescent="0.45">
      <c r="B252" s="1" t="s">
        <v>4</v>
      </c>
      <c r="C252" s="1" t="s">
        <v>1</v>
      </c>
      <c r="D252" s="4">
        <v>20</v>
      </c>
      <c r="E252" s="24"/>
      <c r="F252" s="24"/>
      <c r="G252" s="24"/>
      <c r="I252" t="str">
        <f>I251</f>
        <v>ALTER TABLE CR_REL_USER_AND_RULE</v>
      </c>
      <c r="J252" t="str">
        <f t="shared" si="98"/>
        <v xml:space="preserve"> ADD  INSERT_DATE VARCHAR(20)</v>
      </c>
      <c r="K252" s="21" t="str">
        <f t="shared" si="99"/>
        <v xml:space="preserve"> ALTER COLUMN   INSERT_DATE</v>
      </c>
      <c r="L252" s="12"/>
      <c r="M252" s="18"/>
      <c r="N252" s="5" t="str">
        <f t="shared" si="100"/>
        <v>INSERT_DATE VARCHAR(20),</v>
      </c>
      <c r="O252" s="6" t="s">
        <v>7</v>
      </c>
      <c r="P252" t="s">
        <v>8</v>
      </c>
      <c r="W252" s="17" t="str">
        <f t="shared" si="101"/>
        <v>ınsertDate</v>
      </c>
      <c r="X252" s="3" t="str">
        <f t="shared" si="102"/>
        <v>"ınsertDate":"",</v>
      </c>
      <c r="Y252" s="22" t="str">
        <f t="shared" si="103"/>
        <v>public static String INSERT_DATE="ınsertDate";</v>
      </c>
      <c r="Z252" s="7" t="str">
        <f t="shared" si="104"/>
        <v>private String ınsertDate="";</v>
      </c>
    </row>
    <row r="253" spans="2:26" ht="30.6" x14ac:dyDescent="0.45">
      <c r="B253" s="1" t="s">
        <v>5</v>
      </c>
      <c r="C253" s="1" t="s">
        <v>1</v>
      </c>
      <c r="D253" s="4">
        <v>20</v>
      </c>
      <c r="E253" s="24"/>
      <c r="F253" s="24"/>
      <c r="G253" s="24"/>
      <c r="I253" t="str">
        <f>I252</f>
        <v>ALTER TABLE CR_REL_USER_AND_RULE</v>
      </c>
      <c r="J253" t="str">
        <f t="shared" si="98"/>
        <v xml:space="preserve"> ADD  MODIFICATION_DATE VARCHAR(20)</v>
      </c>
      <c r="K253" s="21" t="str">
        <f t="shared" si="99"/>
        <v xml:space="preserve"> ALTER COLUMN   MODIFICATION_DATE</v>
      </c>
      <c r="L253" s="12"/>
      <c r="M253" s="18"/>
      <c r="N253" s="5" t="str">
        <f t="shared" si="100"/>
        <v>MODIFICATION_DATE VARCHAR(20),</v>
      </c>
      <c r="O253" s="6" t="s">
        <v>9</v>
      </c>
      <c r="P253" t="s">
        <v>8</v>
      </c>
      <c r="W253" s="17" t="str">
        <f t="shared" si="101"/>
        <v>modıfıcatıonDate</v>
      </c>
      <c r="X253" s="3" t="str">
        <f t="shared" si="102"/>
        <v>"modıfıcatıonDate":"",</v>
      </c>
      <c r="Y253" s="22" t="str">
        <f t="shared" si="103"/>
        <v>public static String MODIFICATION_DATE="modıfıcatıonDate";</v>
      </c>
      <c r="Z253" s="7" t="str">
        <f t="shared" si="104"/>
        <v>private String modıfıcatıonDate="";</v>
      </c>
    </row>
    <row r="254" spans="2:26" ht="19.2" x14ac:dyDescent="0.45">
      <c r="B254" s="1" t="s">
        <v>228</v>
      </c>
      <c r="C254" s="1" t="s">
        <v>1</v>
      </c>
      <c r="D254" s="4">
        <v>500</v>
      </c>
      <c r="E254" s="24"/>
      <c r="F254" s="24"/>
      <c r="G254" s="24"/>
      <c r="I254" t="str">
        <f>I253</f>
        <v>ALTER TABLE CR_REL_USER_AND_RULE</v>
      </c>
      <c r="J254" t="str">
        <f t="shared" si="98"/>
        <v xml:space="preserve"> ADD  FK_RULE_ID VARCHAR(500)</v>
      </c>
      <c r="K254" s="21" t="str">
        <f t="shared" si="99"/>
        <v xml:space="preserve"> ALTER COLUMN   FK_RULE_ID</v>
      </c>
      <c r="L254" s="12"/>
      <c r="M254" s="18"/>
      <c r="N254" s="5" t="str">
        <f t="shared" si="100"/>
        <v>FK_RULE_ID VARCHAR(500),</v>
      </c>
      <c r="O254" s="6" t="s">
        <v>10</v>
      </c>
      <c r="P254" t="s">
        <v>67</v>
      </c>
      <c r="Q254" t="s">
        <v>2</v>
      </c>
      <c r="W254" s="17" t="str">
        <f t="shared" si="101"/>
        <v>fkRuleId</v>
      </c>
      <c r="X254" s="3" t="str">
        <f t="shared" si="102"/>
        <v>"fkRuleId":"",</v>
      </c>
      <c r="Y254" s="22" t="str">
        <f t="shared" si="103"/>
        <v>public static String FK_RULE_ID="fkRuleId";</v>
      </c>
      <c r="Z254" s="7" t="str">
        <f t="shared" si="104"/>
        <v>private String fkRuleId="";</v>
      </c>
    </row>
    <row r="255" spans="2:26" ht="19.2" x14ac:dyDescent="0.45">
      <c r="B255" s="1" t="s">
        <v>11</v>
      </c>
      <c r="C255" s="1" t="s">
        <v>1</v>
      </c>
      <c r="D255" s="4">
        <v>500</v>
      </c>
      <c r="E255" s="24"/>
      <c r="F255" s="24"/>
      <c r="G255" s="24"/>
      <c r="I255" t="e">
        <f>#REF!</f>
        <v>#REF!</v>
      </c>
      <c r="J255" t="str">
        <f t="shared" si="98"/>
        <v xml:space="preserve"> ADD  FK_USER_ID VARCHAR(500)</v>
      </c>
      <c r="K255" s="21" t="str">
        <f t="shared" si="99"/>
        <v xml:space="preserve"> ALTER COLUMN   FK_USER_ID</v>
      </c>
      <c r="L255" s="12"/>
      <c r="M255" s="18"/>
      <c r="N255" s="5" t="str">
        <f t="shared" si="100"/>
        <v>FK_USER_ID VARCHAR(500),</v>
      </c>
      <c r="O255" s="6" t="s">
        <v>10</v>
      </c>
      <c r="P255" t="s">
        <v>12</v>
      </c>
      <c r="Q255" t="s">
        <v>2</v>
      </c>
      <c r="W255" s="17" t="str">
        <f t="shared" si="101"/>
        <v>fkUserId</v>
      </c>
      <c r="X255" s="3" t="str">
        <f t="shared" si="102"/>
        <v>"fkUserId":"",</v>
      </c>
      <c r="Y255" s="22" t="str">
        <f t="shared" si="103"/>
        <v>public static String FK_USER_ID="fkUserId";</v>
      </c>
      <c r="Z255" s="7" t="str">
        <f t="shared" si="104"/>
        <v>private String fkUserId="";</v>
      </c>
    </row>
    <row r="256" spans="2:26" ht="19.2" x14ac:dyDescent="0.45">
      <c r="B256" s="30"/>
      <c r="C256" s="14"/>
      <c r="D256" s="9"/>
      <c r="E256" s="24"/>
      <c r="F256" s="24"/>
      <c r="G256" s="24"/>
      <c r="K256" s="32"/>
      <c r="M256" s="20"/>
      <c r="N256" s="33" t="s">
        <v>130</v>
      </c>
      <c r="O256" s="14"/>
      <c r="P256" s="14"/>
      <c r="W256" s="17"/>
      <c r="X256" s="3"/>
      <c r="Y256" s="22"/>
      <c r="Z256" s="7"/>
    </row>
    <row r="257" spans="2:26" x14ac:dyDescent="0.3">
      <c r="E257" s="24"/>
      <c r="F257" s="24"/>
      <c r="G257" s="24"/>
      <c r="K257" s="21"/>
      <c r="M257" s="19"/>
      <c r="N257" s="31" t="s">
        <v>126</v>
      </c>
      <c r="W257" s="16"/>
      <c r="X257" s="3"/>
      <c r="Y257" s="22"/>
      <c r="Z257" s="7"/>
    </row>
    <row r="258" spans="2:26" x14ac:dyDescent="0.3">
      <c r="E258" s="24"/>
      <c r="F258" s="24"/>
      <c r="G258" s="24"/>
      <c r="K258" s="21"/>
      <c r="M258" s="19"/>
      <c r="N258" s="31"/>
      <c r="W258" s="16"/>
      <c r="X258" s="3"/>
      <c r="Y258" s="22"/>
      <c r="Z258" s="7"/>
    </row>
    <row r="259" spans="2:26" x14ac:dyDescent="0.3">
      <c r="E259" s="24"/>
      <c r="F259" s="24"/>
      <c r="G259" s="24"/>
      <c r="K259" s="21"/>
      <c r="M259" s="19"/>
      <c r="N259" s="31"/>
      <c r="W259" s="16"/>
      <c r="X259" s="3"/>
      <c r="Y259" s="22"/>
      <c r="Z259" s="7"/>
    </row>
    <row r="260" spans="2:26" x14ac:dyDescent="0.3">
      <c r="B260" s="2" t="s">
        <v>196</v>
      </c>
      <c r="E260" s="24"/>
      <c r="F260" s="24"/>
      <c r="G260" s="24"/>
      <c r="I260" t="str">
        <f>CONCATENATE("ALTER TABLE"," ",B260)</f>
        <v>ALTER TABLE CR_COMPANY</v>
      </c>
      <c r="J260" t="str">
        <f t="shared" ref="J260:J270" si="105">LEFT(CONCATENATE(" ADD "," ",N260,";"),LEN(CONCATENATE(" ADD "," ",N260,";"))-2)</f>
        <v xml:space="preserve"> ADD  CREATE TABLE CR_COMPANY </v>
      </c>
      <c r="K260" s="21" t="str">
        <f t="shared" ref="K260:K270" si="106">LEFT(CONCATENATE(" ALTER COLUMN  "," ",B260,";"),LEN(CONCATENATE(" ALTER COLUMN "," ",B260,";")))</f>
        <v xml:space="preserve"> ALTER COLUMN   CR_COMPANY</v>
      </c>
      <c r="M260" s="19"/>
      <c r="N260" s="5" t="str">
        <f>CONCATENATE("CREATE TABLE ",B260," ","(")</f>
        <v>CREATE TABLE CR_COMPANY (</v>
      </c>
      <c r="W260" s="16"/>
      <c r="X260" s="3" t="s">
        <v>32</v>
      </c>
      <c r="Y260" s="22"/>
      <c r="Z260" s="7"/>
    </row>
    <row r="261" spans="2:26" ht="19.2" x14ac:dyDescent="0.45">
      <c r="B261" s="1" t="s">
        <v>2</v>
      </c>
      <c r="C261" s="1" t="s">
        <v>1</v>
      </c>
      <c r="D261" s="4">
        <v>20</v>
      </c>
      <c r="E261" s="24" t="s">
        <v>163</v>
      </c>
      <c r="F261" s="24"/>
      <c r="G261" s="24"/>
      <c r="I261" t="str">
        <f>I260</f>
        <v>ALTER TABLE CR_COMPANY</v>
      </c>
      <c r="J261" t="str">
        <f t="shared" si="105"/>
        <v xml:space="preserve"> ADD  ID VARCHAR(20) NOT NULL </v>
      </c>
      <c r="K261" s="21" t="str">
        <f t="shared" si="106"/>
        <v xml:space="preserve"> ALTER COLUMN   ID</v>
      </c>
      <c r="L261" s="12"/>
      <c r="M261" s="18"/>
      <c r="N261" s="5" t="str">
        <f t="shared" ref="N261:N279" si="107">CONCATENATE(B261," ",C261,"(",D261,")",E261,F261,G261,",")</f>
        <v>ID VARCHAR(20) NOT NULL ,</v>
      </c>
      <c r="O261" s="6" t="s">
        <v>2</v>
      </c>
      <c r="P261" s="6"/>
      <c r="Q261" s="6"/>
      <c r="R261" s="6"/>
      <c r="S261" s="6"/>
      <c r="T261" s="6"/>
      <c r="U261" s="6"/>
      <c r="V261" s="6"/>
      <c r="W261" s="17" t="str">
        <f t="shared" ref="W261:W279" si="108">CONCATENATE(,LOWER(O261),UPPER(LEFT(P261,1)),LOWER(RIGHT(P261,LEN(P261)-IF(LEN(P261)&gt;0,1,LEN(P261)))),UPPER(LEFT(Q261,1)),LOWER(RIGHT(Q261,LEN(Q261)-IF(LEN(Q261)&gt;0,1,LEN(Q261)))),UPPER(LEFT(R261,1)),LOWER(RIGHT(R261,LEN(R261)-IF(LEN(R261)&gt;0,1,LEN(R261)))),UPPER(LEFT(S261,1)),LOWER(RIGHT(S261,LEN(S261)-IF(LEN(S261)&gt;0,1,LEN(S261)))),UPPER(LEFT(T261,1)),LOWER(RIGHT(T261,LEN(T261)-IF(LEN(T261)&gt;0,1,LEN(T261)))),UPPER(LEFT(U261,1)),LOWER(RIGHT(U261,LEN(U261)-IF(LEN(U261)&gt;0,1,LEN(U261)))),UPPER(LEFT(V261,1)),LOWER(RIGHT(V261,LEN(V261)-IF(LEN(V261)&gt;0,1,LEN(V261)))))</f>
        <v>ıd</v>
      </c>
      <c r="X261" s="3" t="str">
        <f t="shared" ref="X261:X279" si="109">CONCATENATE("""",W261,"""",":","""","""",",")</f>
        <v>"ıd":"",</v>
      </c>
      <c r="Y261" s="22" t="str">
        <f t="shared" ref="Y261:Y279" si="110">CONCATENATE("public static String ",,B261,,"=","""",W261,""";")</f>
        <v>public static String ID="ıd";</v>
      </c>
      <c r="Z261" s="7" t="str">
        <f t="shared" ref="Z261:Z279" si="111">CONCATENATE("private String ",W261,"=","""""",";")</f>
        <v>private String ıd="";</v>
      </c>
    </row>
    <row r="262" spans="2:26" ht="19.2" x14ac:dyDescent="0.45">
      <c r="B262" s="1" t="s">
        <v>3</v>
      </c>
      <c r="C262" s="1" t="s">
        <v>1</v>
      </c>
      <c r="D262" s="4">
        <v>10</v>
      </c>
      <c r="E262" s="24"/>
      <c r="F262" s="24"/>
      <c r="G262" s="24"/>
      <c r="I262" t="str">
        <f>I261</f>
        <v>ALTER TABLE CR_COMPANY</v>
      </c>
      <c r="J262" t="str">
        <f t="shared" si="105"/>
        <v xml:space="preserve"> ADD  STATUS VARCHAR(10)</v>
      </c>
      <c r="K262" s="21" t="str">
        <f t="shared" si="106"/>
        <v xml:space="preserve"> ALTER COLUMN   STATUS</v>
      </c>
      <c r="L262" s="12"/>
      <c r="M262" s="18"/>
      <c r="N262" s="5" t="str">
        <f t="shared" si="107"/>
        <v>STATUS VARCHAR(10),</v>
      </c>
      <c r="O262" s="6" t="s">
        <v>3</v>
      </c>
      <c r="W262" s="17" t="str">
        <f t="shared" si="108"/>
        <v>status</v>
      </c>
      <c r="X262" s="3" t="str">
        <f t="shared" si="109"/>
        <v>"status":"",</v>
      </c>
      <c r="Y262" s="22" t="str">
        <f t="shared" si="110"/>
        <v>public static String STATUS="status";</v>
      </c>
      <c r="Z262" s="7" t="str">
        <f t="shared" si="111"/>
        <v>private String status="";</v>
      </c>
    </row>
    <row r="263" spans="2:26" ht="19.2" x14ac:dyDescent="0.45">
      <c r="B263" s="1" t="s">
        <v>4</v>
      </c>
      <c r="C263" s="1" t="s">
        <v>1</v>
      </c>
      <c r="D263" s="4">
        <v>20</v>
      </c>
      <c r="E263" s="24"/>
      <c r="F263" s="24"/>
      <c r="G263" s="24"/>
      <c r="I263" t="str">
        <f>I262</f>
        <v>ALTER TABLE CR_COMPANY</v>
      </c>
      <c r="J263" t="str">
        <f t="shared" si="105"/>
        <v xml:space="preserve"> ADD  INSERT_DATE VARCHAR(20)</v>
      </c>
      <c r="K263" s="21" t="str">
        <f t="shared" si="106"/>
        <v xml:space="preserve"> ALTER COLUMN   INSERT_DATE</v>
      </c>
      <c r="L263" s="12"/>
      <c r="M263" s="18"/>
      <c r="N263" s="5" t="str">
        <f t="shared" si="107"/>
        <v>INSERT_DATE VARCHAR(20),</v>
      </c>
      <c r="O263" s="6" t="s">
        <v>7</v>
      </c>
      <c r="P263" t="s">
        <v>8</v>
      </c>
      <c r="W263" s="17" t="str">
        <f t="shared" si="108"/>
        <v>ınsertDate</v>
      </c>
      <c r="X263" s="3" t="str">
        <f t="shared" si="109"/>
        <v>"ınsertDate":"",</v>
      </c>
      <c r="Y263" s="22" t="str">
        <f t="shared" si="110"/>
        <v>public static String INSERT_DATE="ınsertDate";</v>
      </c>
      <c r="Z263" s="7" t="str">
        <f t="shared" si="111"/>
        <v>private String ınsertDate="";</v>
      </c>
    </row>
    <row r="264" spans="2:26" ht="30.6" x14ac:dyDescent="0.45">
      <c r="B264" s="1" t="s">
        <v>5</v>
      </c>
      <c r="C264" s="1" t="s">
        <v>1</v>
      </c>
      <c r="D264" s="4">
        <v>20</v>
      </c>
      <c r="E264" s="24"/>
      <c r="F264" s="24"/>
      <c r="G264" s="24"/>
      <c r="I264" t="str">
        <f>I263</f>
        <v>ALTER TABLE CR_COMPANY</v>
      </c>
      <c r="J264" t="str">
        <f t="shared" si="105"/>
        <v xml:space="preserve"> ADD  MODIFICATION_DATE VARCHAR(20)</v>
      </c>
      <c r="K264" s="21" t="str">
        <f t="shared" si="106"/>
        <v xml:space="preserve"> ALTER COLUMN   MODIFICATION_DATE</v>
      </c>
      <c r="L264" s="12"/>
      <c r="M264" s="18"/>
      <c r="N264" s="5" t="str">
        <f t="shared" si="107"/>
        <v>MODIFICATION_DATE VARCHAR(20),</v>
      </c>
      <c r="O264" s="6" t="s">
        <v>9</v>
      </c>
      <c r="P264" t="s">
        <v>8</v>
      </c>
      <c r="W264" s="17" t="str">
        <f t="shared" si="108"/>
        <v>modıfıcatıonDate</v>
      </c>
      <c r="X264" s="3" t="str">
        <f t="shared" si="109"/>
        <v>"modıfıcatıonDate":"",</v>
      </c>
      <c r="Y264" s="22" t="str">
        <f t="shared" si="110"/>
        <v>public static String MODIFICATION_DATE="modıfıcatıonDate";</v>
      </c>
      <c r="Z264" s="7" t="str">
        <f t="shared" si="111"/>
        <v>private String modıfıcatıonDate="";</v>
      </c>
    </row>
    <row r="265" spans="2:26" ht="30.6" x14ac:dyDescent="0.45">
      <c r="B265" s="1" t="s">
        <v>197</v>
      </c>
      <c r="C265" s="1" t="s">
        <v>1</v>
      </c>
      <c r="D265" s="4">
        <v>300</v>
      </c>
      <c r="E265" s="24"/>
      <c r="F265" s="24"/>
      <c r="G265" s="24"/>
      <c r="I265" t="str">
        <f>I264</f>
        <v>ALTER TABLE CR_COMPANY</v>
      </c>
      <c r="J265" t="str">
        <f t="shared" si="105"/>
        <v xml:space="preserve"> ADD  COMPANY_NAME VARCHAR(300)</v>
      </c>
      <c r="K265" s="21" t="str">
        <f t="shared" si="106"/>
        <v xml:space="preserve"> ALTER COLUMN   COMPANY_NAME</v>
      </c>
      <c r="L265" s="12"/>
      <c r="M265" s="18"/>
      <c r="N265" s="5" t="str">
        <f t="shared" si="107"/>
        <v>COMPANY_NAME VARCHAR(300),</v>
      </c>
      <c r="O265" s="6" t="s">
        <v>162</v>
      </c>
      <c r="P265" t="s">
        <v>0</v>
      </c>
      <c r="W265" s="17" t="str">
        <f t="shared" si="108"/>
        <v>companyName</v>
      </c>
      <c r="X265" s="3" t="str">
        <f t="shared" si="109"/>
        <v>"companyName":"",</v>
      </c>
      <c r="Y265" s="22" t="str">
        <f t="shared" si="110"/>
        <v>public static String COMPANY_NAME="companyName";</v>
      </c>
      <c r="Z265" s="7" t="str">
        <f t="shared" si="111"/>
        <v>private String companyName="";</v>
      </c>
    </row>
    <row r="266" spans="2:26" ht="30.6" x14ac:dyDescent="0.45">
      <c r="B266" s="1" t="s">
        <v>199</v>
      </c>
      <c r="C266" s="1" t="s">
        <v>1</v>
      </c>
      <c r="D266" s="4">
        <v>1000</v>
      </c>
      <c r="E266" s="24"/>
      <c r="F266" s="24"/>
      <c r="G266" s="24"/>
      <c r="I266" t="str">
        <f>I264</f>
        <v>ALTER TABLE CR_COMPANY</v>
      </c>
      <c r="J266" t="str">
        <f t="shared" si="105"/>
        <v xml:space="preserve"> ADD  COMPANY_DOMAIN VARCHAR(1000)</v>
      </c>
      <c r="K266" s="21" t="str">
        <f t="shared" si="106"/>
        <v xml:space="preserve"> ALTER COLUMN   COMPANY_DOMAIN</v>
      </c>
      <c r="L266" s="12"/>
      <c r="M266" s="18"/>
      <c r="N266" s="5" t="str">
        <f t="shared" si="107"/>
        <v>COMPANY_DOMAIN VARCHAR(1000),</v>
      </c>
      <c r="O266" s="6" t="s">
        <v>162</v>
      </c>
      <c r="P266" t="s">
        <v>207</v>
      </c>
      <c r="W266" s="17" t="str">
        <f t="shared" si="108"/>
        <v>companyDomaın</v>
      </c>
      <c r="X266" s="3" t="str">
        <f t="shared" si="109"/>
        <v>"companyDomaın":"",</v>
      </c>
      <c r="Y266" s="22" t="str">
        <f t="shared" si="110"/>
        <v>public static String COMPANY_DOMAIN="companyDomaın";</v>
      </c>
      <c r="Z266" s="7" t="str">
        <f t="shared" si="111"/>
        <v>private String companyDomaın="";</v>
      </c>
    </row>
    <row r="267" spans="2:26" ht="30.6" x14ac:dyDescent="0.45">
      <c r="B267" s="1" t="s">
        <v>212</v>
      </c>
      <c r="C267" s="1" t="s">
        <v>1</v>
      </c>
      <c r="D267" s="4">
        <v>100</v>
      </c>
      <c r="E267" s="24"/>
      <c r="F267" s="24"/>
      <c r="G267" s="24"/>
      <c r="I267" t="str">
        <f>I265</f>
        <v>ALTER TABLE CR_COMPANY</v>
      </c>
      <c r="J267" t="str">
        <f t="shared" si="105"/>
        <v xml:space="preserve"> ADD  COMPANY_LANG VARCHAR(100)</v>
      </c>
      <c r="K267" s="21" t="str">
        <f t="shared" si="106"/>
        <v xml:space="preserve"> ALTER COLUMN   COMPANY_LANG</v>
      </c>
      <c r="L267" s="12"/>
      <c r="M267" s="18"/>
      <c r="N267" s="5" t="str">
        <f t="shared" si="107"/>
        <v>COMPANY_LANG VARCHAR(100),</v>
      </c>
      <c r="O267" s="6" t="s">
        <v>162</v>
      </c>
      <c r="P267" t="s">
        <v>29</v>
      </c>
      <c r="W267" s="17" t="str">
        <f t="shared" si="108"/>
        <v>companyLang</v>
      </c>
      <c r="X267" s="3" t="str">
        <f t="shared" si="109"/>
        <v>"companyLang":"",</v>
      </c>
      <c r="Y267" s="22" t="str">
        <f t="shared" si="110"/>
        <v>public static String COMPANY_LANG="companyLang";</v>
      </c>
      <c r="Z267" s="7" t="str">
        <f t="shared" si="111"/>
        <v>private String companyLang="";</v>
      </c>
    </row>
    <row r="268" spans="2:26" ht="30.6" x14ac:dyDescent="0.45">
      <c r="B268" s="1" t="s">
        <v>198</v>
      </c>
      <c r="C268" s="1" t="s">
        <v>1</v>
      </c>
      <c r="D268" s="4">
        <v>50</v>
      </c>
      <c r="E268" s="24"/>
      <c r="F268" s="24"/>
      <c r="G268" s="24"/>
      <c r="I268" t="str">
        <f t="shared" ref="I268:I277" si="112">I267</f>
        <v>ALTER TABLE CR_COMPANY</v>
      </c>
      <c r="J268" t="str">
        <f t="shared" si="105"/>
        <v xml:space="preserve"> ADD  COMPANY_COUNTRY VARCHAR(50)</v>
      </c>
      <c r="K268" s="21" t="str">
        <f t="shared" si="106"/>
        <v xml:space="preserve"> ALTER COLUMN   COMPANY_COUNTRY</v>
      </c>
      <c r="L268" s="12"/>
      <c r="M268" s="18"/>
      <c r="N268" s="5" t="str">
        <f t="shared" si="107"/>
        <v>COMPANY_COUNTRY VARCHAR(50),</v>
      </c>
      <c r="O268" s="6" t="s">
        <v>162</v>
      </c>
      <c r="P268" t="s">
        <v>142</v>
      </c>
      <c r="W268" s="17" t="str">
        <f t="shared" si="108"/>
        <v>companyCountry</v>
      </c>
      <c r="X268" s="3" t="str">
        <f t="shared" si="109"/>
        <v>"companyCountry":"",</v>
      </c>
      <c r="Y268" s="22" t="str">
        <f t="shared" si="110"/>
        <v>public static String COMPANY_COUNTRY="companyCountry";</v>
      </c>
      <c r="Z268" s="7" t="str">
        <f t="shared" si="111"/>
        <v>private String companyCountry="";</v>
      </c>
    </row>
    <row r="269" spans="2:26" ht="30.6" x14ac:dyDescent="0.45">
      <c r="B269" s="1" t="s">
        <v>200</v>
      </c>
      <c r="C269" s="1" t="s">
        <v>1</v>
      </c>
      <c r="D269" s="4">
        <v>20</v>
      </c>
      <c r="E269" s="24" t="s">
        <v>164</v>
      </c>
      <c r="F269" s="24" t="s">
        <v>165</v>
      </c>
      <c r="G269" s="24"/>
      <c r="I269" t="str">
        <f t="shared" si="112"/>
        <v>ALTER TABLE CR_COMPANY</v>
      </c>
      <c r="J269" t="str">
        <f t="shared" si="105"/>
        <v xml:space="preserve"> ADD  COMPANY_TIME_ZONE VARCHAR(20) UNIQUE  NOT NULL</v>
      </c>
      <c r="K269" s="21" t="str">
        <f t="shared" si="106"/>
        <v xml:space="preserve"> ALTER COLUMN   COMPANY_TIME_ZONE</v>
      </c>
      <c r="L269" s="12"/>
      <c r="M269" s="18"/>
      <c r="N269" s="5" t="str">
        <f t="shared" si="107"/>
        <v>COMPANY_TIME_ZONE VARCHAR(20) UNIQUE  NOT NULL,</v>
      </c>
      <c r="O269" s="1" t="s">
        <v>162</v>
      </c>
      <c r="P269" t="s">
        <v>133</v>
      </c>
      <c r="Q269" t="s">
        <v>208</v>
      </c>
      <c r="W269" s="17" t="str">
        <f t="shared" si="108"/>
        <v>companyTımeZone</v>
      </c>
      <c r="X269" s="3" t="str">
        <f t="shared" si="109"/>
        <v>"companyTımeZone":"",</v>
      </c>
      <c r="Y269" s="22" t="str">
        <f t="shared" si="110"/>
        <v>public static String COMPANY_TIME_ZONE="companyTımeZone";</v>
      </c>
      <c r="Z269" s="7" t="str">
        <f t="shared" si="111"/>
        <v>private String companyTımeZone="";</v>
      </c>
    </row>
    <row r="270" spans="2:26" ht="30.6" x14ac:dyDescent="0.45">
      <c r="B270" s="1" t="s">
        <v>201</v>
      </c>
      <c r="C270" s="1" t="s">
        <v>1</v>
      </c>
      <c r="D270" s="4">
        <v>500</v>
      </c>
      <c r="E270" s="24"/>
      <c r="F270" s="24"/>
      <c r="G270" s="24"/>
      <c r="I270" t="str">
        <f t="shared" si="112"/>
        <v>ALTER TABLE CR_COMPANY</v>
      </c>
      <c r="J270" t="str">
        <f t="shared" si="105"/>
        <v xml:space="preserve"> ADD  COMPANY_ADDRESS VARCHAR(500)</v>
      </c>
      <c r="K270" s="21" t="str">
        <f t="shared" si="106"/>
        <v xml:space="preserve"> ALTER COLUMN   COMPANY_ADDRESS</v>
      </c>
      <c r="L270" s="12"/>
      <c r="M270" s="18"/>
      <c r="N270" s="5" t="str">
        <f t="shared" si="107"/>
        <v>COMPANY_ADDRESS VARCHAR(500),</v>
      </c>
      <c r="O270" s="1" t="s">
        <v>162</v>
      </c>
      <c r="P270" t="s">
        <v>209</v>
      </c>
      <c r="W270" s="17" t="str">
        <f t="shared" si="108"/>
        <v>companyAddress</v>
      </c>
      <c r="X270" s="3" t="str">
        <f t="shared" si="109"/>
        <v>"companyAddress":"",</v>
      </c>
      <c r="Y270" s="22" t="str">
        <f t="shared" si="110"/>
        <v>public static String COMPANY_ADDRESS="companyAddress";</v>
      </c>
      <c r="Z270" s="7" t="str">
        <f t="shared" si="111"/>
        <v>private String companyAddress="";</v>
      </c>
    </row>
    <row r="271" spans="2:26" ht="59.4" x14ac:dyDescent="0.45">
      <c r="B271" s="8" t="s">
        <v>202</v>
      </c>
      <c r="C271" s="1" t="s">
        <v>1</v>
      </c>
      <c r="D271" s="12">
        <v>30</v>
      </c>
      <c r="E271" s="24" t="s">
        <v>164</v>
      </c>
      <c r="F271" s="24" t="s">
        <v>163</v>
      </c>
      <c r="G271" s="24"/>
      <c r="I271" t="str">
        <f t="shared" si="112"/>
        <v>ALTER TABLE CR_COMPANY</v>
      </c>
      <c r="J271" t="str">
        <f t="shared" ref="J271:J276" si="113">CONCATENATE(LEFT(CONCATENATE(" ADD "," ",N271,";"),LEN(CONCATENATE(" ADD "," ",N271,";"))-2),";")</f>
        <v xml:space="preserve"> ADD  COMPANY_CURRENCY VARCHAR(30) UNIQUE  NOT NULL ;</v>
      </c>
      <c r="K271" s="21" t="str">
        <f t="shared" ref="K271:K276" si="114">CONCATENATE(LEFT(CONCATENATE("  ALTER COLUMN  "," ",N271,";"),LEN(CONCATENATE("  ALTER COLUMN  "," ",N271,";"))-2),";")</f>
        <v xml:space="preserve">  ALTER COLUMN   COMPANY_CURRENCY VARCHAR(30) UNIQUE  NOT NULL ;</v>
      </c>
      <c r="L271" s="14"/>
      <c r="M271" s="18" t="str">
        <f t="shared" ref="M271:M276" si="115">CONCATENATE(B271,",")</f>
        <v>COMPANY_CURRENCY,</v>
      </c>
      <c r="N271" s="5" t="str">
        <f t="shared" si="107"/>
        <v>COMPANY_CURRENCY VARCHAR(30) UNIQUE  NOT NULL ,</v>
      </c>
      <c r="O271" s="1" t="s">
        <v>162</v>
      </c>
      <c r="P271" t="s">
        <v>173</v>
      </c>
      <c r="W271" s="17" t="str">
        <f t="shared" si="108"/>
        <v>companyCurrency</v>
      </c>
      <c r="X271" s="3" t="str">
        <f t="shared" si="109"/>
        <v>"companyCurrency":"",</v>
      </c>
      <c r="Y271" s="22" t="str">
        <f t="shared" si="110"/>
        <v>public static String COMPANY_CURRENCY="companyCurrency";</v>
      </c>
      <c r="Z271" s="7" t="str">
        <f t="shared" si="111"/>
        <v>private String companyCurrency="";</v>
      </c>
    </row>
    <row r="272" spans="2:26" ht="30.6" x14ac:dyDescent="0.45">
      <c r="B272" s="8" t="s">
        <v>203</v>
      </c>
      <c r="C272" s="1" t="s">
        <v>1</v>
      </c>
      <c r="D272" s="12">
        <v>200</v>
      </c>
      <c r="E272" s="24"/>
      <c r="F272" s="24"/>
      <c r="G272" s="24"/>
      <c r="I272" t="str">
        <f t="shared" si="112"/>
        <v>ALTER TABLE CR_COMPANY</v>
      </c>
      <c r="J272" t="str">
        <f t="shared" si="113"/>
        <v xml:space="preserve"> ADD  ACTIVATION_ID VARCHAR(200);</v>
      </c>
      <c r="K272" s="21" t="str">
        <f t="shared" si="114"/>
        <v xml:space="preserve">  ALTER COLUMN   ACTIVATION_ID VARCHAR(200);</v>
      </c>
      <c r="L272" s="14"/>
      <c r="M272" s="18" t="str">
        <f t="shared" si="115"/>
        <v>ACTIVATION_ID,</v>
      </c>
      <c r="N272" s="5" t="str">
        <f t="shared" si="107"/>
        <v>ACTIVATION_ID VARCHAR(200),</v>
      </c>
      <c r="O272" s="1" t="s">
        <v>210</v>
      </c>
      <c r="P272" t="s">
        <v>2</v>
      </c>
      <c r="W272" s="17" t="str">
        <f t="shared" si="108"/>
        <v>actıvatıonId</v>
      </c>
      <c r="X272" s="3" t="str">
        <f t="shared" si="109"/>
        <v>"actıvatıonId":"",</v>
      </c>
      <c r="Y272" s="22" t="str">
        <f t="shared" si="110"/>
        <v>public static String ACTIVATION_ID="actıvatıonId";</v>
      </c>
      <c r="Z272" s="7" t="str">
        <f t="shared" si="111"/>
        <v>private String actıvatıonId="";</v>
      </c>
    </row>
    <row r="273" spans="2:26" ht="30.6" x14ac:dyDescent="0.45">
      <c r="B273" t="s">
        <v>204</v>
      </c>
      <c r="C273" s="1" t="s">
        <v>1</v>
      </c>
      <c r="D273" s="8">
        <v>50</v>
      </c>
      <c r="E273" s="24"/>
      <c r="F273" s="24"/>
      <c r="G273" s="24"/>
      <c r="I273" t="str">
        <f t="shared" si="112"/>
        <v>ALTER TABLE CR_COMPANY</v>
      </c>
      <c r="J273" t="str">
        <f t="shared" si="113"/>
        <v xml:space="preserve"> ADD  COMPANY_DB VARCHAR(50);</v>
      </c>
      <c r="K273" s="21" t="str">
        <f t="shared" si="114"/>
        <v xml:space="preserve">  ALTER COLUMN   COMPANY_DB VARCHAR(50);</v>
      </c>
      <c r="M273" s="18" t="str">
        <f t="shared" si="115"/>
        <v>COMPANY_DB,</v>
      </c>
      <c r="N273" s="5" t="str">
        <f t="shared" si="107"/>
        <v>COMPANY_DB VARCHAR(50),</v>
      </c>
      <c r="O273" s="1" t="s">
        <v>162</v>
      </c>
      <c r="P273" t="s">
        <v>211</v>
      </c>
      <c r="W273" s="17" t="str">
        <f t="shared" si="108"/>
        <v>companyDb</v>
      </c>
      <c r="X273" s="3" t="str">
        <f t="shared" si="109"/>
        <v>"companyDb":"",</v>
      </c>
      <c r="Y273" s="22" t="str">
        <f t="shared" si="110"/>
        <v>public static String COMPANY_DB="companyDb";</v>
      </c>
      <c r="Z273" s="7" t="str">
        <f t="shared" si="111"/>
        <v>private String companyDb="";</v>
      </c>
    </row>
    <row r="274" spans="2:26" ht="30.6" x14ac:dyDescent="0.45">
      <c r="B274" t="s">
        <v>205</v>
      </c>
      <c r="C274" s="1" t="s">
        <v>1</v>
      </c>
      <c r="D274" s="8">
        <v>50</v>
      </c>
      <c r="E274" s="24"/>
      <c r="F274" s="24"/>
      <c r="G274" s="24"/>
      <c r="I274" t="str">
        <f t="shared" si="112"/>
        <v>ALTER TABLE CR_COMPANY</v>
      </c>
      <c r="J274" t="str">
        <f t="shared" si="113"/>
        <v xml:space="preserve"> ADD  COMPANY_TYPE VARCHAR(50);</v>
      </c>
      <c r="K274" s="21" t="str">
        <f t="shared" si="114"/>
        <v xml:space="preserve">  ALTER COLUMN   COMPANY_TYPE VARCHAR(50);</v>
      </c>
      <c r="M274" s="18" t="str">
        <f t="shared" si="115"/>
        <v>COMPANY_TYPE,</v>
      </c>
      <c r="N274" s="5" t="str">
        <f t="shared" si="107"/>
        <v>COMPANY_TYPE VARCHAR(50),</v>
      </c>
      <c r="O274" s="1" t="s">
        <v>162</v>
      </c>
      <c r="P274" t="s">
        <v>51</v>
      </c>
      <c r="W274" s="17" t="str">
        <f t="shared" si="108"/>
        <v>companyType</v>
      </c>
      <c r="X274" s="3" t="str">
        <f t="shared" si="109"/>
        <v>"companyType":"",</v>
      </c>
      <c r="Y274" s="22" t="str">
        <f t="shared" si="110"/>
        <v>public static String COMPANY_TYPE="companyType";</v>
      </c>
      <c r="Z274" s="7" t="str">
        <f t="shared" si="111"/>
        <v>private String companyType="";</v>
      </c>
    </row>
    <row r="275" spans="2:26" ht="30.6" x14ac:dyDescent="0.45">
      <c r="B275" t="s">
        <v>11</v>
      </c>
      <c r="C275" s="1" t="s">
        <v>1</v>
      </c>
      <c r="D275" s="8">
        <v>50</v>
      </c>
      <c r="E275" s="24"/>
      <c r="F275" s="24"/>
      <c r="G275" s="24"/>
      <c r="I275" t="str">
        <f t="shared" si="112"/>
        <v>ALTER TABLE CR_COMPANY</v>
      </c>
      <c r="J275" t="str">
        <f t="shared" si="113"/>
        <v xml:space="preserve"> ADD  FK_USER_ID VARCHAR(50);</v>
      </c>
      <c r="K275" s="21" t="str">
        <f t="shared" si="114"/>
        <v xml:space="preserve">  ALTER COLUMN   FK_USER_ID VARCHAR(50);</v>
      </c>
      <c r="M275" s="18" t="str">
        <f t="shared" si="115"/>
        <v>FK_USER_ID,</v>
      </c>
      <c r="N275" s="5" t="str">
        <f t="shared" si="107"/>
        <v>FK_USER_ID VARCHAR(50),</v>
      </c>
      <c r="O275" s="1" t="s">
        <v>10</v>
      </c>
      <c r="P275" t="s">
        <v>12</v>
      </c>
      <c r="Q275" t="s">
        <v>2</v>
      </c>
      <c r="W275" s="17" t="str">
        <f t="shared" si="108"/>
        <v>fkUserId</v>
      </c>
      <c r="X275" s="3" t="str">
        <f t="shared" si="109"/>
        <v>"fkUserId":"",</v>
      </c>
      <c r="Y275" s="22" t="str">
        <f t="shared" si="110"/>
        <v>public static String FK_USER_ID="fkUserId";</v>
      </c>
      <c r="Z275" s="7" t="str">
        <f t="shared" si="111"/>
        <v>private String fkUserId="";</v>
      </c>
    </row>
    <row r="276" spans="2:26" ht="30.6" x14ac:dyDescent="0.45">
      <c r="B276" t="s">
        <v>206</v>
      </c>
      <c r="C276" s="1" t="s">
        <v>1</v>
      </c>
      <c r="D276" s="8">
        <v>20</v>
      </c>
      <c r="E276" s="24"/>
      <c r="F276" s="24"/>
      <c r="G276" s="24"/>
      <c r="I276" t="str">
        <f t="shared" si="112"/>
        <v>ALTER TABLE CR_COMPANY</v>
      </c>
      <c r="J276" t="str">
        <f t="shared" si="113"/>
        <v xml:space="preserve"> ADD  COMPANY_STATUS VARCHAR(20);</v>
      </c>
      <c r="K276" s="21" t="str">
        <f t="shared" si="114"/>
        <v xml:space="preserve">  ALTER COLUMN   COMPANY_STATUS VARCHAR(20);</v>
      </c>
      <c r="M276" s="18" t="str">
        <f t="shared" si="115"/>
        <v>COMPANY_STATUS,</v>
      </c>
      <c r="N276" s="5" t="str">
        <f t="shared" si="107"/>
        <v>COMPANY_STATUS VARCHAR(20),</v>
      </c>
      <c r="O276" s="1" t="s">
        <v>162</v>
      </c>
      <c r="P276" t="s">
        <v>3</v>
      </c>
      <c r="W276" s="17" t="str">
        <f t="shared" si="108"/>
        <v>companyStatus</v>
      </c>
      <c r="X276" s="3" t="str">
        <f t="shared" si="109"/>
        <v>"companyStatus":"",</v>
      </c>
      <c r="Y276" s="22" t="str">
        <f t="shared" si="110"/>
        <v>public static String COMPANY_STATUS="companyStatus";</v>
      </c>
      <c r="Z276" s="7" t="str">
        <f t="shared" si="111"/>
        <v>private String companyStatus="";</v>
      </c>
    </row>
    <row r="277" spans="2:26" ht="30.6" x14ac:dyDescent="0.45">
      <c r="B277" s="1" t="s">
        <v>214</v>
      </c>
      <c r="C277" s="1" t="s">
        <v>129</v>
      </c>
      <c r="D277" s="4"/>
      <c r="E277" s="24"/>
      <c r="F277" s="24"/>
      <c r="G277" s="24"/>
      <c r="I277" t="str">
        <f t="shared" si="112"/>
        <v>ALTER TABLE CR_COMPANY</v>
      </c>
      <c r="J277" t="str">
        <f>LEFT(CONCATENATE(" ADD "," ",N277,";"),LEN(CONCATENATE(" ADD "," ",N277,";"))-2)</f>
        <v xml:space="preserve"> ADD  ACTIVE_USER_COUNT INT()</v>
      </c>
      <c r="K277" s="21" t="str">
        <f>LEFT(CONCATENATE(" ALTER COLUMN  "," ",B277,";"),LEN(CONCATENATE(" ALTER COLUMN "," ",B277,";")))</f>
        <v xml:space="preserve"> ALTER COLUMN   ACTIVE_USER_COUNT</v>
      </c>
      <c r="L277" s="12"/>
      <c r="M277" s="18"/>
      <c r="N277" s="5" t="str">
        <f t="shared" si="107"/>
        <v>ACTIVE_USER_COUNT INT(),</v>
      </c>
      <c r="O277" s="13" t="s">
        <v>150</v>
      </c>
      <c r="P277" s="8" t="s">
        <v>12</v>
      </c>
      <c r="Q277" t="s">
        <v>215</v>
      </c>
      <c r="W277" s="17" t="str">
        <f t="shared" si="108"/>
        <v>actıveUserCount</v>
      </c>
      <c r="X277" s="3" t="str">
        <f t="shared" si="109"/>
        <v>"actıveUserCount":"",</v>
      </c>
      <c r="Y277" s="22" t="str">
        <f t="shared" si="110"/>
        <v>public static String ACTIVE_USER_COUNT="actıveUserCount";</v>
      </c>
      <c r="Z277" s="7" t="str">
        <f t="shared" si="111"/>
        <v>private String actıveUserCount="";</v>
      </c>
    </row>
    <row r="278" spans="2:26" ht="30.6" x14ac:dyDescent="0.45">
      <c r="B278" s="1" t="s">
        <v>222</v>
      </c>
      <c r="C278" s="1" t="s">
        <v>1</v>
      </c>
      <c r="D278" s="4">
        <v>100</v>
      </c>
      <c r="E278" s="24"/>
      <c r="F278" s="24"/>
      <c r="G278" s="24"/>
      <c r="I278" t="str">
        <f>I276</f>
        <v>ALTER TABLE CR_COMPANY</v>
      </c>
      <c r="J278" t="str">
        <f>LEFT(CONCATENATE(" ADD "," ",N278,";"),LEN(CONCATENATE(" ADD "," ",N278,";"))-2)</f>
        <v xml:space="preserve"> ADD  PERSON_USERNAME VARCHAR(100)</v>
      </c>
      <c r="K278" s="21" t="str">
        <f>LEFT(CONCATENATE(" ALTER COLUMN  "," ",B278,";"),LEN(CONCATENATE(" ALTER COLUMN "," ",B278,";")))</f>
        <v xml:space="preserve"> ALTER COLUMN   PERSON_USERNAME</v>
      </c>
      <c r="L278" s="12"/>
      <c r="M278" s="18"/>
      <c r="N278" s="5" t="str">
        <f t="shared" si="107"/>
        <v>PERSON_USERNAME VARCHAR(100),</v>
      </c>
      <c r="O278" s="13" t="s">
        <v>17</v>
      </c>
      <c r="P278" s="8" t="s">
        <v>21</v>
      </c>
      <c r="W278" s="17" t="str">
        <f t="shared" si="108"/>
        <v>personUsername</v>
      </c>
      <c r="X278" s="3" t="str">
        <f t="shared" si="109"/>
        <v>"personUsername":"",</v>
      </c>
      <c r="Y278" s="22" t="str">
        <f t="shared" si="110"/>
        <v>public static String PERSON_USERNAME="personUsername";</v>
      </c>
      <c r="Z278" s="7" t="str">
        <f t="shared" si="111"/>
        <v>private String personUsername="";</v>
      </c>
    </row>
    <row r="279" spans="2:26" ht="19.2" x14ac:dyDescent="0.45">
      <c r="B279" s="1" t="s">
        <v>23</v>
      </c>
      <c r="C279" s="1" t="s">
        <v>1</v>
      </c>
      <c r="D279" s="4">
        <v>100</v>
      </c>
      <c r="E279" s="24"/>
      <c r="F279" s="24"/>
      <c r="G279" s="24"/>
      <c r="I279" t="str">
        <f>I277</f>
        <v>ALTER TABLE CR_COMPANY</v>
      </c>
      <c r="J279" t="str">
        <f>LEFT(CONCATENATE(" ADD "," ",N279,";"),LEN(CONCATENATE(" ADD "," ",N279,";"))-2)</f>
        <v xml:space="preserve"> ADD  EXPIRE_DATE VARCHAR(100)</v>
      </c>
      <c r="K279" s="21" t="str">
        <f>LEFT(CONCATENATE(" ALTER COLUMN  "," ",B279,";"),LEN(CONCATENATE(" ALTER COLUMN "," ",B279,";")))</f>
        <v xml:space="preserve"> ALTER COLUMN   EXPIRE_DATE</v>
      </c>
      <c r="L279" s="12"/>
      <c r="M279" s="18"/>
      <c r="N279" s="5" t="str">
        <f t="shared" si="107"/>
        <v>EXPIRE_DATE VARCHAR(100),</v>
      </c>
      <c r="O279" s="13" t="s">
        <v>24</v>
      </c>
      <c r="P279" s="8" t="s">
        <v>8</v>
      </c>
      <c r="W279" s="17" t="str">
        <f t="shared" si="108"/>
        <v>expıreDate</v>
      </c>
      <c r="X279" s="3" t="str">
        <f t="shared" si="109"/>
        <v>"expıreDate":"",</v>
      </c>
      <c r="Y279" s="22" t="str">
        <f t="shared" si="110"/>
        <v>public static String EXPIRE_DATE="expıreDate";</v>
      </c>
      <c r="Z279" s="7" t="str">
        <f t="shared" si="111"/>
        <v>private String expıreDate="";</v>
      </c>
    </row>
    <row r="280" spans="2:26" ht="19.2" x14ac:dyDescent="0.45">
      <c r="B280" s="30"/>
      <c r="C280" s="14"/>
      <c r="D280" s="9"/>
      <c r="E280" s="24"/>
      <c r="F280" s="24"/>
      <c r="G280" s="24"/>
      <c r="K280" s="32"/>
      <c r="M280" s="20"/>
      <c r="N280" s="33" t="s">
        <v>130</v>
      </c>
      <c r="O280" s="14"/>
      <c r="P280" s="14"/>
      <c r="W280" s="17"/>
      <c r="X280" s="3"/>
      <c r="Y280" s="22"/>
      <c r="Z280" s="7"/>
    </row>
    <row r="281" spans="2:26" x14ac:dyDescent="0.3">
      <c r="E281" s="24"/>
      <c r="F281" s="24"/>
      <c r="G281" s="24"/>
      <c r="K281" s="21"/>
      <c r="M281" s="19"/>
      <c r="N281" s="31" t="s">
        <v>126</v>
      </c>
      <c r="W281" s="16"/>
      <c r="X281" s="3"/>
      <c r="Y281" s="22"/>
      <c r="Z281" s="7"/>
    </row>
    <row r="282" spans="2:26" x14ac:dyDescent="0.3">
      <c r="E282" s="24"/>
      <c r="F282" s="24"/>
      <c r="G282" s="24"/>
      <c r="K282" s="21"/>
      <c r="M282" s="19"/>
      <c r="N282" s="5"/>
      <c r="W282" s="16"/>
      <c r="X282" s="3"/>
      <c r="Y282" s="22"/>
      <c r="Z282" s="7"/>
    </row>
    <row r="283" spans="2:26" x14ac:dyDescent="0.3">
      <c r="B283" s="2" t="s">
        <v>26</v>
      </c>
      <c r="E283" s="24"/>
      <c r="F283" s="24"/>
      <c r="G283" s="24"/>
      <c r="K283" s="21"/>
      <c r="M283" s="19"/>
      <c r="N283" s="5" t="str">
        <f>CONCATENATE("CREATE TABLE ",B283," ","(")</f>
        <v>CREATE TABLE CR_ENTITY_LABEL (</v>
      </c>
      <c r="W283" s="16"/>
      <c r="X283" s="3" t="s">
        <v>32</v>
      </c>
      <c r="Y283" s="22"/>
      <c r="Z283" s="7"/>
    </row>
    <row r="284" spans="2:26" ht="19.2" x14ac:dyDescent="0.45">
      <c r="B284" s="1" t="s">
        <v>2</v>
      </c>
      <c r="C284" s="1" t="s">
        <v>1</v>
      </c>
      <c r="D284" s="4">
        <v>20</v>
      </c>
      <c r="E284" s="24"/>
      <c r="F284" s="24"/>
      <c r="G284" s="24"/>
      <c r="J284" s="12"/>
      <c r="K284" s="21"/>
      <c r="L284" s="12"/>
      <c r="M284" s="18"/>
      <c r="N284" s="5" t="str">
        <f t="shared" ref="N284:N292" si="116">CONCATENATE(B284," ",C284,"(",D284,")",",")</f>
        <v>ID VARCHAR(20),</v>
      </c>
      <c r="O284" s="1" t="s">
        <v>2</v>
      </c>
      <c r="P284" s="6"/>
      <c r="Q284" s="6"/>
      <c r="R284" s="6"/>
      <c r="S284" s="6"/>
      <c r="T284" s="6"/>
      <c r="U284" s="6"/>
      <c r="V284" s="6"/>
      <c r="W284" s="17" t="str">
        <f t="shared" ref="W284:W292" si="117">CONCATENATE(,LOWER(O284),UPPER(LEFT(P284,1)),LOWER(RIGHT(P284,LEN(P284)-IF(LEN(P284)&gt;0,1,LEN(P284)))),UPPER(LEFT(Q284,1)),LOWER(RIGHT(Q284,LEN(Q284)-IF(LEN(Q284)&gt;0,1,LEN(Q284)))),UPPER(LEFT(R284,1)),LOWER(RIGHT(R284,LEN(R284)-IF(LEN(R284)&gt;0,1,LEN(R284)))),UPPER(LEFT(S284,1)),LOWER(RIGHT(S284,LEN(S284)-IF(LEN(S284)&gt;0,1,LEN(S284)))),UPPER(LEFT(T284,1)),LOWER(RIGHT(T284,LEN(T284)-IF(LEN(T284)&gt;0,1,LEN(T284)))),UPPER(LEFT(U284,1)),LOWER(RIGHT(U284,LEN(U284)-IF(LEN(U284)&gt;0,1,LEN(U284)))),UPPER(LEFT(V284,1)),LOWER(RIGHT(V284,LEN(V284)-IF(LEN(V284)&gt;0,1,LEN(V284)))))</f>
        <v>ıd</v>
      </c>
      <c r="X284" s="3" t="str">
        <f t="shared" ref="X284:X292" si="118">CONCATENATE("""",W284,"""",":","""","""",",")</f>
        <v>"ıd":"",</v>
      </c>
      <c r="Y284" s="22" t="str">
        <f t="shared" ref="Y284:Y292" si="119">CONCATENATE("public static String ",,B284,,"=","""",W284,""";")</f>
        <v>public static String ID="ıd";</v>
      </c>
      <c r="Z284" s="7" t="str">
        <f t="shared" ref="Z284:Z292" si="120">CONCATENATE("private String ",W284,"=","""""",";")</f>
        <v>private String ıd="";</v>
      </c>
    </row>
    <row r="285" spans="2:26" ht="19.2" x14ac:dyDescent="0.45">
      <c r="B285" s="1" t="s">
        <v>3</v>
      </c>
      <c r="C285" s="1" t="s">
        <v>1</v>
      </c>
      <c r="D285" s="4">
        <v>10</v>
      </c>
      <c r="E285" s="24"/>
      <c r="F285" s="24"/>
      <c r="G285" s="24"/>
      <c r="J285" s="12"/>
      <c r="K285" s="21"/>
      <c r="L285" s="12"/>
      <c r="M285" s="18"/>
      <c r="N285" s="5" t="str">
        <f t="shared" si="116"/>
        <v>STATUS VARCHAR(10),</v>
      </c>
      <c r="O285" s="1" t="s">
        <v>3</v>
      </c>
      <c r="W285" s="17" t="str">
        <f t="shared" si="117"/>
        <v>status</v>
      </c>
      <c r="X285" s="3" t="str">
        <f t="shared" si="118"/>
        <v>"status":"",</v>
      </c>
      <c r="Y285" s="22" t="str">
        <f t="shared" si="119"/>
        <v>public static String STATUS="status";</v>
      </c>
      <c r="Z285" s="7" t="str">
        <f t="shared" si="120"/>
        <v>private String status="";</v>
      </c>
    </row>
    <row r="286" spans="2:26" ht="19.2" x14ac:dyDescent="0.45">
      <c r="B286" s="1" t="s">
        <v>4</v>
      </c>
      <c r="C286" s="1" t="s">
        <v>1</v>
      </c>
      <c r="D286" s="4">
        <v>20</v>
      </c>
      <c r="E286" s="24"/>
      <c r="F286" s="24"/>
      <c r="G286" s="24"/>
      <c r="J286" s="12"/>
      <c r="K286" s="21"/>
      <c r="L286" s="12"/>
      <c r="M286" s="18"/>
      <c r="N286" s="5" t="str">
        <f t="shared" si="116"/>
        <v>INSERT_DATE VARCHAR(20),</v>
      </c>
      <c r="O286" s="1" t="s">
        <v>7</v>
      </c>
      <c r="P286" t="s">
        <v>8</v>
      </c>
      <c r="W286" s="17" t="str">
        <f t="shared" si="117"/>
        <v>ınsertDate</v>
      </c>
      <c r="X286" s="3" t="str">
        <f t="shared" si="118"/>
        <v>"ınsertDate":"",</v>
      </c>
      <c r="Y286" s="22" t="str">
        <f t="shared" si="119"/>
        <v>public static String INSERT_DATE="ınsertDate";</v>
      </c>
      <c r="Z286" s="7" t="str">
        <f t="shared" si="120"/>
        <v>private String ınsertDate="";</v>
      </c>
    </row>
    <row r="287" spans="2:26" ht="19.2" x14ac:dyDescent="0.45">
      <c r="B287" s="1" t="s">
        <v>5</v>
      </c>
      <c r="C287" s="1" t="s">
        <v>1</v>
      </c>
      <c r="D287" s="4">
        <v>20</v>
      </c>
      <c r="E287" s="24"/>
      <c r="F287" s="24"/>
      <c r="G287" s="24"/>
      <c r="J287" s="12"/>
      <c r="K287" s="21"/>
      <c r="L287" s="12"/>
      <c r="M287" s="18"/>
      <c r="N287" s="5" t="str">
        <f t="shared" si="116"/>
        <v>MODIFICATION_DATE VARCHAR(20),</v>
      </c>
      <c r="O287" s="1" t="s">
        <v>9</v>
      </c>
      <c r="P287" t="s">
        <v>8</v>
      </c>
      <c r="W287" s="17" t="str">
        <f t="shared" si="117"/>
        <v>modıfıcatıonDate</v>
      </c>
      <c r="X287" s="3" t="str">
        <f t="shared" si="118"/>
        <v>"modıfıcatıonDate":"",</v>
      </c>
      <c r="Y287" s="22" t="str">
        <f t="shared" si="119"/>
        <v>public static String MODIFICATION_DATE="modıfıcatıonDate";</v>
      </c>
      <c r="Z287" s="7" t="str">
        <f t="shared" si="120"/>
        <v>private String modıfıcatıonDate="";</v>
      </c>
    </row>
    <row r="288" spans="2:26" ht="19.2" x14ac:dyDescent="0.45">
      <c r="B288" s="1" t="s">
        <v>27</v>
      </c>
      <c r="C288" s="1" t="s">
        <v>1</v>
      </c>
      <c r="D288" s="4">
        <v>1000</v>
      </c>
      <c r="E288" s="24"/>
      <c r="F288" s="24"/>
      <c r="G288" s="24"/>
      <c r="J288" s="12"/>
      <c r="K288" s="21"/>
      <c r="L288" s="12"/>
      <c r="M288" s="18"/>
      <c r="N288" s="5" t="str">
        <f t="shared" si="116"/>
        <v>ENTITY_NAME VARCHAR(1000),</v>
      </c>
      <c r="O288" s="1" t="s">
        <v>59</v>
      </c>
      <c r="P288" t="s">
        <v>0</v>
      </c>
      <c r="W288" s="17" t="str">
        <f t="shared" si="117"/>
        <v>entıtyName</v>
      </c>
      <c r="X288" s="3" t="str">
        <f t="shared" si="118"/>
        <v>"entıtyName":"",</v>
      </c>
      <c r="Y288" s="22" t="str">
        <f t="shared" si="119"/>
        <v>public static String ENTITY_NAME="entıtyName";</v>
      </c>
      <c r="Z288" s="7" t="str">
        <f t="shared" si="120"/>
        <v>private String entıtyName="";</v>
      </c>
    </row>
    <row r="289" spans="2:26" ht="19.2" x14ac:dyDescent="0.45">
      <c r="B289" s="1" t="s">
        <v>28</v>
      </c>
      <c r="C289" s="1" t="s">
        <v>1</v>
      </c>
      <c r="D289" s="4">
        <v>1000</v>
      </c>
      <c r="E289" s="24"/>
      <c r="F289" s="24"/>
      <c r="G289" s="24"/>
      <c r="K289" s="21"/>
      <c r="L289" s="12"/>
      <c r="M289" s="18"/>
      <c r="N289" s="5" t="str">
        <f t="shared" si="116"/>
        <v>FIELD_NAME VARCHAR(1000),</v>
      </c>
      <c r="O289" s="1" t="s">
        <v>60</v>
      </c>
      <c r="P289" t="s">
        <v>0</v>
      </c>
      <c r="W289" s="17" t="str">
        <f t="shared" si="117"/>
        <v>fıeldName</v>
      </c>
      <c r="X289" s="3" t="str">
        <f t="shared" si="118"/>
        <v>"fıeldName":"",</v>
      </c>
      <c r="Y289" s="22" t="str">
        <f t="shared" si="119"/>
        <v>public static String FIELD_NAME="fıeldName";</v>
      </c>
      <c r="Z289" s="7" t="str">
        <f t="shared" si="120"/>
        <v>private String fıeldName="";</v>
      </c>
    </row>
    <row r="290" spans="2:26" ht="19.2" x14ac:dyDescent="0.45">
      <c r="B290" s="1" t="s">
        <v>29</v>
      </c>
      <c r="C290" s="1" t="s">
        <v>1</v>
      </c>
      <c r="D290" s="4">
        <v>1000</v>
      </c>
      <c r="E290" s="24"/>
      <c r="F290" s="24"/>
      <c r="G290" s="24"/>
      <c r="J290" s="12"/>
      <c r="K290" s="21"/>
      <c r="L290" s="12"/>
      <c r="M290" s="18"/>
      <c r="N290" s="5" t="str">
        <f t="shared" si="116"/>
        <v>LANG VARCHAR(1000),</v>
      </c>
      <c r="O290" s="1" t="s">
        <v>29</v>
      </c>
      <c r="W290" s="17" t="str">
        <f t="shared" si="117"/>
        <v>lang</v>
      </c>
      <c r="X290" s="3" t="str">
        <f t="shared" si="118"/>
        <v>"lang":"",</v>
      </c>
      <c r="Y290" s="22" t="str">
        <f t="shared" si="119"/>
        <v>public static String LANG="lang";</v>
      </c>
      <c r="Z290" s="7" t="str">
        <f t="shared" si="120"/>
        <v>private String lang="";</v>
      </c>
    </row>
    <row r="291" spans="2:26" ht="19.2" x14ac:dyDescent="0.45">
      <c r="B291" s="11" t="s">
        <v>30</v>
      </c>
      <c r="C291" s="1" t="s">
        <v>1</v>
      </c>
      <c r="D291" s="4">
        <v>1000</v>
      </c>
      <c r="E291" s="24"/>
      <c r="F291" s="24"/>
      <c r="G291" s="24"/>
      <c r="J291" s="12"/>
      <c r="K291" s="21"/>
      <c r="L291" s="12"/>
      <c r="M291" s="18"/>
      <c r="N291" s="5" t="str">
        <f t="shared" si="116"/>
        <v>LABEL_TYPE VARCHAR(1000),</v>
      </c>
      <c r="O291" s="11" t="s">
        <v>61</v>
      </c>
      <c r="P291" s="10" t="s">
        <v>51</v>
      </c>
      <c r="W291" s="17" t="str">
        <f t="shared" si="117"/>
        <v>labelType</v>
      </c>
      <c r="X291" s="3" t="str">
        <f t="shared" si="118"/>
        <v>"labelType":"",</v>
      </c>
      <c r="Y291" s="22" t="str">
        <f t="shared" si="119"/>
        <v>public static String LABEL_TYPE="labelType";</v>
      </c>
      <c r="Z291" s="7" t="str">
        <f t="shared" si="120"/>
        <v>private String labelType="";</v>
      </c>
    </row>
    <row r="292" spans="2:26" ht="19.2" x14ac:dyDescent="0.45">
      <c r="B292" s="10" t="s">
        <v>14</v>
      </c>
      <c r="C292" s="1" t="s">
        <v>1</v>
      </c>
      <c r="D292" s="4">
        <v>1000</v>
      </c>
      <c r="E292" s="24"/>
      <c r="F292" s="24"/>
      <c r="G292" s="24"/>
      <c r="J292" s="12"/>
      <c r="K292" s="21"/>
      <c r="L292" s="12"/>
      <c r="M292" s="18"/>
      <c r="N292" s="5" t="str">
        <f t="shared" si="116"/>
        <v>DESCRIPTION VARCHAR(1000),</v>
      </c>
      <c r="O292" s="10" t="s">
        <v>14</v>
      </c>
      <c r="W292" s="17" t="str">
        <f t="shared" si="117"/>
        <v>descrıptıon</v>
      </c>
      <c r="X292" s="3" t="str">
        <f t="shared" si="118"/>
        <v>"descrıptıon":"",</v>
      </c>
      <c r="Y292" s="22" t="str">
        <f t="shared" si="119"/>
        <v>public static String DESCRIPTION="descrıptıon";</v>
      </c>
      <c r="Z292" s="7" t="str">
        <f t="shared" si="120"/>
        <v>private String descrıptıon="";</v>
      </c>
    </row>
    <row r="293" spans="2:26" x14ac:dyDescent="0.3">
      <c r="E293" s="24"/>
      <c r="F293" s="24"/>
      <c r="G293" s="24"/>
      <c r="J293" s="12"/>
      <c r="K293" s="21"/>
      <c r="M293" s="19"/>
      <c r="N293" s="5" t="s">
        <v>6</v>
      </c>
      <c r="W293" s="16"/>
      <c r="X293" s="3" t="s">
        <v>33</v>
      </c>
      <c r="Y293" s="22"/>
      <c r="Z293" s="7"/>
    </row>
    <row r="294" spans="2:26" x14ac:dyDescent="0.3">
      <c r="E294" s="24"/>
      <c r="F294" s="24"/>
      <c r="G294" s="24"/>
      <c r="J294" s="12"/>
      <c r="K294" s="27"/>
      <c r="M294" s="19"/>
      <c r="N294" s="5"/>
      <c r="W294" s="16"/>
      <c r="X294" s="3"/>
      <c r="Y294" s="22"/>
      <c r="Z294" s="7"/>
    </row>
    <row r="295" spans="2:26" x14ac:dyDescent="0.3">
      <c r="E295" s="24"/>
      <c r="F295" s="24"/>
      <c r="G295" s="24"/>
      <c r="J295" s="12"/>
      <c r="K295" s="27"/>
      <c r="M295" s="19"/>
      <c r="N295" s="5"/>
      <c r="W295" s="16"/>
      <c r="X295" s="3"/>
      <c r="Y295" s="22"/>
      <c r="Z295" s="7"/>
    </row>
    <row r="296" spans="2:26" x14ac:dyDescent="0.3">
      <c r="B296" s="2" t="s">
        <v>58</v>
      </c>
      <c r="E296" s="24"/>
      <c r="F296" s="24"/>
      <c r="G296" s="24"/>
      <c r="J296" t="s">
        <v>184</v>
      </c>
      <c r="K296" s="26"/>
      <c r="M296" s="18" t="str">
        <f t="shared" ref="M296:M307" si="121">CONCATENATE(B296,",")</f>
        <v>CR_ENTITY_LABEL_LIST,</v>
      </c>
      <c r="N296" s="5" t="str">
        <f>CONCATENATE("CREATE TABLE ",B296," ","(")</f>
        <v>CREATE TABLE CR_ENTITY_LABEL_LIST (</v>
      </c>
      <c r="W296" s="16"/>
      <c r="X296" s="3" t="s">
        <v>32</v>
      </c>
      <c r="Y296" s="22"/>
      <c r="Z296" s="7"/>
    </row>
    <row r="297" spans="2:26" ht="19.2" x14ac:dyDescent="0.45">
      <c r="B297" s="1" t="s">
        <v>2</v>
      </c>
      <c r="C297" s="1" t="s">
        <v>1</v>
      </c>
      <c r="D297" s="4">
        <v>20</v>
      </c>
      <c r="E297" s="24"/>
      <c r="F297" s="24"/>
      <c r="G297" s="24"/>
      <c r="J297" s="12"/>
      <c r="K297" s="27" t="s">
        <v>185</v>
      </c>
      <c r="L297" s="12"/>
      <c r="M297" s="18" t="str">
        <f t="shared" si="121"/>
        <v>ID,</v>
      </c>
      <c r="N297" s="5" t="str">
        <f t="shared" ref="N297:N307" si="122">CONCATENATE(B297," ",C297,"(",D297,")",",")</f>
        <v>ID VARCHAR(20),</v>
      </c>
      <c r="O297" s="1" t="s">
        <v>2</v>
      </c>
      <c r="P297" s="6"/>
      <c r="Q297" s="6"/>
      <c r="R297" s="6"/>
      <c r="S297" s="6"/>
      <c r="T297" s="6"/>
      <c r="U297" s="6"/>
      <c r="V297" s="6"/>
      <c r="W297" s="17" t="str">
        <f t="shared" ref="W297:W307" si="123">CONCATENATE(,LOWER(O297),UPPER(LEFT(P297,1)),LOWER(RIGHT(P297,LEN(P297)-IF(LEN(P297)&gt;0,1,LEN(P297)))),UPPER(LEFT(Q297,1)),LOWER(RIGHT(Q297,LEN(Q297)-IF(LEN(Q297)&gt;0,1,LEN(Q297)))),UPPER(LEFT(R297,1)),LOWER(RIGHT(R297,LEN(R297)-IF(LEN(R297)&gt;0,1,LEN(R297)))),UPPER(LEFT(S297,1)),LOWER(RIGHT(S297,LEN(S297)-IF(LEN(S297)&gt;0,1,LEN(S297)))),UPPER(LEFT(T297,1)),LOWER(RIGHT(T297,LEN(T297)-IF(LEN(T297)&gt;0,1,LEN(T297)))),UPPER(LEFT(U297,1)),LOWER(RIGHT(U297,LEN(U297)-IF(LEN(U297)&gt;0,1,LEN(U297)))),UPPER(LEFT(V297,1)),LOWER(RIGHT(V297,LEN(V297)-IF(LEN(V297)&gt;0,1,LEN(V297)))))</f>
        <v>ıd</v>
      </c>
      <c r="X297" s="3" t="str">
        <f t="shared" ref="X297:X307" si="124">CONCATENATE("""",W297,"""",":","""","""",",")</f>
        <v>"ıd":"",</v>
      </c>
      <c r="Y297" s="22" t="str">
        <f t="shared" ref="Y297:Y307" si="125">CONCATENATE("public static String ",,B297,,"=","""",W297,""";")</f>
        <v>public static String ID="ıd";</v>
      </c>
      <c r="Z297" s="7" t="str">
        <f t="shared" ref="Z297:Z307" si="126">CONCATENATE("private String ",W297,"=","""""",";")</f>
        <v>private String ıd="";</v>
      </c>
    </row>
    <row r="298" spans="2:26" ht="19.2" x14ac:dyDescent="0.45">
      <c r="B298" s="1" t="s">
        <v>3</v>
      </c>
      <c r="C298" s="1" t="s">
        <v>1</v>
      </c>
      <c r="D298" s="4">
        <v>10</v>
      </c>
      <c r="E298" s="24"/>
      <c r="F298" s="24"/>
      <c r="G298" s="24"/>
      <c r="J298" s="12"/>
      <c r="K298" s="27" t="s">
        <v>186</v>
      </c>
      <c r="L298" s="12"/>
      <c r="M298" s="18" t="str">
        <f t="shared" si="121"/>
        <v>STATUS,</v>
      </c>
      <c r="N298" s="5" t="str">
        <f t="shared" si="122"/>
        <v>STATUS VARCHAR(10),</v>
      </c>
      <c r="O298" s="1" t="s">
        <v>3</v>
      </c>
      <c r="W298" s="17" t="str">
        <f t="shared" si="123"/>
        <v>status</v>
      </c>
      <c r="X298" s="3" t="str">
        <f t="shared" si="124"/>
        <v>"status":"",</v>
      </c>
      <c r="Y298" s="22" t="str">
        <f t="shared" si="125"/>
        <v>public static String STATUS="status";</v>
      </c>
      <c r="Z298" s="7" t="str">
        <f t="shared" si="126"/>
        <v>private String status="";</v>
      </c>
    </row>
    <row r="299" spans="2:26" ht="19.2" x14ac:dyDescent="0.45">
      <c r="B299" s="1" t="s">
        <v>4</v>
      </c>
      <c r="C299" s="1" t="s">
        <v>1</v>
      </c>
      <c r="D299" s="4">
        <v>20</v>
      </c>
      <c r="E299" s="24"/>
      <c r="F299" s="24"/>
      <c r="G299" s="24"/>
      <c r="J299" s="12"/>
      <c r="K299" s="27" t="s">
        <v>187</v>
      </c>
      <c r="L299" s="12"/>
      <c r="M299" s="18" t="str">
        <f t="shared" si="121"/>
        <v>INSERT_DATE,</v>
      </c>
      <c r="N299" s="5" t="str">
        <f t="shared" si="122"/>
        <v>INSERT_DATE VARCHAR(20),</v>
      </c>
      <c r="O299" s="1" t="s">
        <v>7</v>
      </c>
      <c r="P299" t="s">
        <v>8</v>
      </c>
      <c r="W299" s="17" t="str">
        <f t="shared" si="123"/>
        <v>ınsertDate</v>
      </c>
      <c r="X299" s="3" t="str">
        <f t="shared" si="124"/>
        <v>"ınsertDate":"",</v>
      </c>
      <c r="Y299" s="22" t="str">
        <f t="shared" si="125"/>
        <v>public static String INSERT_DATE="ınsertDate";</v>
      </c>
      <c r="Z299" s="7" t="str">
        <f t="shared" si="126"/>
        <v>private String ınsertDate="";</v>
      </c>
    </row>
    <row r="300" spans="2:26" ht="19.2" x14ac:dyDescent="0.45">
      <c r="B300" s="1" t="s">
        <v>5</v>
      </c>
      <c r="C300" s="1" t="s">
        <v>1</v>
      </c>
      <c r="D300" s="4">
        <v>20</v>
      </c>
      <c r="E300" s="24"/>
      <c r="F300" s="24"/>
      <c r="G300" s="24"/>
      <c r="J300" s="12"/>
      <c r="K300" s="27" t="s">
        <v>188</v>
      </c>
      <c r="L300" s="12"/>
      <c r="M300" s="18" t="str">
        <f t="shared" si="121"/>
        <v>MODIFICATION_DATE,</v>
      </c>
      <c r="N300" s="5" t="str">
        <f t="shared" si="122"/>
        <v>MODIFICATION_DATE VARCHAR(20),</v>
      </c>
      <c r="O300" s="1" t="s">
        <v>9</v>
      </c>
      <c r="P300" t="s">
        <v>8</v>
      </c>
      <c r="W300" s="17" t="str">
        <f t="shared" si="123"/>
        <v>modıfıcatıonDate</v>
      </c>
      <c r="X300" s="3" t="str">
        <f t="shared" si="124"/>
        <v>"modıfıcatıonDate":"",</v>
      </c>
      <c r="Y300" s="22" t="str">
        <f t="shared" si="125"/>
        <v>public static String MODIFICATION_DATE="modıfıcatıonDate";</v>
      </c>
      <c r="Z300" s="7" t="str">
        <f t="shared" si="126"/>
        <v>private String modıfıcatıonDate="";</v>
      </c>
    </row>
    <row r="301" spans="2:26" ht="19.2" x14ac:dyDescent="0.45">
      <c r="B301" s="1" t="s">
        <v>27</v>
      </c>
      <c r="C301" s="1" t="s">
        <v>1</v>
      </c>
      <c r="D301" s="4">
        <v>20</v>
      </c>
      <c r="E301" s="24"/>
      <c r="F301" s="24"/>
      <c r="G301" s="24"/>
      <c r="J301" s="12"/>
      <c r="K301" s="27" t="s">
        <v>189</v>
      </c>
      <c r="L301" s="12"/>
      <c r="M301" s="18" t="str">
        <f t="shared" si="121"/>
        <v>ENTITY_NAME,</v>
      </c>
      <c r="N301" s="5" t="str">
        <f t="shared" si="122"/>
        <v>ENTITY_NAME VARCHAR(20),</v>
      </c>
      <c r="O301" s="1" t="s">
        <v>59</v>
      </c>
      <c r="P301" t="s">
        <v>0</v>
      </c>
      <c r="W301" s="17" t="str">
        <f t="shared" si="123"/>
        <v>entıtyName</v>
      </c>
      <c r="X301" s="3" t="str">
        <f t="shared" si="124"/>
        <v>"entıtyName":"",</v>
      </c>
      <c r="Y301" s="22" t="str">
        <f t="shared" si="125"/>
        <v>public static String ENTITY_NAME="entıtyName";</v>
      </c>
      <c r="Z301" s="7" t="str">
        <f t="shared" si="126"/>
        <v>private String entıtyName="";</v>
      </c>
    </row>
    <row r="302" spans="2:26" ht="30.6" x14ac:dyDescent="0.45">
      <c r="B302" s="15" t="s">
        <v>62</v>
      </c>
      <c r="C302" s="1" t="s">
        <v>1</v>
      </c>
      <c r="D302" s="4"/>
      <c r="E302" s="24"/>
      <c r="F302" s="24"/>
      <c r="G302" s="24"/>
      <c r="K302" s="27" t="s">
        <v>190</v>
      </c>
      <c r="L302" s="12"/>
      <c r="M302" s="18" t="str">
        <f t="shared" si="121"/>
        <v>ENTITY_FULLNAME,</v>
      </c>
      <c r="N302" s="5" t="str">
        <f t="shared" si="122"/>
        <v>ENTITY_FULLNAME VARCHAR(),</v>
      </c>
      <c r="O302" s="1" t="s">
        <v>59</v>
      </c>
      <c r="P302" t="s">
        <v>25</v>
      </c>
      <c r="W302" s="17" t="str">
        <f t="shared" si="123"/>
        <v>entıtyFullname</v>
      </c>
      <c r="X302" s="3" t="str">
        <f t="shared" si="124"/>
        <v>"entıtyFullname":"",</v>
      </c>
      <c r="Y302" s="22" t="str">
        <f t="shared" si="125"/>
        <v>public static String ENTITY_FULLNAME="entıtyFullname";</v>
      </c>
      <c r="Z302" s="7" t="str">
        <f t="shared" si="126"/>
        <v>private String entıtyFullname="";</v>
      </c>
    </row>
    <row r="303" spans="2:26" ht="19.2" x14ac:dyDescent="0.45">
      <c r="B303" s="1" t="s">
        <v>28</v>
      </c>
      <c r="C303" s="1" t="s">
        <v>1</v>
      </c>
      <c r="D303" s="4">
        <v>20</v>
      </c>
      <c r="E303" s="24"/>
      <c r="F303" s="24"/>
      <c r="G303" s="24"/>
      <c r="J303" s="12"/>
      <c r="K303" s="27" t="s">
        <v>191</v>
      </c>
      <c r="L303" s="12"/>
      <c r="M303" s="18" t="str">
        <f t="shared" si="121"/>
        <v>FIELD_NAME,</v>
      </c>
      <c r="N303" s="5" t="str">
        <f t="shared" si="122"/>
        <v>FIELD_NAME VARCHAR(20),</v>
      </c>
      <c r="O303" s="1" t="s">
        <v>60</v>
      </c>
      <c r="P303" t="s">
        <v>0</v>
      </c>
      <c r="W303" s="17" t="str">
        <f t="shared" si="123"/>
        <v>fıeldName</v>
      </c>
      <c r="X303" s="3" t="str">
        <f t="shared" si="124"/>
        <v>"fıeldName":"",</v>
      </c>
      <c r="Y303" s="22" t="str">
        <f t="shared" si="125"/>
        <v>public static String FIELD_NAME="fıeldName";</v>
      </c>
      <c r="Z303" s="7" t="str">
        <f t="shared" si="126"/>
        <v>private String fıeldName="";</v>
      </c>
    </row>
    <row r="304" spans="2:26" ht="19.2" x14ac:dyDescent="0.45">
      <c r="B304" s="1" t="s">
        <v>29</v>
      </c>
      <c r="C304" s="1" t="s">
        <v>1</v>
      </c>
      <c r="D304" s="4">
        <v>100</v>
      </c>
      <c r="E304" s="24"/>
      <c r="F304" s="24"/>
      <c r="G304" s="24"/>
      <c r="J304" s="12"/>
      <c r="K304" s="27" t="s">
        <v>192</v>
      </c>
      <c r="L304" s="12"/>
      <c r="M304" s="18" t="str">
        <f t="shared" si="121"/>
        <v>LANG,</v>
      </c>
      <c r="N304" s="5" t="str">
        <f t="shared" si="122"/>
        <v>LANG VARCHAR(100),</v>
      </c>
      <c r="O304" s="1" t="s">
        <v>29</v>
      </c>
      <c r="W304" s="17" t="str">
        <f t="shared" si="123"/>
        <v>lang</v>
      </c>
      <c r="X304" s="3" t="str">
        <f t="shared" si="124"/>
        <v>"lang":"",</v>
      </c>
      <c r="Y304" s="22" t="str">
        <f t="shared" si="125"/>
        <v>public static String LANG="lang";</v>
      </c>
      <c r="Z304" s="7" t="str">
        <f t="shared" si="126"/>
        <v>private String lang="";</v>
      </c>
    </row>
    <row r="305" spans="2:26" ht="19.2" x14ac:dyDescent="0.45">
      <c r="B305" s="11" t="s">
        <v>56</v>
      </c>
      <c r="C305" s="1" t="s">
        <v>1</v>
      </c>
      <c r="D305" s="4">
        <v>100</v>
      </c>
      <c r="E305" s="24"/>
      <c r="F305" s="24"/>
      <c r="G305" s="24"/>
      <c r="J305" s="12"/>
      <c r="K305" s="27" t="s">
        <v>193</v>
      </c>
      <c r="L305" s="12"/>
      <c r="M305" s="18" t="str">
        <f t="shared" si="121"/>
        <v>LANGUAGE_NAME,</v>
      </c>
      <c r="N305" s="5" t="str">
        <f t="shared" si="122"/>
        <v>LANGUAGE_NAME VARCHAR(100),</v>
      </c>
      <c r="O305" s="11" t="s">
        <v>57</v>
      </c>
      <c r="P305" t="s">
        <v>0</v>
      </c>
      <c r="W305" s="17" t="str">
        <f t="shared" si="123"/>
        <v>languageName</v>
      </c>
      <c r="X305" s="3" t="str">
        <f t="shared" si="124"/>
        <v>"languageName":"",</v>
      </c>
      <c r="Y305" s="22" t="str">
        <f t="shared" si="125"/>
        <v>public static String LANGUAGE_NAME="languageName";</v>
      </c>
      <c r="Z305" s="7" t="str">
        <f t="shared" si="126"/>
        <v>private String languageName="";</v>
      </c>
    </row>
    <row r="306" spans="2:26" ht="19.2" x14ac:dyDescent="0.45">
      <c r="B306" s="11" t="s">
        <v>30</v>
      </c>
      <c r="C306" s="1" t="s">
        <v>1</v>
      </c>
      <c r="D306" s="4">
        <v>100</v>
      </c>
      <c r="E306" s="24"/>
      <c r="F306" s="24"/>
      <c r="G306" s="24"/>
      <c r="J306" s="12"/>
      <c r="K306" s="27" t="s">
        <v>194</v>
      </c>
      <c r="L306" s="12"/>
      <c r="M306" s="18" t="str">
        <f t="shared" si="121"/>
        <v>LABEL_TYPE,</v>
      </c>
      <c r="N306" s="5" t="str">
        <f t="shared" si="122"/>
        <v>LABEL_TYPE VARCHAR(100),</v>
      </c>
      <c r="O306" s="11" t="s">
        <v>61</v>
      </c>
      <c r="P306" s="10" t="s">
        <v>51</v>
      </c>
      <c r="W306" s="17" t="str">
        <f t="shared" si="123"/>
        <v>labelType</v>
      </c>
      <c r="X306" s="3" t="str">
        <f t="shared" si="124"/>
        <v>"labelType":"",</v>
      </c>
      <c r="Y306" s="22" t="str">
        <f t="shared" si="125"/>
        <v>public static String LABEL_TYPE="labelType";</v>
      </c>
      <c r="Z306" s="7" t="str">
        <f t="shared" si="126"/>
        <v>private String labelType="";</v>
      </c>
    </row>
    <row r="307" spans="2:26" ht="19.2" x14ac:dyDescent="0.45">
      <c r="B307" s="10" t="s">
        <v>14</v>
      </c>
      <c r="C307" s="1" t="s">
        <v>1</v>
      </c>
      <c r="D307" s="4">
        <v>500</v>
      </c>
      <c r="E307" s="24"/>
      <c r="F307" s="24"/>
      <c r="G307" s="24"/>
      <c r="J307" s="12"/>
      <c r="K307" s="27" t="s">
        <v>14</v>
      </c>
      <c r="L307" s="12"/>
      <c r="M307" s="18" t="str">
        <f t="shared" si="121"/>
        <v>DESCRIPTION,</v>
      </c>
      <c r="N307" s="5" t="str">
        <f t="shared" si="122"/>
        <v>DESCRIPTION VARCHAR(500),</v>
      </c>
      <c r="O307" s="10" t="s">
        <v>14</v>
      </c>
      <c r="W307" s="17" t="str">
        <f t="shared" si="123"/>
        <v>descrıptıon</v>
      </c>
      <c r="X307" s="3" t="str">
        <f t="shared" si="124"/>
        <v>"descrıptıon":"",</v>
      </c>
      <c r="Y307" s="22" t="str">
        <f t="shared" si="125"/>
        <v>public static String DESCRIPTION="descrıptıon";</v>
      </c>
      <c r="Z307" s="7" t="str">
        <f t="shared" si="126"/>
        <v>private String descrıptıon="";</v>
      </c>
    </row>
    <row r="308" spans="2:26" ht="28.8" x14ac:dyDescent="0.3">
      <c r="E308" s="24"/>
      <c r="F308" s="24"/>
      <c r="G308" s="24"/>
      <c r="K308" s="26" t="s">
        <v>195</v>
      </c>
      <c r="M308" s="19"/>
      <c r="N308" s="5"/>
      <c r="W308" s="16"/>
      <c r="X308" s="3"/>
      <c r="Y308" s="22"/>
      <c r="Z308" s="7"/>
    </row>
    <row r="309" spans="2:26" x14ac:dyDescent="0.3">
      <c r="E309" s="24"/>
      <c r="F309" s="24"/>
      <c r="G309" s="24"/>
      <c r="K309" s="21"/>
      <c r="M309" s="19"/>
      <c r="N309" s="5"/>
      <c r="W309" s="16"/>
      <c r="X309" s="3"/>
      <c r="Y309" s="22"/>
      <c r="Z309" s="7"/>
    </row>
    <row r="310" spans="2:26" x14ac:dyDescent="0.3">
      <c r="E310" s="24"/>
      <c r="F310" s="24"/>
      <c r="G310" s="24"/>
      <c r="K310" s="29" t="e">
        <f>CONCATENATE(" FROM ",LEFT(#REF!,LEN(#REF!)-5)," T")</f>
        <v>#REF!</v>
      </c>
      <c r="M310" s="18"/>
      <c r="N310" s="5" t="s">
        <v>6</v>
      </c>
      <c r="W310" s="16"/>
      <c r="X310" s="3" t="s">
        <v>33</v>
      </c>
      <c r="Y310" s="22"/>
      <c r="Z310" s="7"/>
    </row>
    <row r="311" spans="2:26" x14ac:dyDescent="0.3">
      <c r="B311" s="2" t="s">
        <v>34</v>
      </c>
      <c r="E311" s="24"/>
      <c r="F311" s="24"/>
      <c r="G311" s="24"/>
      <c r="I311" t="str">
        <f>CONCATENATE("ALTER TABLE"," ",B311)</f>
        <v>ALTER TABLE CR_USER_CONTROLLER</v>
      </c>
      <c r="K311" s="21"/>
      <c r="M311" s="19"/>
      <c r="N311" s="5" t="str">
        <f>CONCATENATE("CREATE TABLE ",B311," ","(")</f>
        <v>CREATE TABLE CR_USER_CONTROLLER (</v>
      </c>
      <c r="W311" s="16"/>
      <c r="X311" s="3" t="s">
        <v>32</v>
      </c>
      <c r="Y311" s="22"/>
      <c r="Z311" s="7"/>
    </row>
    <row r="312" spans="2:26" ht="30.6" x14ac:dyDescent="0.45">
      <c r="B312" s="1" t="s">
        <v>2</v>
      </c>
      <c r="C312" s="1" t="s">
        <v>1</v>
      </c>
      <c r="D312" s="4">
        <v>20</v>
      </c>
      <c r="E312" s="24"/>
      <c r="F312" s="24"/>
      <c r="G312" s="24"/>
      <c r="I312" t="str">
        <f t="shared" ref="I312:I318" si="127">I311</f>
        <v>ALTER TABLE CR_USER_CONTROLLER</v>
      </c>
      <c r="J312" t="str">
        <f t="shared" ref="J312:J322" si="128">LEFT(CONCATENATE(" ADD "," ",N312,";"),LEN(CONCATENATE(" ADD "," ",N312,";"))-2)</f>
        <v xml:space="preserve"> ADD  ID VARCHAR(20)</v>
      </c>
      <c r="K312" s="21" t="str">
        <f t="shared" ref="K312:K322" si="129">LEFT(CONCATENATE("  ALTER COLUMN  "," ",N312,";"),LEN(CONCATENATE("  ALTER COLUMN  "," ",N312,";"))-2)</f>
        <v xml:space="preserve">  ALTER COLUMN   ID VARCHAR(20)</v>
      </c>
      <c r="L312" s="12"/>
      <c r="M312" s="18"/>
      <c r="N312" s="5" t="str">
        <f t="shared" ref="N312:N322" si="130">CONCATENATE(B312," ",C312,"(",D312,")",",")</f>
        <v>ID VARCHAR(20),</v>
      </c>
      <c r="O312" s="1" t="s">
        <v>2</v>
      </c>
      <c r="P312" s="6"/>
      <c r="Q312" s="6"/>
      <c r="R312" s="6"/>
      <c r="S312" s="6"/>
      <c r="T312" s="6"/>
      <c r="U312" s="6"/>
      <c r="V312" s="6"/>
      <c r="W312" s="17" t="str">
        <f t="shared" ref="W312:W322" si="131">CONCATENATE(,LOWER(O312),UPPER(LEFT(P312,1)),LOWER(RIGHT(P312,LEN(P312)-IF(LEN(P312)&gt;0,1,LEN(P312)))),UPPER(LEFT(Q312,1)),LOWER(RIGHT(Q312,LEN(Q312)-IF(LEN(Q312)&gt;0,1,LEN(Q312)))),UPPER(LEFT(R312,1)),LOWER(RIGHT(R312,LEN(R312)-IF(LEN(R312)&gt;0,1,LEN(R312)))),UPPER(LEFT(S312,1)),LOWER(RIGHT(S312,LEN(S312)-IF(LEN(S312)&gt;0,1,LEN(S312)))),UPPER(LEFT(T312,1)),LOWER(RIGHT(T312,LEN(T312)-IF(LEN(T312)&gt;0,1,LEN(T312)))),UPPER(LEFT(U312,1)),LOWER(RIGHT(U312,LEN(U312)-IF(LEN(U312)&gt;0,1,LEN(U312)))),UPPER(LEFT(V312,1)),LOWER(RIGHT(V312,LEN(V312)-IF(LEN(V312)&gt;0,1,LEN(V312)))))</f>
        <v>ıd</v>
      </c>
      <c r="X312" s="3" t="str">
        <f t="shared" ref="X312:X322" si="132">CONCATENATE("""",W312,"""",":","""","""",",")</f>
        <v>"ıd":"",</v>
      </c>
      <c r="Y312" s="22" t="str">
        <f t="shared" ref="Y312:Y322" si="133">CONCATENATE("public static String ",,B312,,"=","""",W312,""";")</f>
        <v>public static String ID="ıd";</v>
      </c>
      <c r="Z312" s="7" t="str">
        <f t="shared" ref="Z312:Z322" si="134">CONCATENATE("private String ",W312,"=","""""",";")</f>
        <v>private String ıd="";</v>
      </c>
    </row>
    <row r="313" spans="2:26" ht="30.6" x14ac:dyDescent="0.45">
      <c r="B313" s="1" t="s">
        <v>3</v>
      </c>
      <c r="C313" s="1" t="s">
        <v>1</v>
      </c>
      <c r="D313" s="4">
        <v>10</v>
      </c>
      <c r="E313" s="24"/>
      <c r="F313" s="24"/>
      <c r="G313" s="24"/>
      <c r="I313" t="str">
        <f t="shared" si="127"/>
        <v>ALTER TABLE CR_USER_CONTROLLER</v>
      </c>
      <c r="J313" t="str">
        <f t="shared" si="128"/>
        <v xml:space="preserve"> ADD  STATUS VARCHAR(10)</v>
      </c>
      <c r="K313" s="21" t="str">
        <f t="shared" si="129"/>
        <v xml:space="preserve">  ALTER COLUMN   STATUS VARCHAR(10)</v>
      </c>
      <c r="L313" s="12"/>
      <c r="M313" s="18"/>
      <c r="N313" s="5" t="str">
        <f t="shared" si="130"/>
        <v>STATUS VARCHAR(10),</v>
      </c>
      <c r="O313" s="1" t="s">
        <v>3</v>
      </c>
      <c r="W313" s="17" t="str">
        <f t="shared" si="131"/>
        <v>status</v>
      </c>
      <c r="X313" s="3" t="str">
        <f t="shared" si="132"/>
        <v>"status":"",</v>
      </c>
      <c r="Y313" s="22" t="str">
        <f t="shared" si="133"/>
        <v>public static String STATUS="status";</v>
      </c>
      <c r="Z313" s="7" t="str">
        <f t="shared" si="134"/>
        <v>private String status="";</v>
      </c>
    </row>
    <row r="314" spans="2:26" ht="30.6" x14ac:dyDescent="0.45">
      <c r="B314" s="1" t="s">
        <v>11</v>
      </c>
      <c r="C314" s="1" t="s">
        <v>1</v>
      </c>
      <c r="D314" s="4">
        <v>20</v>
      </c>
      <c r="E314" s="24"/>
      <c r="F314" s="24"/>
      <c r="G314" s="24"/>
      <c r="I314" t="str">
        <f t="shared" si="127"/>
        <v>ALTER TABLE CR_USER_CONTROLLER</v>
      </c>
      <c r="J314" t="str">
        <f t="shared" si="128"/>
        <v xml:space="preserve"> ADD  FK_USER_ID VARCHAR(20)</v>
      </c>
      <c r="K314" s="21" t="str">
        <f t="shared" si="129"/>
        <v xml:space="preserve">  ALTER COLUMN   FK_USER_ID VARCHAR(20)</v>
      </c>
      <c r="L314" s="12"/>
      <c r="M314" s="18"/>
      <c r="N314" s="5" t="str">
        <f t="shared" si="130"/>
        <v>FK_USER_ID VARCHAR(20),</v>
      </c>
      <c r="O314" s="1" t="s">
        <v>10</v>
      </c>
      <c r="P314" t="s">
        <v>12</v>
      </c>
      <c r="Q314" t="s">
        <v>2</v>
      </c>
      <c r="W314" s="17" t="str">
        <f t="shared" si="131"/>
        <v>fkUserId</v>
      </c>
      <c r="X314" s="3" t="str">
        <f t="shared" si="132"/>
        <v>"fkUserId":"",</v>
      </c>
      <c r="Y314" s="22" t="str">
        <f t="shared" si="133"/>
        <v>public static String FK_USER_ID="fkUserId";</v>
      </c>
      <c r="Z314" s="7" t="str">
        <f t="shared" si="134"/>
        <v>private String fkUserId="";</v>
      </c>
    </row>
    <row r="315" spans="2:26" ht="45" x14ac:dyDescent="0.45">
      <c r="B315" s="1" t="s">
        <v>35</v>
      </c>
      <c r="C315" s="1" t="s">
        <v>1</v>
      </c>
      <c r="D315" s="4">
        <v>500</v>
      </c>
      <c r="E315" s="24"/>
      <c r="F315" s="24"/>
      <c r="G315" s="24"/>
      <c r="I315" t="str">
        <f t="shared" si="127"/>
        <v>ALTER TABLE CR_USER_CONTROLLER</v>
      </c>
      <c r="J315" t="str">
        <f t="shared" si="128"/>
        <v xml:space="preserve"> ADD  FK_COMPONENT_ID VARCHAR(500)</v>
      </c>
      <c r="K315" s="21" t="str">
        <f t="shared" si="129"/>
        <v xml:space="preserve">  ALTER COLUMN   FK_COMPONENT_ID VARCHAR(500)</v>
      </c>
      <c r="L315" s="12"/>
      <c r="M315" s="18"/>
      <c r="N315" s="5" t="str">
        <f t="shared" si="130"/>
        <v>FK_COMPONENT_ID VARCHAR(500),</v>
      </c>
      <c r="O315" s="1" t="s">
        <v>10</v>
      </c>
      <c r="P315" t="s">
        <v>49</v>
      </c>
      <c r="Q315" t="s">
        <v>2</v>
      </c>
      <c r="W315" s="17" t="str">
        <f t="shared" si="131"/>
        <v>fkComponentId</v>
      </c>
      <c r="X315" s="3" t="str">
        <f t="shared" si="132"/>
        <v>"fkComponentId":"",</v>
      </c>
      <c r="Y315" s="22" t="str">
        <f t="shared" si="133"/>
        <v>public static String FK_COMPONENT_ID="fkComponentId";</v>
      </c>
      <c r="Z315" s="7" t="str">
        <f t="shared" si="134"/>
        <v>private String fkComponentId="";</v>
      </c>
    </row>
    <row r="316" spans="2:26" ht="30.6" x14ac:dyDescent="0.45">
      <c r="B316" s="1" t="s">
        <v>36</v>
      </c>
      <c r="C316" s="1" t="s">
        <v>1</v>
      </c>
      <c r="D316" s="4">
        <v>20</v>
      </c>
      <c r="E316" s="24"/>
      <c r="F316" s="24"/>
      <c r="G316" s="24"/>
      <c r="I316" t="str">
        <f t="shared" si="127"/>
        <v>ALTER TABLE CR_USER_CONTROLLER</v>
      </c>
      <c r="J316" t="str">
        <f t="shared" si="128"/>
        <v xml:space="preserve"> ADD  PERMISSION_TYPE VARCHAR(20)</v>
      </c>
      <c r="K316" s="21" t="str">
        <f t="shared" si="129"/>
        <v xml:space="preserve">  ALTER COLUMN   PERMISSION_TYPE VARCHAR(20)</v>
      </c>
      <c r="L316" s="12"/>
      <c r="M316" s="18"/>
      <c r="N316" s="5" t="str">
        <f t="shared" si="130"/>
        <v>PERMISSION_TYPE VARCHAR(20),</v>
      </c>
      <c r="O316" s="1" t="s">
        <v>50</v>
      </c>
      <c r="P316" t="s">
        <v>51</v>
      </c>
      <c r="W316" s="17" t="str">
        <f t="shared" si="131"/>
        <v>permıssıonType</v>
      </c>
      <c r="X316" s="3" t="str">
        <f t="shared" si="132"/>
        <v>"permıssıonType":"",</v>
      </c>
      <c r="Y316" s="22" t="str">
        <f t="shared" si="133"/>
        <v>public static String PERMISSION_TYPE="permıssıonType";</v>
      </c>
      <c r="Z316" s="7" t="str">
        <f t="shared" si="134"/>
        <v>private String permıssıonType="";</v>
      </c>
    </row>
    <row r="317" spans="2:26" ht="45" x14ac:dyDescent="0.45">
      <c r="B317" s="1" t="s">
        <v>46</v>
      </c>
      <c r="C317" s="1" t="s">
        <v>1</v>
      </c>
      <c r="D317" s="4">
        <v>500</v>
      </c>
      <c r="E317" s="24"/>
      <c r="F317" s="24"/>
      <c r="G317" s="24"/>
      <c r="I317" t="str">
        <f t="shared" si="127"/>
        <v>ALTER TABLE CR_USER_CONTROLLER</v>
      </c>
      <c r="J317" t="str">
        <f t="shared" si="128"/>
        <v xml:space="preserve"> ADD  COMPONENT_TYPE VARCHAR(500)</v>
      </c>
      <c r="K317" s="21" t="str">
        <f t="shared" si="129"/>
        <v xml:space="preserve">  ALTER COLUMN   COMPONENT_TYPE VARCHAR(500)</v>
      </c>
      <c r="L317" s="12"/>
      <c r="M317" s="18"/>
      <c r="N317" s="5" t="str">
        <f t="shared" si="130"/>
        <v>COMPONENT_TYPE VARCHAR(500),</v>
      </c>
      <c r="O317" s="1" t="s">
        <v>49</v>
      </c>
      <c r="P317" t="s">
        <v>51</v>
      </c>
      <c r="W317" s="17" t="str">
        <f t="shared" si="131"/>
        <v>componentType</v>
      </c>
      <c r="X317" s="3" t="str">
        <f t="shared" si="132"/>
        <v>"componentType":"",</v>
      </c>
      <c r="Y317" s="22" t="str">
        <f t="shared" si="133"/>
        <v>public static String COMPONENT_TYPE="componentType";</v>
      </c>
      <c r="Z317" s="7" t="str">
        <f t="shared" si="134"/>
        <v>private String componentType="";</v>
      </c>
    </row>
    <row r="318" spans="2:26" ht="45" x14ac:dyDescent="0.45">
      <c r="B318" s="1" t="s">
        <v>118</v>
      </c>
      <c r="C318" s="1" t="s">
        <v>1</v>
      </c>
      <c r="D318" s="4">
        <v>500</v>
      </c>
      <c r="E318" s="24"/>
      <c r="F318" s="24"/>
      <c r="G318" s="24"/>
      <c r="I318" t="str">
        <f t="shared" si="127"/>
        <v>ALTER TABLE CR_USER_CONTROLLER</v>
      </c>
      <c r="J318" t="str">
        <f t="shared" si="128"/>
        <v xml:space="preserve"> ADD  CONTROLLER_TYPE VARCHAR(500)</v>
      </c>
      <c r="K318" s="21" t="str">
        <f t="shared" si="129"/>
        <v xml:space="preserve">  ALTER COLUMN   CONTROLLER_TYPE VARCHAR(500)</v>
      </c>
      <c r="L318" s="12"/>
      <c r="M318" s="18"/>
      <c r="N318" s="5" t="str">
        <f t="shared" si="130"/>
        <v>CONTROLLER_TYPE VARCHAR(500),</v>
      </c>
      <c r="O318" s="1" t="s">
        <v>119</v>
      </c>
      <c r="P318" t="s">
        <v>51</v>
      </c>
      <c r="W318" s="17" t="str">
        <f t="shared" si="131"/>
        <v>controllerType</v>
      </c>
      <c r="X318" s="3" t="str">
        <f t="shared" si="132"/>
        <v>"controllerType":"",</v>
      </c>
      <c r="Y318" s="22" t="str">
        <f t="shared" si="133"/>
        <v>public static String CONTROLLER_TYPE="controllerType";</v>
      </c>
      <c r="Z318" s="7" t="str">
        <f t="shared" si="134"/>
        <v>private String controllerType="";</v>
      </c>
    </row>
    <row r="319" spans="2:26" ht="30.6" x14ac:dyDescent="0.45">
      <c r="B319" s="1" t="s">
        <v>47</v>
      </c>
      <c r="C319" s="1" t="s">
        <v>1</v>
      </c>
      <c r="D319" s="4">
        <v>4000</v>
      </c>
      <c r="E319" s="24"/>
      <c r="F319" s="24"/>
      <c r="G319" s="24"/>
      <c r="I319" t="str">
        <f>I317</f>
        <v>ALTER TABLE CR_USER_CONTROLLER</v>
      </c>
      <c r="J319" t="str">
        <f t="shared" si="128"/>
        <v xml:space="preserve"> ADD  INPUT_KEY VARCHAR(4000)</v>
      </c>
      <c r="K319" s="21" t="str">
        <f t="shared" si="129"/>
        <v xml:space="preserve">  ALTER COLUMN   INPUT_KEY VARCHAR(4000)</v>
      </c>
      <c r="L319" s="12"/>
      <c r="M319" s="18"/>
      <c r="N319" s="5" t="str">
        <f t="shared" si="130"/>
        <v>INPUT_KEY VARCHAR(4000),</v>
      </c>
      <c r="O319" s="1" t="s">
        <v>13</v>
      </c>
      <c r="P319" t="s">
        <v>43</v>
      </c>
      <c r="W319" s="17" t="str">
        <f t="shared" si="131"/>
        <v>ınputKey</v>
      </c>
      <c r="X319" s="3" t="str">
        <f t="shared" si="132"/>
        <v>"ınputKey":"",</v>
      </c>
      <c r="Y319" s="22" t="str">
        <f t="shared" si="133"/>
        <v>public static String INPUT_KEY="ınputKey";</v>
      </c>
      <c r="Z319" s="7" t="str">
        <f t="shared" si="134"/>
        <v>private String ınputKey="";</v>
      </c>
    </row>
    <row r="320" spans="2:26" ht="30.6" x14ac:dyDescent="0.45">
      <c r="B320" s="1" t="s">
        <v>48</v>
      </c>
      <c r="C320" s="1" t="s">
        <v>1</v>
      </c>
      <c r="D320" s="4">
        <v>4000</v>
      </c>
      <c r="E320" s="24"/>
      <c r="F320" s="24"/>
      <c r="G320" s="24"/>
      <c r="I320" t="str">
        <f>I319</f>
        <v>ALTER TABLE CR_USER_CONTROLLER</v>
      </c>
      <c r="J320" t="str">
        <f t="shared" si="128"/>
        <v xml:space="preserve"> ADD  INPUT_VALUE VARCHAR(4000)</v>
      </c>
      <c r="K320" s="21" t="str">
        <f t="shared" si="129"/>
        <v xml:space="preserve">  ALTER COLUMN   INPUT_VALUE VARCHAR(4000)</v>
      </c>
      <c r="L320" s="12"/>
      <c r="M320" s="18"/>
      <c r="N320" s="5" t="str">
        <f t="shared" si="130"/>
        <v>INPUT_VALUE VARCHAR(4000),</v>
      </c>
      <c r="O320" s="1" t="s">
        <v>13</v>
      </c>
      <c r="P320" t="s">
        <v>44</v>
      </c>
      <c r="W320" s="17" t="str">
        <f t="shared" si="131"/>
        <v>ınputValue</v>
      </c>
      <c r="X320" s="3" t="str">
        <f t="shared" si="132"/>
        <v>"ınputValue":"",</v>
      </c>
      <c r="Y320" s="22" t="str">
        <f t="shared" si="133"/>
        <v>public static String INPUT_VALUE="ınputValue";</v>
      </c>
      <c r="Z320" s="7" t="str">
        <f t="shared" si="134"/>
        <v>private String ınputValue="";</v>
      </c>
    </row>
    <row r="321" spans="2:26" ht="30.6" x14ac:dyDescent="0.45">
      <c r="B321" s="1" t="s">
        <v>4</v>
      </c>
      <c r="C321" s="1" t="s">
        <v>1</v>
      </c>
      <c r="D321" s="4">
        <v>20</v>
      </c>
      <c r="E321" s="24"/>
      <c r="F321" s="24"/>
      <c r="G321" s="24"/>
      <c r="I321" t="str">
        <f>I320</f>
        <v>ALTER TABLE CR_USER_CONTROLLER</v>
      </c>
      <c r="J321" t="str">
        <f t="shared" si="128"/>
        <v xml:space="preserve"> ADD  INSERT_DATE VARCHAR(20)</v>
      </c>
      <c r="K321" s="21" t="str">
        <f t="shared" si="129"/>
        <v xml:space="preserve">  ALTER COLUMN   INSERT_DATE VARCHAR(20)</v>
      </c>
      <c r="L321" s="12"/>
      <c r="M321" s="18"/>
      <c r="N321" s="5" t="str">
        <f t="shared" si="130"/>
        <v>INSERT_DATE VARCHAR(20),</v>
      </c>
      <c r="O321" s="1" t="s">
        <v>7</v>
      </c>
      <c r="P321" t="s">
        <v>8</v>
      </c>
      <c r="W321" s="17" t="str">
        <f t="shared" si="131"/>
        <v>ınsertDate</v>
      </c>
      <c r="X321" s="3" t="str">
        <f t="shared" si="132"/>
        <v>"ınsertDate":"",</v>
      </c>
      <c r="Y321" s="22" t="str">
        <f t="shared" si="133"/>
        <v>public static String INSERT_DATE="ınsertDate";</v>
      </c>
      <c r="Z321" s="7" t="str">
        <f t="shared" si="134"/>
        <v>private String ınsertDate="";</v>
      </c>
    </row>
    <row r="322" spans="2:26" ht="45" x14ac:dyDescent="0.45">
      <c r="B322" s="1" t="s">
        <v>5</v>
      </c>
      <c r="C322" s="1" t="s">
        <v>1</v>
      </c>
      <c r="D322" s="4">
        <v>20</v>
      </c>
      <c r="E322" s="24"/>
      <c r="F322" s="24"/>
      <c r="G322" s="24"/>
      <c r="I322" t="str">
        <f>I321</f>
        <v>ALTER TABLE CR_USER_CONTROLLER</v>
      </c>
      <c r="J322" t="str">
        <f t="shared" si="128"/>
        <v xml:space="preserve"> ADD  MODIFICATION_DATE VARCHAR(20)</v>
      </c>
      <c r="K322" s="21" t="str">
        <f t="shared" si="129"/>
        <v xml:space="preserve">  ALTER COLUMN   MODIFICATION_DATE VARCHAR(20)</v>
      </c>
      <c r="L322" s="12"/>
      <c r="M322" s="18"/>
      <c r="N322" s="5" t="str">
        <f t="shared" si="130"/>
        <v>MODIFICATION_DATE VARCHAR(20),</v>
      </c>
      <c r="O322" s="1" t="s">
        <v>9</v>
      </c>
      <c r="P322" t="s">
        <v>8</v>
      </c>
      <c r="W322" s="17" t="str">
        <f t="shared" si="131"/>
        <v>modıfıcatıonDate</v>
      </c>
      <c r="X322" s="3" t="str">
        <f t="shared" si="132"/>
        <v>"modıfıcatıonDate":"",</v>
      </c>
      <c r="Y322" s="22" t="str">
        <f t="shared" si="133"/>
        <v>public static String MODIFICATION_DATE="modıfıcatıonDate";</v>
      </c>
      <c r="Z322" s="7" t="str">
        <f t="shared" si="134"/>
        <v>private String modıfıcatıonDate="";</v>
      </c>
    </row>
    <row r="323" spans="2:26" x14ac:dyDescent="0.3">
      <c r="E323" s="24"/>
      <c r="F323" s="24"/>
      <c r="G323" s="24"/>
      <c r="K323" s="21"/>
      <c r="M323" s="19"/>
      <c r="N323" s="5" t="s">
        <v>6</v>
      </c>
      <c r="W323" s="16"/>
      <c r="X323" s="3" t="s">
        <v>33</v>
      </c>
      <c r="Y323" s="22"/>
      <c r="Z323" s="7"/>
    </row>
    <row r="324" spans="2:26" x14ac:dyDescent="0.3">
      <c r="E324" s="24"/>
      <c r="F324" s="24"/>
      <c r="G324" s="24"/>
      <c r="K324" s="21"/>
      <c r="M324" s="19"/>
      <c r="N324" s="5"/>
      <c r="W324" s="16"/>
      <c r="X324" s="3"/>
      <c r="Y324" s="22"/>
      <c r="Z324" s="7"/>
    </row>
    <row r="325" spans="2:26" ht="43.2" x14ac:dyDescent="0.3">
      <c r="B325" s="2" t="s">
        <v>52</v>
      </c>
      <c r="E325" s="24"/>
      <c r="F325" s="24"/>
      <c r="G325" s="24"/>
      <c r="J325" t="s">
        <v>105</v>
      </c>
      <c r="K325" s="26" t="str">
        <f>CONCATENATE(J325," VIEW ",B325," AS SELECT")</f>
        <v>alter VIEW CR_USER_CONTROLLER_LIST AS SELECT</v>
      </c>
      <c r="M325" s="18" t="str">
        <f t="shared" ref="M325:M336" si="135">CONCATENATE(B325,",")</f>
        <v>CR_USER_CONTROLLER_LIST,</v>
      </c>
      <c r="N325" s="5" t="str">
        <f>CONCATENATE("CREATE TABLE ",B325," ","(")</f>
        <v>CREATE TABLE CR_USER_CONTROLLER_LIST (</v>
      </c>
      <c r="W325" s="16"/>
      <c r="X325" s="3" t="s">
        <v>32</v>
      </c>
      <c r="Y325" s="22"/>
      <c r="Z325" s="7"/>
    </row>
    <row r="326" spans="2:26" ht="19.2" x14ac:dyDescent="0.45">
      <c r="B326" s="1" t="s">
        <v>2</v>
      </c>
      <c r="C326" s="1" t="s">
        <v>1</v>
      </c>
      <c r="D326" s="4">
        <v>20</v>
      </c>
      <c r="E326" s="24"/>
      <c r="F326" s="24"/>
      <c r="G326" s="24"/>
      <c r="K326" s="25" t="str">
        <f>CONCATENATE(B326,",")</f>
        <v>ID,</v>
      </c>
      <c r="M326" s="18" t="str">
        <f t="shared" si="135"/>
        <v>ID,</v>
      </c>
      <c r="N326" s="5" t="str">
        <f t="shared" ref="N326:N332" si="136">CONCATENATE(B326," ",C326,"(",D326,")",",")</f>
        <v>ID VARCHAR(20),</v>
      </c>
      <c r="O326" s="1" t="s">
        <v>2</v>
      </c>
      <c r="P326" s="6"/>
      <c r="Q326" s="6"/>
      <c r="R326" s="6"/>
      <c r="S326" s="6"/>
      <c r="T326" s="6"/>
      <c r="U326" s="6"/>
      <c r="V326" s="6"/>
      <c r="W326" s="17" t="str">
        <f t="shared" ref="W326:W342" si="137">CONCATENATE(,LOWER(O326),UPPER(LEFT(P326,1)),LOWER(RIGHT(P326,LEN(P326)-IF(LEN(P326)&gt;0,1,LEN(P326)))),UPPER(LEFT(Q326,1)),LOWER(RIGHT(Q326,LEN(Q326)-IF(LEN(Q326)&gt;0,1,LEN(Q326)))),UPPER(LEFT(R326,1)),LOWER(RIGHT(R326,LEN(R326)-IF(LEN(R326)&gt;0,1,LEN(R326)))),UPPER(LEFT(S326,1)),LOWER(RIGHT(S326,LEN(S326)-IF(LEN(S326)&gt;0,1,LEN(S326)))),UPPER(LEFT(T326,1)),LOWER(RIGHT(T326,LEN(T326)-IF(LEN(T326)&gt;0,1,LEN(T326)))),UPPER(LEFT(U326,1)),LOWER(RIGHT(U326,LEN(U326)-IF(LEN(U326)&gt;0,1,LEN(U326)))),UPPER(LEFT(V326,1)),LOWER(RIGHT(V326,LEN(V326)-IF(LEN(V326)&gt;0,1,LEN(V326)))))</f>
        <v>ıd</v>
      </c>
      <c r="X326" s="3" t="str">
        <f t="shared" ref="X326:X342" si="138">CONCATENATE("""",W326,"""",":","""","""",",")</f>
        <v>"ıd":"",</v>
      </c>
      <c r="Y326" s="22" t="str">
        <f t="shared" ref="Y326:Y342" si="139">CONCATENATE("public static String ",,B326,,"=","""",W326,""";")</f>
        <v>public static String ID="ıd";</v>
      </c>
      <c r="Z326" s="7" t="str">
        <f t="shared" ref="Z326:Z342" si="140">CONCATENATE("private String ",W326,"=","""""",";")</f>
        <v>private String ıd="";</v>
      </c>
    </row>
    <row r="327" spans="2:26" ht="19.2" x14ac:dyDescent="0.45">
      <c r="B327" s="1" t="s">
        <v>3</v>
      </c>
      <c r="C327" s="1" t="s">
        <v>1</v>
      </c>
      <c r="D327" s="4">
        <v>10</v>
      </c>
      <c r="E327" s="24"/>
      <c r="F327" s="24"/>
      <c r="G327" s="24"/>
      <c r="K327" s="25" t="str">
        <f>CONCATENATE(B327,",")</f>
        <v>STATUS,</v>
      </c>
      <c r="L327" s="12"/>
      <c r="M327" s="18" t="str">
        <f t="shared" si="135"/>
        <v>STATUS,</v>
      </c>
      <c r="N327" s="5" t="str">
        <f t="shared" si="136"/>
        <v>STATUS VARCHAR(10),</v>
      </c>
      <c r="O327" s="1" t="s">
        <v>3</v>
      </c>
      <c r="W327" s="17" t="str">
        <f t="shared" si="137"/>
        <v>status</v>
      </c>
      <c r="X327" s="3" t="str">
        <f t="shared" si="138"/>
        <v>"status":"",</v>
      </c>
      <c r="Y327" s="22" t="str">
        <f t="shared" si="139"/>
        <v>public static String STATUS="status";</v>
      </c>
      <c r="Z327" s="7" t="str">
        <f t="shared" si="140"/>
        <v>private String status="";</v>
      </c>
    </row>
    <row r="328" spans="2:26" ht="19.2" x14ac:dyDescent="0.45">
      <c r="B328" s="1" t="s">
        <v>11</v>
      </c>
      <c r="C328" s="1" t="s">
        <v>1</v>
      </c>
      <c r="D328" s="4">
        <v>20</v>
      </c>
      <c r="E328" s="24"/>
      <c r="F328" s="24"/>
      <c r="G328" s="24"/>
      <c r="K328" s="25" t="str">
        <f>CONCATENATE(B328,",")</f>
        <v>FK_USER_ID,</v>
      </c>
      <c r="L328" s="12"/>
      <c r="M328" s="18" t="str">
        <f t="shared" si="135"/>
        <v>FK_USER_ID,</v>
      </c>
      <c r="N328" s="5" t="str">
        <f t="shared" si="136"/>
        <v>FK_USER_ID VARCHAR(20),</v>
      </c>
      <c r="O328" s="1" t="s">
        <v>10</v>
      </c>
      <c r="P328" t="s">
        <v>12</v>
      </c>
      <c r="Q328" t="s">
        <v>2</v>
      </c>
      <c r="W328" s="17" t="str">
        <f t="shared" si="137"/>
        <v>fkUserId</v>
      </c>
      <c r="X328" s="3" t="str">
        <f t="shared" si="138"/>
        <v>"fkUserId":"",</v>
      </c>
      <c r="Y328" s="22" t="str">
        <f t="shared" si="139"/>
        <v>public static String FK_USER_ID="fkUserId";</v>
      </c>
      <c r="Z328" s="7" t="str">
        <f t="shared" si="140"/>
        <v>private String fkUserId="";</v>
      </c>
    </row>
    <row r="329" spans="2:26" ht="19.2" x14ac:dyDescent="0.45">
      <c r="B329" s="1" t="s">
        <v>35</v>
      </c>
      <c r="C329" s="1" t="s">
        <v>1</v>
      </c>
      <c r="D329" s="4">
        <v>20</v>
      </c>
      <c r="E329" s="24"/>
      <c r="F329" s="24"/>
      <c r="G329" s="24"/>
      <c r="K329" s="25" t="str">
        <f>CONCATENATE(B329,",")</f>
        <v>FK_COMPONENT_ID,</v>
      </c>
      <c r="L329" s="12"/>
      <c r="M329" s="18" t="str">
        <f t="shared" si="135"/>
        <v>FK_COMPONENT_ID,</v>
      </c>
      <c r="N329" s="5" t="str">
        <f t="shared" si="136"/>
        <v>FK_COMPONENT_ID VARCHAR(20),</v>
      </c>
      <c r="O329" s="1" t="s">
        <v>10</v>
      </c>
      <c r="P329" t="s">
        <v>49</v>
      </c>
      <c r="Q329" t="s">
        <v>2</v>
      </c>
      <c r="W329" s="17" t="str">
        <f t="shared" si="137"/>
        <v>fkComponentId</v>
      </c>
      <c r="X329" s="3" t="str">
        <f t="shared" si="138"/>
        <v>"fkComponentId":"",</v>
      </c>
      <c r="Y329" s="22" t="str">
        <f t="shared" si="139"/>
        <v>public static String FK_COMPONENT_ID="fkComponentId";</v>
      </c>
      <c r="Z329" s="7" t="str">
        <f t="shared" si="140"/>
        <v>private String fkComponentId="";</v>
      </c>
    </row>
    <row r="330" spans="2:26" ht="62.4" x14ac:dyDescent="0.45">
      <c r="B330" s="1" t="s">
        <v>69</v>
      </c>
      <c r="C330" s="1" t="s">
        <v>1</v>
      </c>
      <c r="D330" s="4">
        <v>20</v>
      </c>
      <c r="E330" s="24"/>
      <c r="F330" s="24"/>
      <c r="G330" s="24"/>
      <c r="J330" s="23" t="str">
        <f>CONCATENATE(" T.",B334)</f>
        <v xml:space="preserve"> T.COMPONENT_TYPE</v>
      </c>
      <c r="K330" s="25" t="str">
        <f>CONCATENATE("ifnull((SELECT   ITEM_VALUE FROM CR_LIST_ITEM I WHERE I.ITEM_KEY=T.",B329," AND I.ITEM_CODE=",J330," AND I.STATUS='A'),'' ) AS ",B330,",")</f>
        <v>ifnull((SELECT   ITEM_VALUE FROM CR_LIST_ITEM I WHERE I.ITEM_KEY=T.FK_COMPONENT_ID AND I.ITEM_CODE= T.COMPONENT_TYPE AND I.STATUS='A'),'' ) AS COMPONENT_NAME,</v>
      </c>
      <c r="L330" s="12"/>
      <c r="M330" s="18" t="str">
        <f t="shared" si="135"/>
        <v>COMPONENT_NAME,</v>
      </c>
      <c r="N330" s="5" t="str">
        <f t="shared" si="136"/>
        <v>COMPONENT_NAME VARCHAR(20),</v>
      </c>
      <c r="O330" s="1" t="s">
        <v>49</v>
      </c>
      <c r="P330" t="s">
        <v>0</v>
      </c>
      <c r="W330" s="17" t="str">
        <f t="shared" si="137"/>
        <v>componentName</v>
      </c>
      <c r="X330" s="3" t="str">
        <f t="shared" si="138"/>
        <v>"componentName":"",</v>
      </c>
      <c r="Y330" s="22" t="str">
        <f t="shared" si="139"/>
        <v>public static String COMPONENT_NAME="componentName";</v>
      </c>
      <c r="Z330" s="7" t="str">
        <f t="shared" si="140"/>
        <v>private String componentName="";</v>
      </c>
    </row>
    <row r="331" spans="2:26" ht="19.2" x14ac:dyDescent="0.45">
      <c r="B331" s="1" t="s">
        <v>36</v>
      </c>
      <c r="C331" s="1" t="s">
        <v>1</v>
      </c>
      <c r="D331" s="4">
        <v>20</v>
      </c>
      <c r="E331" s="24"/>
      <c r="F331" s="24"/>
      <c r="G331" s="24"/>
      <c r="K331" s="25" t="str">
        <f>CONCATENATE(B331,",")</f>
        <v>PERMISSION_TYPE,</v>
      </c>
      <c r="L331" s="12"/>
      <c r="M331" s="18" t="str">
        <f t="shared" si="135"/>
        <v>PERMISSION_TYPE,</v>
      </c>
      <c r="N331" s="5" t="str">
        <f t="shared" si="136"/>
        <v>PERMISSION_TYPE VARCHAR(20),</v>
      </c>
      <c r="O331" s="1" t="s">
        <v>50</v>
      </c>
      <c r="P331" t="s">
        <v>51</v>
      </c>
      <c r="W331" s="17" t="str">
        <f t="shared" si="137"/>
        <v>permıssıonType</v>
      </c>
      <c r="X331" s="3" t="str">
        <f t="shared" si="138"/>
        <v>"permıssıonType":"",</v>
      </c>
      <c r="Y331" s="22" t="str">
        <f t="shared" si="139"/>
        <v>public static String PERMISSION_TYPE="permıssıonType";</v>
      </c>
      <c r="Z331" s="7" t="str">
        <f t="shared" si="140"/>
        <v>private String permıssıonType="";</v>
      </c>
    </row>
    <row r="332" spans="2:26" ht="74.400000000000006" x14ac:dyDescent="0.45">
      <c r="B332" s="1" t="s">
        <v>63</v>
      </c>
      <c r="C332" s="1" t="s">
        <v>1</v>
      </c>
      <c r="D332" s="4">
        <v>30</v>
      </c>
      <c r="E332" s="24"/>
      <c r="F332" s="24"/>
      <c r="G332" s="24"/>
      <c r="J332" s="23" t="s">
        <v>93</v>
      </c>
      <c r="K332" s="25" t="str">
        <f>CONCATENATE("ifnull((SELECT   ITEM_VALUE FROM CR_LIST_ITEM I WHERE I.ITEM_KEY=T.",B331," AND I.ITEM_CODE='",J332,"' AND I.STATUS='A'),'' ) AS ",B332,",")</f>
        <v>ifnull((SELECT   ITEM_VALUE FROM CR_LIST_ITEM I WHERE I.ITEM_KEY=T.PERMISSION_TYPE AND I.ITEM_CODE='userControllerPermissionType' AND I.STATUS='A'),'' ) AS PERMISSION_TYPE_NAME,</v>
      </c>
      <c r="L332" s="12"/>
      <c r="M332" s="18" t="str">
        <f t="shared" si="135"/>
        <v>PERMISSION_TYPE_NAME,</v>
      </c>
      <c r="N332" s="5" t="str">
        <f t="shared" si="136"/>
        <v>PERMISSION_TYPE_NAME VARCHAR(30),</v>
      </c>
      <c r="O332" s="1"/>
      <c r="P332" t="s">
        <v>50</v>
      </c>
      <c r="Q332" t="s">
        <v>51</v>
      </c>
      <c r="R332" t="s">
        <v>0</v>
      </c>
      <c r="W332" s="17" t="str">
        <f t="shared" si="137"/>
        <v>PermıssıonTypeName</v>
      </c>
      <c r="X332" s="3" t="str">
        <f t="shared" si="138"/>
        <v>"PermıssıonTypeName":"",</v>
      </c>
      <c r="Y332" s="22" t="str">
        <f t="shared" si="139"/>
        <v>public static String PERMISSION_TYPE_NAME="PermıssıonTypeName";</v>
      </c>
      <c r="Z332" s="7" t="str">
        <f t="shared" si="140"/>
        <v>private String PermıssıonTypeName="";</v>
      </c>
    </row>
    <row r="333" spans="2:26" ht="26.4" x14ac:dyDescent="0.45">
      <c r="B333" s="1" t="s">
        <v>106</v>
      </c>
      <c r="C333" s="1"/>
      <c r="D333" s="4"/>
      <c r="E333" s="24"/>
      <c r="F333" s="24"/>
      <c r="G333" s="24"/>
      <c r="J333" s="23"/>
      <c r="K333" s="25" t="str">
        <f>CONCATENATE(B334," AS ", B333,",")</f>
        <v>COMPONENT_TYPE AS LI_COMPONENT_CODE,</v>
      </c>
      <c r="L333" s="12"/>
      <c r="M333" s="18" t="str">
        <f t="shared" si="135"/>
        <v>LI_COMPONENT_CODE,</v>
      </c>
      <c r="N333" s="5"/>
      <c r="O333" s="1" t="s">
        <v>66</v>
      </c>
      <c r="P333" t="s">
        <v>49</v>
      </c>
      <c r="Q333" t="s">
        <v>18</v>
      </c>
      <c r="W333" s="17" t="str">
        <f t="shared" si="137"/>
        <v>lıComponentCode</v>
      </c>
      <c r="X333" s="3" t="str">
        <f t="shared" si="138"/>
        <v>"lıComponentCode":"",</v>
      </c>
      <c r="Y333" s="22" t="str">
        <f t="shared" si="139"/>
        <v>public static String LI_COMPONENT_CODE="lıComponentCode";</v>
      </c>
      <c r="Z333" s="7" t="str">
        <f t="shared" si="140"/>
        <v>private String lıComponentCode="";</v>
      </c>
    </row>
    <row r="334" spans="2:26" ht="19.2" x14ac:dyDescent="0.45">
      <c r="B334" s="1" t="s">
        <v>46</v>
      </c>
      <c r="C334" s="1" t="s">
        <v>1</v>
      </c>
      <c r="D334" s="4">
        <v>500</v>
      </c>
      <c r="E334" s="24"/>
      <c r="F334" s="24"/>
      <c r="G334" s="24"/>
      <c r="K334" s="25" t="str">
        <f>CONCATENATE(B334,",")</f>
        <v>COMPONENT_TYPE,</v>
      </c>
      <c r="L334" s="12"/>
      <c r="M334" s="18" t="str">
        <f t="shared" si="135"/>
        <v>COMPONENT_TYPE,</v>
      </c>
      <c r="N334" s="5" t="str">
        <f t="shared" ref="N334:N342" si="141">CONCATENATE(B334," ",C334,"(",D334,")",",")</f>
        <v>COMPONENT_TYPE VARCHAR(500),</v>
      </c>
      <c r="O334" s="1" t="s">
        <v>49</v>
      </c>
      <c r="P334" t="s">
        <v>51</v>
      </c>
      <c r="W334" s="17" t="str">
        <f t="shared" si="137"/>
        <v>componentType</v>
      </c>
      <c r="X334" s="3" t="str">
        <f t="shared" si="138"/>
        <v>"componentType":"",</v>
      </c>
      <c r="Y334" s="22" t="str">
        <f t="shared" si="139"/>
        <v>public static String COMPONENT_TYPE="componentType";</v>
      </c>
      <c r="Z334" s="7" t="str">
        <f t="shared" si="140"/>
        <v>private String componentType="";</v>
      </c>
    </row>
    <row r="335" spans="2:26" ht="74.400000000000006" x14ac:dyDescent="0.45">
      <c r="B335" s="1" t="s">
        <v>64</v>
      </c>
      <c r="C335" s="1" t="s">
        <v>1</v>
      </c>
      <c r="D335" s="4">
        <v>300</v>
      </c>
      <c r="E335" s="24"/>
      <c r="F335" s="24"/>
      <c r="G335" s="24"/>
      <c r="J335" s="23" t="s">
        <v>94</v>
      </c>
      <c r="K335" s="25" t="str">
        <f>CONCATENATE("ifnull((SELECT   ITEM_VALUE FROM CR_LIST_ITEM I WHERE I.ITEM_KEY=T.",B334," AND I.ITEM_CODE='",J335,"' AND I.STATUS='A'),'' ) AS ",B335,",")</f>
        <v>ifnull((SELECT   ITEM_VALUE FROM CR_LIST_ITEM I WHERE I.ITEM_KEY=T.COMPONENT_TYPE AND I.ITEM_CODE='userPermissionComponentType' AND I.STATUS='A'),'' ) AS COMPONENT_TYPE_NAME,</v>
      </c>
      <c r="L335" s="12"/>
      <c r="M335" s="18" t="str">
        <f t="shared" si="135"/>
        <v>COMPONENT_TYPE_NAME,</v>
      </c>
      <c r="N335" s="5" t="str">
        <f t="shared" si="141"/>
        <v>COMPONENT_TYPE_NAME VARCHAR(300),</v>
      </c>
      <c r="O335" s="1" t="s">
        <v>49</v>
      </c>
      <c r="P335" t="s">
        <v>51</v>
      </c>
      <c r="Q335" t="s">
        <v>0</v>
      </c>
      <c r="W335" s="17" t="str">
        <f t="shared" si="137"/>
        <v>componentTypeName</v>
      </c>
      <c r="X335" s="3" t="str">
        <f t="shared" si="138"/>
        <v>"componentTypeName":"",</v>
      </c>
      <c r="Y335" s="22" t="str">
        <f t="shared" si="139"/>
        <v>public static String COMPONENT_TYPE_NAME="componentTypeName";</v>
      </c>
      <c r="Z335" s="7" t="str">
        <f t="shared" si="140"/>
        <v>private String componentTypeName="";</v>
      </c>
    </row>
    <row r="336" spans="2:26" ht="62.4" x14ac:dyDescent="0.45">
      <c r="B336" s="1" t="s">
        <v>115</v>
      </c>
      <c r="C336" s="1" t="s">
        <v>1</v>
      </c>
      <c r="D336" s="4">
        <v>300</v>
      </c>
      <c r="E336" s="24"/>
      <c r="F336" s="24"/>
      <c r="G336" s="24"/>
      <c r="J336" s="23" t="s">
        <v>116</v>
      </c>
      <c r="K336" s="25" t="str">
        <f>CONCATENATE("ifnull((SELECT   ITEM_VALUE FROM CR_LIST_ITEM I WHERE I.ITEM_KEY=T.",B334," AND I.ITEM_CODE='",J336,"' AND I.STATUS='A'),'' ) AS ",B336,",")</f>
        <v>ifnull((SELECT   ITEM_VALUE FROM CR_LIST_ITEM I WHERE I.ITEM_KEY=T.COMPONENT_TYPE AND I.ITEM_CODE='enum-core' AND I.STATUS='A'),'' ) AS ENUM_TYPE_NAME,</v>
      </c>
      <c r="L336" s="12"/>
      <c r="M336" s="18" t="str">
        <f t="shared" si="135"/>
        <v>ENUM_TYPE_NAME,</v>
      </c>
      <c r="N336" s="5" t="str">
        <f t="shared" si="141"/>
        <v>ENUM_TYPE_NAME VARCHAR(300),</v>
      </c>
      <c r="O336" s="1" t="s">
        <v>117</v>
      </c>
      <c r="P336" t="s">
        <v>51</v>
      </c>
      <c r="Q336" t="s">
        <v>0</v>
      </c>
      <c r="W336" s="17" t="str">
        <f t="shared" si="137"/>
        <v>enumTypeName</v>
      </c>
      <c r="X336" s="3" t="str">
        <f t="shared" si="138"/>
        <v>"enumTypeName":"",</v>
      </c>
      <c r="Y336" s="22" t="str">
        <f t="shared" si="139"/>
        <v>public static String ENUM_TYPE_NAME="enumTypeName";</v>
      </c>
      <c r="Z336" s="7" t="str">
        <f t="shared" si="140"/>
        <v>private String enumTypeName="";</v>
      </c>
    </row>
    <row r="337" spans="2:26" ht="19.2" x14ac:dyDescent="0.45">
      <c r="B337" s="1" t="s">
        <v>118</v>
      </c>
      <c r="C337" s="1" t="s">
        <v>1</v>
      </c>
      <c r="D337" s="4">
        <v>500</v>
      </c>
      <c r="E337" s="24"/>
      <c r="F337" s="24"/>
      <c r="G337" s="24"/>
      <c r="I337">
        <f>I336</f>
        <v>0</v>
      </c>
      <c r="K337" s="25" t="str">
        <f>CONCATENATE(B337,",")</f>
        <v>CONTROLLER_TYPE,</v>
      </c>
      <c r="L337" s="12"/>
      <c r="M337" s="18"/>
      <c r="N337" s="5" t="str">
        <f t="shared" si="141"/>
        <v>CONTROLLER_TYPE VARCHAR(500),</v>
      </c>
      <c r="O337" s="1" t="s">
        <v>119</v>
      </c>
      <c r="P337" t="s">
        <v>51</v>
      </c>
      <c r="W337" s="17" t="str">
        <f t="shared" si="137"/>
        <v>controllerType</v>
      </c>
      <c r="X337" s="3" t="str">
        <f t="shared" si="138"/>
        <v>"controllerType":"",</v>
      </c>
      <c r="Y337" s="22" t="str">
        <f t="shared" si="139"/>
        <v>public static String CONTROLLER_TYPE="controllerType";</v>
      </c>
      <c r="Z337" s="7" t="str">
        <f t="shared" si="140"/>
        <v>private String controllerType="";</v>
      </c>
    </row>
    <row r="338" spans="2:26" ht="19.2" x14ac:dyDescent="0.45">
      <c r="B338" s="1" t="s">
        <v>47</v>
      </c>
      <c r="C338" s="1" t="s">
        <v>1</v>
      </c>
      <c r="D338" s="4">
        <v>4000</v>
      </c>
      <c r="E338" s="24"/>
      <c r="F338" s="24"/>
      <c r="G338" s="24"/>
      <c r="K338" s="25" t="str">
        <f>CONCATENATE(B338,",")</f>
        <v>INPUT_KEY,</v>
      </c>
      <c r="L338" s="12"/>
      <c r="M338" s="18" t="str">
        <f>CONCATENATE(B338,",")</f>
        <v>INPUT_KEY,</v>
      </c>
      <c r="N338" s="5" t="str">
        <f t="shared" si="141"/>
        <v>INPUT_KEY VARCHAR(4000),</v>
      </c>
      <c r="O338" s="1" t="s">
        <v>13</v>
      </c>
      <c r="P338" t="s">
        <v>43</v>
      </c>
      <c r="W338" s="17" t="str">
        <f t="shared" si="137"/>
        <v>ınputKey</v>
      </c>
      <c r="X338" s="3" t="str">
        <f t="shared" si="138"/>
        <v>"ınputKey":"",</v>
      </c>
      <c r="Y338" s="22" t="str">
        <f t="shared" si="139"/>
        <v>public static String INPUT_KEY="ınputKey";</v>
      </c>
      <c r="Z338" s="7" t="str">
        <f t="shared" si="140"/>
        <v>private String ınputKey="";</v>
      </c>
    </row>
    <row r="339" spans="2:26" ht="19.2" x14ac:dyDescent="0.45">
      <c r="B339" s="1" t="s">
        <v>48</v>
      </c>
      <c r="C339" s="1" t="s">
        <v>1</v>
      </c>
      <c r="D339" s="4">
        <v>4000</v>
      </c>
      <c r="E339" s="24"/>
      <c r="F339" s="24"/>
      <c r="G339" s="24"/>
      <c r="K339" s="25" t="str">
        <f>CONCATENATE(B339,",")</f>
        <v>INPUT_VALUE,</v>
      </c>
      <c r="L339" s="12"/>
      <c r="M339" s="18" t="str">
        <f>CONCATENATE(B339,",")</f>
        <v>INPUT_VALUE,</v>
      </c>
      <c r="N339" s="5" t="str">
        <f t="shared" si="141"/>
        <v>INPUT_VALUE VARCHAR(4000),</v>
      </c>
      <c r="O339" s="1" t="s">
        <v>13</v>
      </c>
      <c r="P339" t="s">
        <v>44</v>
      </c>
      <c r="W339" s="17" t="str">
        <f t="shared" si="137"/>
        <v>ınputValue</v>
      </c>
      <c r="X339" s="3" t="str">
        <f t="shared" si="138"/>
        <v>"ınputValue":"",</v>
      </c>
      <c r="Y339" s="22" t="str">
        <f t="shared" si="139"/>
        <v>public static String INPUT_VALUE="ınputValue";</v>
      </c>
      <c r="Z339" s="7" t="str">
        <f t="shared" si="140"/>
        <v>private String ınputValue="";</v>
      </c>
    </row>
    <row r="340" spans="2:26" ht="19.2" x14ac:dyDescent="0.45">
      <c r="B340" s="1" t="s">
        <v>4</v>
      </c>
      <c r="C340" s="1" t="s">
        <v>1</v>
      </c>
      <c r="D340" s="4">
        <v>20</v>
      </c>
      <c r="E340" s="24"/>
      <c r="F340" s="24"/>
      <c r="G340" s="24"/>
      <c r="K340" s="25" t="str">
        <f>CONCATENATE(B340,",")</f>
        <v>INSERT_DATE,</v>
      </c>
      <c r="L340" s="12"/>
      <c r="M340" s="18" t="str">
        <f>CONCATENATE(B340,",")</f>
        <v>INSERT_DATE,</v>
      </c>
      <c r="N340" s="5" t="str">
        <f t="shared" si="141"/>
        <v>INSERT_DATE VARCHAR(20),</v>
      </c>
      <c r="O340" s="1" t="s">
        <v>7</v>
      </c>
      <c r="P340" t="s">
        <v>8</v>
      </c>
      <c r="W340" s="17" t="str">
        <f t="shared" si="137"/>
        <v>ınsertDate</v>
      </c>
      <c r="X340" s="3" t="str">
        <f t="shared" si="138"/>
        <v>"ınsertDate":"",</v>
      </c>
      <c r="Y340" s="22" t="str">
        <f t="shared" si="139"/>
        <v>public static String INSERT_DATE="ınsertDate";</v>
      </c>
      <c r="Z340" s="7" t="str">
        <f t="shared" si="140"/>
        <v>private String ınsertDate="";</v>
      </c>
    </row>
    <row r="341" spans="2:26" ht="19.2" x14ac:dyDescent="0.45">
      <c r="B341" s="1" t="s">
        <v>5</v>
      </c>
      <c r="C341" s="1" t="s">
        <v>1</v>
      </c>
      <c r="D341" s="4">
        <v>20</v>
      </c>
      <c r="E341" s="24"/>
      <c r="F341" s="24"/>
      <c r="G341" s="24"/>
      <c r="K341" s="25" t="str">
        <f>CONCATENATE(B341,",")</f>
        <v>MODIFICATION_DATE,</v>
      </c>
      <c r="L341" s="12"/>
      <c r="M341" s="18" t="str">
        <f>CONCATENATE(B341,",")</f>
        <v>MODIFICATION_DATE,</v>
      </c>
      <c r="N341" s="5" t="str">
        <f t="shared" si="141"/>
        <v>MODIFICATION_DATE VARCHAR(20),</v>
      </c>
      <c r="O341" s="1" t="s">
        <v>9</v>
      </c>
      <c r="P341" t="s">
        <v>8</v>
      </c>
      <c r="W341" s="17" t="str">
        <f t="shared" si="137"/>
        <v>modıfıcatıonDate</v>
      </c>
      <c r="X341" s="3" t="str">
        <f t="shared" si="138"/>
        <v>"modıfıcatıonDate":"",</v>
      </c>
      <c r="Y341" s="22" t="str">
        <f t="shared" si="139"/>
        <v>public static String MODIFICATION_DATE="modıfıcatıonDate";</v>
      </c>
      <c r="Z341" s="7" t="str">
        <f t="shared" si="140"/>
        <v>private String modıfıcatıonDate="";</v>
      </c>
    </row>
    <row r="342" spans="2:26" ht="65.400000000000006" x14ac:dyDescent="0.45">
      <c r="B342" s="10" t="s">
        <v>21</v>
      </c>
      <c r="C342" s="1" t="s">
        <v>1</v>
      </c>
      <c r="D342" s="4">
        <v>21</v>
      </c>
      <c r="E342" s="24"/>
      <c r="F342" s="24"/>
      <c r="G342" s="24"/>
      <c r="K342" s="28" t="s">
        <v>124</v>
      </c>
      <c r="L342" s="12"/>
      <c r="M342" s="18" t="str">
        <f>CONCATENATE(B342,",")</f>
        <v>USERNAME,</v>
      </c>
      <c r="N342" s="5" t="str">
        <f t="shared" si="141"/>
        <v>USERNAME VARCHAR(21),</v>
      </c>
      <c r="O342" s="1" t="s">
        <v>21</v>
      </c>
      <c r="W342" s="17" t="str">
        <f t="shared" si="137"/>
        <v>username</v>
      </c>
      <c r="X342" s="3" t="str">
        <f t="shared" si="138"/>
        <v>"username":"",</v>
      </c>
      <c r="Y342" s="22" t="str">
        <f t="shared" si="139"/>
        <v>public static String USERNAME="username";</v>
      </c>
      <c r="Z342" s="7" t="str">
        <f t="shared" si="140"/>
        <v>private String username="";</v>
      </c>
    </row>
    <row r="343" spans="2:26" x14ac:dyDescent="0.3">
      <c r="E343" s="24"/>
      <c r="F343" s="24"/>
      <c r="G343" s="24"/>
      <c r="K343" s="29" t="str">
        <f>CONCATENATE(" FROM ",LEFT(B325,LEN(B325)-5)," T")</f>
        <v xml:space="preserve"> FROM CR_USER_CONTROLLER T</v>
      </c>
      <c r="M343" s="19"/>
      <c r="N343" s="5" t="s">
        <v>6</v>
      </c>
      <c r="W343" s="16"/>
      <c r="X343" s="3" t="s">
        <v>33</v>
      </c>
      <c r="Y343" s="22"/>
      <c r="Z343" s="7"/>
    </row>
    <row r="344" spans="2:26" x14ac:dyDescent="0.3">
      <c r="E344" s="24"/>
      <c r="F344" s="24"/>
      <c r="G344" s="24"/>
      <c r="K344" s="29"/>
      <c r="M344" s="19"/>
      <c r="N344" s="5"/>
      <c r="W344" s="16"/>
      <c r="X344" s="3"/>
      <c r="Y344" s="22"/>
      <c r="Z344" s="7"/>
    </row>
    <row r="345" spans="2:26" ht="19.2" x14ac:dyDescent="0.45">
      <c r="B345" s="9"/>
      <c r="C345" s="14"/>
      <c r="D345" s="14"/>
      <c r="E345" s="24"/>
      <c r="F345" s="24"/>
      <c r="G345" s="24"/>
      <c r="K345" s="29" t="e">
        <f>CONCATENATE(" FROM ",LEFT(#REF!,LEN(#REF!)-5)," T")</f>
        <v>#REF!</v>
      </c>
      <c r="L345" s="14"/>
      <c r="M345" s="20"/>
      <c r="N345" s="5" t="s">
        <v>96</v>
      </c>
      <c r="O345" s="14"/>
      <c r="W345" s="17"/>
      <c r="X345" s="3"/>
      <c r="Y345" s="22"/>
      <c r="Z345" s="7"/>
    </row>
    <row r="346" spans="2:26" x14ac:dyDescent="0.3">
      <c r="E346" s="24"/>
      <c r="F346" s="24"/>
      <c r="G346" s="24"/>
      <c r="K346" s="21"/>
      <c r="M346" s="19"/>
      <c r="N346" s="5"/>
      <c r="W346" s="16"/>
      <c r="X346" s="3"/>
      <c r="Y346" s="22"/>
      <c r="Z346" s="7"/>
    </row>
    <row r="347" spans="2:26" x14ac:dyDescent="0.3">
      <c r="B347" s="2" t="s">
        <v>37</v>
      </c>
      <c r="E347" s="24"/>
      <c r="F347" s="24"/>
      <c r="G347" s="24"/>
      <c r="I347" t="str">
        <f>CONCATENATE("ALTER TABLE"," ",B347)</f>
        <v>ALTER TABLE CR_LIST_ITEM</v>
      </c>
      <c r="K347" s="21"/>
      <c r="M347" s="19"/>
      <c r="N347" s="5" t="str">
        <f>CONCATENATE("CREATE TABLE ",B347," ","(")</f>
        <v>CREATE TABLE CR_LIST_ITEM (</v>
      </c>
      <c r="W347" s="16"/>
      <c r="X347" s="3" t="s">
        <v>32</v>
      </c>
      <c r="Y347" s="22"/>
      <c r="Z347" s="7"/>
    </row>
    <row r="348" spans="2:26" ht="30.6" x14ac:dyDescent="0.45">
      <c r="B348" s="1" t="s">
        <v>2</v>
      </c>
      <c r="C348" s="1" t="s">
        <v>1</v>
      </c>
      <c r="D348" s="4">
        <v>20</v>
      </c>
      <c r="E348" s="24"/>
      <c r="F348" s="24"/>
      <c r="G348" s="24"/>
      <c r="I348" t="str">
        <f t="shared" ref="I348:I360" si="142">I347</f>
        <v>ALTER TABLE CR_LIST_ITEM</v>
      </c>
      <c r="J348" t="str">
        <f t="shared" ref="J348:J360" si="143">CONCATENATE(LEFT(CONCATENATE(" ADD "," ",N348,";"),LEN(CONCATENATE(" ADD "," ",N348,";"))-2),";")</f>
        <v xml:space="preserve"> ADD  ID VARCHAR(20);</v>
      </c>
      <c r="K348" s="21" t="str">
        <f t="shared" ref="K348:K360" si="144">CONCATENATE(LEFT(CONCATENATE("  ALTER COLUMN  "," ",N348,";"),LEN(CONCATENATE("  ALTER COLUMN  "," ",N348,";"))-2),";")</f>
        <v xml:space="preserve">  ALTER COLUMN   ID VARCHAR(20);</v>
      </c>
      <c r="L348" s="12"/>
      <c r="M348" s="18"/>
      <c r="N348" s="5" t="str">
        <f t="shared" ref="N348:N359" si="145">CONCATENATE(B348," ",C348,"(",D348,")",",")</f>
        <v>ID VARCHAR(20),</v>
      </c>
      <c r="O348" s="1" t="s">
        <v>2</v>
      </c>
      <c r="P348" s="6"/>
      <c r="Q348" s="6"/>
      <c r="R348" s="6"/>
      <c r="S348" s="6"/>
      <c r="T348" s="6"/>
      <c r="U348" s="6"/>
      <c r="V348" s="6"/>
      <c r="W348" s="17" t="str">
        <f t="shared" ref="W348:W360" si="146">CONCATENATE(,LOWER(O348),UPPER(LEFT(P348,1)),LOWER(RIGHT(P348,LEN(P348)-IF(LEN(P348)&gt;0,1,LEN(P348)))),UPPER(LEFT(Q348,1)),LOWER(RIGHT(Q348,LEN(Q348)-IF(LEN(Q348)&gt;0,1,LEN(Q348)))),UPPER(LEFT(R348,1)),LOWER(RIGHT(R348,LEN(R348)-IF(LEN(R348)&gt;0,1,LEN(R348)))),UPPER(LEFT(S348,1)),LOWER(RIGHT(S348,LEN(S348)-IF(LEN(S348)&gt;0,1,LEN(S348)))),UPPER(LEFT(T348,1)),LOWER(RIGHT(T348,LEN(T348)-IF(LEN(T348)&gt;0,1,LEN(T348)))),UPPER(LEFT(U348,1)),LOWER(RIGHT(U348,LEN(U348)-IF(LEN(U348)&gt;0,1,LEN(U348)))),UPPER(LEFT(V348,1)),LOWER(RIGHT(V348,LEN(V348)-IF(LEN(V348)&gt;0,1,LEN(V348)))))</f>
        <v>ıd</v>
      </c>
      <c r="X348" s="3" t="str">
        <f t="shared" ref="X348:X360" si="147">CONCATENATE("""",W348,"""",":","""","""",",")</f>
        <v>"ıd":"",</v>
      </c>
      <c r="Y348" s="22" t="str">
        <f t="shared" ref="Y348:Y360" si="148">CONCATENATE("public static String ",,B348,,"=","""",W348,""";")</f>
        <v>public static String ID="ıd";</v>
      </c>
      <c r="Z348" s="7" t="str">
        <f t="shared" ref="Z348:Z360" si="149">CONCATENATE("private String ",W348,"=","""""",";")</f>
        <v>private String ıd="";</v>
      </c>
    </row>
    <row r="349" spans="2:26" ht="30.6" x14ac:dyDescent="0.45">
      <c r="B349" s="1" t="s">
        <v>3</v>
      </c>
      <c r="C349" s="1" t="s">
        <v>1</v>
      </c>
      <c r="D349" s="4">
        <v>10</v>
      </c>
      <c r="E349" s="24"/>
      <c r="F349" s="24"/>
      <c r="G349" s="24"/>
      <c r="I349" t="str">
        <f t="shared" si="142"/>
        <v>ALTER TABLE CR_LIST_ITEM</v>
      </c>
      <c r="J349" t="str">
        <f t="shared" si="143"/>
        <v xml:space="preserve"> ADD  STATUS VARCHAR(10);</v>
      </c>
      <c r="K349" s="21" t="str">
        <f t="shared" si="144"/>
        <v xml:space="preserve">  ALTER COLUMN   STATUS VARCHAR(10);</v>
      </c>
      <c r="L349" s="12"/>
      <c r="M349" s="18"/>
      <c r="N349" s="5" t="str">
        <f t="shared" si="145"/>
        <v>STATUS VARCHAR(10),</v>
      </c>
      <c r="O349" s="1" t="s">
        <v>3</v>
      </c>
      <c r="W349" s="17" t="str">
        <f t="shared" si="146"/>
        <v>status</v>
      </c>
      <c r="X349" s="3" t="str">
        <f t="shared" si="147"/>
        <v>"status":"",</v>
      </c>
      <c r="Y349" s="22" t="str">
        <f t="shared" si="148"/>
        <v>public static String STATUS="status";</v>
      </c>
      <c r="Z349" s="7" t="str">
        <f t="shared" si="149"/>
        <v>private String status="";</v>
      </c>
    </row>
    <row r="350" spans="2:26" ht="30.6" x14ac:dyDescent="0.45">
      <c r="B350" s="1" t="s">
        <v>4</v>
      </c>
      <c r="C350" s="1" t="s">
        <v>1</v>
      </c>
      <c r="D350" s="4">
        <v>20</v>
      </c>
      <c r="E350" s="24"/>
      <c r="F350" s="24"/>
      <c r="G350" s="24"/>
      <c r="I350" t="str">
        <f t="shared" si="142"/>
        <v>ALTER TABLE CR_LIST_ITEM</v>
      </c>
      <c r="J350" t="str">
        <f t="shared" si="143"/>
        <v xml:space="preserve"> ADD  INSERT_DATE VARCHAR(20);</v>
      </c>
      <c r="K350" s="21" t="str">
        <f t="shared" si="144"/>
        <v xml:space="preserve">  ALTER COLUMN   INSERT_DATE VARCHAR(20);</v>
      </c>
      <c r="L350" s="12"/>
      <c r="M350" s="18"/>
      <c r="N350" s="5" t="str">
        <f t="shared" si="145"/>
        <v>INSERT_DATE VARCHAR(20),</v>
      </c>
      <c r="O350" s="1" t="s">
        <v>7</v>
      </c>
      <c r="P350" t="s">
        <v>8</v>
      </c>
      <c r="W350" s="17" t="str">
        <f t="shared" si="146"/>
        <v>ınsertDate</v>
      </c>
      <c r="X350" s="3" t="str">
        <f t="shared" si="147"/>
        <v>"ınsertDate":"",</v>
      </c>
      <c r="Y350" s="22" t="str">
        <f t="shared" si="148"/>
        <v>public static String INSERT_DATE="ınsertDate";</v>
      </c>
      <c r="Z350" s="7" t="str">
        <f t="shared" si="149"/>
        <v>private String ınsertDate="";</v>
      </c>
    </row>
    <row r="351" spans="2:26" ht="45" x14ac:dyDescent="0.45">
      <c r="B351" s="1" t="s">
        <v>5</v>
      </c>
      <c r="C351" s="1" t="s">
        <v>1</v>
      </c>
      <c r="D351" s="4">
        <v>20</v>
      </c>
      <c r="E351" s="24"/>
      <c r="F351" s="24"/>
      <c r="G351" s="24"/>
      <c r="I351" t="str">
        <f t="shared" si="142"/>
        <v>ALTER TABLE CR_LIST_ITEM</v>
      </c>
      <c r="J351" t="str">
        <f t="shared" si="143"/>
        <v xml:space="preserve"> ADD  MODIFICATION_DATE VARCHAR(20);</v>
      </c>
      <c r="K351" s="21" t="str">
        <f t="shared" si="144"/>
        <v xml:space="preserve">  ALTER COLUMN   MODIFICATION_DATE VARCHAR(20);</v>
      </c>
      <c r="L351" s="12"/>
      <c r="M351" s="18"/>
      <c r="N351" s="5" t="str">
        <f t="shared" si="145"/>
        <v>MODIFICATION_DATE VARCHAR(20),</v>
      </c>
      <c r="O351" s="1" t="s">
        <v>9</v>
      </c>
      <c r="P351" t="s">
        <v>8</v>
      </c>
      <c r="W351" s="17" t="str">
        <f t="shared" si="146"/>
        <v>modıfıcatıonDate</v>
      </c>
      <c r="X351" s="3" t="str">
        <f t="shared" si="147"/>
        <v>"modıfıcatıonDate":"",</v>
      </c>
      <c r="Y351" s="22" t="str">
        <f t="shared" si="148"/>
        <v>public static String MODIFICATION_DATE="modıfıcatıonDate";</v>
      </c>
      <c r="Z351" s="7" t="str">
        <f t="shared" si="149"/>
        <v>private String modıfıcatıonDate="";</v>
      </c>
    </row>
    <row r="352" spans="2:26" ht="30.6" x14ac:dyDescent="0.45">
      <c r="B352" s="1" t="s">
        <v>38</v>
      </c>
      <c r="C352" s="1" t="s">
        <v>1</v>
      </c>
      <c r="D352" s="4">
        <v>256</v>
      </c>
      <c r="E352" s="24"/>
      <c r="F352" s="24"/>
      <c r="G352" s="24"/>
      <c r="I352" t="str">
        <f t="shared" si="142"/>
        <v>ALTER TABLE CR_LIST_ITEM</v>
      </c>
      <c r="J352" t="str">
        <f t="shared" si="143"/>
        <v xml:space="preserve"> ADD  ITEM_CODE VARCHAR(256);</v>
      </c>
      <c r="K352" s="21" t="str">
        <f t="shared" si="144"/>
        <v xml:space="preserve">  ALTER COLUMN   ITEM_CODE VARCHAR(256);</v>
      </c>
      <c r="L352" s="12"/>
      <c r="M352" s="18"/>
      <c r="N352" s="5" t="str">
        <f t="shared" si="145"/>
        <v>ITEM_CODE VARCHAR(256),</v>
      </c>
      <c r="O352" s="1" t="s">
        <v>54</v>
      </c>
      <c r="P352" t="s">
        <v>18</v>
      </c>
      <c r="W352" s="17" t="str">
        <f t="shared" si="146"/>
        <v>ıtemCode</v>
      </c>
      <c r="X352" s="3" t="str">
        <f t="shared" si="147"/>
        <v>"ıtemCode":"",</v>
      </c>
      <c r="Y352" s="22" t="str">
        <f t="shared" si="148"/>
        <v>public static String ITEM_CODE="ıtemCode";</v>
      </c>
      <c r="Z352" s="7" t="str">
        <f t="shared" si="149"/>
        <v>private String ıtemCode="";</v>
      </c>
    </row>
    <row r="353" spans="2:26" ht="30.6" x14ac:dyDescent="0.45">
      <c r="B353" s="10" t="s">
        <v>39</v>
      </c>
      <c r="C353" s="1" t="s">
        <v>1</v>
      </c>
      <c r="D353" s="8">
        <v>256</v>
      </c>
      <c r="E353" s="24"/>
      <c r="F353" s="24"/>
      <c r="G353" s="24"/>
      <c r="I353" t="str">
        <f t="shared" si="142"/>
        <v>ALTER TABLE CR_LIST_ITEM</v>
      </c>
      <c r="J353" t="str">
        <f t="shared" si="143"/>
        <v xml:space="preserve"> ADD  ITEM_KEY VARCHAR(256);</v>
      </c>
      <c r="K353" s="21" t="str">
        <f t="shared" si="144"/>
        <v xml:space="preserve">  ALTER COLUMN   ITEM_KEY VARCHAR(256);</v>
      </c>
      <c r="M353" s="19"/>
      <c r="N353" s="5" t="str">
        <f t="shared" si="145"/>
        <v>ITEM_KEY VARCHAR(256),</v>
      </c>
      <c r="O353" t="s">
        <v>54</v>
      </c>
      <c r="P353" t="s">
        <v>43</v>
      </c>
      <c r="W353" s="17" t="str">
        <f t="shared" si="146"/>
        <v>ıtemKey</v>
      </c>
      <c r="X353" s="3" t="str">
        <f t="shared" si="147"/>
        <v>"ıtemKey":"",</v>
      </c>
      <c r="Y353" s="22" t="str">
        <f t="shared" si="148"/>
        <v>public static String ITEM_KEY="ıtemKey";</v>
      </c>
      <c r="Z353" s="7" t="str">
        <f t="shared" si="149"/>
        <v>private String ıtemKey="";</v>
      </c>
    </row>
    <row r="354" spans="2:26" ht="30.6" x14ac:dyDescent="0.45">
      <c r="B354" s="10" t="s">
        <v>40</v>
      </c>
      <c r="C354" s="1" t="s">
        <v>1</v>
      </c>
      <c r="D354" s="8">
        <v>600</v>
      </c>
      <c r="E354" s="24"/>
      <c r="F354" s="24"/>
      <c r="G354" s="24"/>
      <c r="I354" t="str">
        <f t="shared" si="142"/>
        <v>ALTER TABLE CR_LIST_ITEM</v>
      </c>
      <c r="J354" t="str">
        <f t="shared" si="143"/>
        <v xml:space="preserve"> ADD  ITEM_VALUE VARCHAR(600);</v>
      </c>
      <c r="K354" s="21" t="str">
        <f t="shared" si="144"/>
        <v xml:space="preserve">  ALTER COLUMN   ITEM_VALUE VARCHAR(600);</v>
      </c>
      <c r="M354" s="19"/>
      <c r="N354" s="5" t="str">
        <f t="shared" si="145"/>
        <v>ITEM_VALUE VARCHAR(600),</v>
      </c>
      <c r="O354" t="s">
        <v>54</v>
      </c>
      <c r="P354" t="s">
        <v>44</v>
      </c>
      <c r="W354" s="17" t="str">
        <f t="shared" si="146"/>
        <v>ıtemValue</v>
      </c>
      <c r="X354" s="3" t="str">
        <f t="shared" si="147"/>
        <v>"ıtemValue":"",</v>
      </c>
      <c r="Y354" s="22" t="str">
        <f t="shared" si="148"/>
        <v>public static String ITEM_VALUE="ıtemValue";</v>
      </c>
      <c r="Z354" s="7" t="str">
        <f t="shared" si="149"/>
        <v>private String ıtemValue="";</v>
      </c>
    </row>
    <row r="355" spans="2:26" ht="30.6" x14ac:dyDescent="0.45">
      <c r="B355" s="10" t="s">
        <v>97</v>
      </c>
      <c r="C355" s="1" t="s">
        <v>1</v>
      </c>
      <c r="D355" s="8">
        <v>3000</v>
      </c>
      <c r="E355" s="24"/>
      <c r="F355" s="24"/>
      <c r="G355" s="24"/>
      <c r="I355" t="str">
        <f t="shared" si="142"/>
        <v>ALTER TABLE CR_LIST_ITEM</v>
      </c>
      <c r="J355" t="str">
        <f t="shared" si="143"/>
        <v xml:space="preserve"> ADD  PARAM_1 VARCHAR(3000);</v>
      </c>
      <c r="K355" s="21" t="str">
        <f t="shared" si="144"/>
        <v xml:space="preserve">  ALTER COLUMN   PARAM_1 VARCHAR(3000);</v>
      </c>
      <c r="M355" s="19"/>
      <c r="N355" s="5" t="str">
        <f t="shared" si="145"/>
        <v>PARAM_1 VARCHAR(3000),</v>
      </c>
      <c r="O355" t="s">
        <v>102</v>
      </c>
      <c r="P355">
        <v>1</v>
      </c>
      <c r="W355" s="17" t="str">
        <f t="shared" si="146"/>
        <v>param1</v>
      </c>
      <c r="X355" s="3" t="str">
        <f t="shared" si="147"/>
        <v>"param1":"",</v>
      </c>
      <c r="Y355" s="22" t="str">
        <f t="shared" si="148"/>
        <v>public static String PARAM_1="param1";</v>
      </c>
      <c r="Z355" s="7" t="str">
        <f t="shared" si="149"/>
        <v>private String param1="";</v>
      </c>
    </row>
    <row r="356" spans="2:26" ht="30.6" x14ac:dyDescent="0.45">
      <c r="B356" s="10" t="s">
        <v>98</v>
      </c>
      <c r="C356" s="1" t="s">
        <v>1</v>
      </c>
      <c r="D356" s="8">
        <v>3000</v>
      </c>
      <c r="E356" s="24"/>
      <c r="F356" s="24"/>
      <c r="G356" s="24"/>
      <c r="I356" t="str">
        <f t="shared" si="142"/>
        <v>ALTER TABLE CR_LIST_ITEM</v>
      </c>
      <c r="J356" t="str">
        <f t="shared" si="143"/>
        <v xml:space="preserve"> ADD  PARAM_2 VARCHAR(3000);</v>
      </c>
      <c r="K356" s="21" t="str">
        <f t="shared" si="144"/>
        <v xml:space="preserve">  ALTER COLUMN   PARAM_2 VARCHAR(3000);</v>
      </c>
      <c r="M356" s="19"/>
      <c r="N356" s="5" t="str">
        <f t="shared" si="145"/>
        <v>PARAM_2 VARCHAR(3000),</v>
      </c>
      <c r="O356" t="s">
        <v>102</v>
      </c>
      <c r="P356">
        <v>2</v>
      </c>
      <c r="W356" s="17" t="str">
        <f t="shared" si="146"/>
        <v>param2</v>
      </c>
      <c r="X356" s="3" t="str">
        <f t="shared" si="147"/>
        <v>"param2":"",</v>
      </c>
      <c r="Y356" s="22" t="str">
        <f t="shared" si="148"/>
        <v>public static String PARAM_2="param2";</v>
      </c>
      <c r="Z356" s="7" t="str">
        <f t="shared" si="149"/>
        <v>private String param2="";</v>
      </c>
    </row>
    <row r="357" spans="2:26" ht="30.6" x14ac:dyDescent="0.45">
      <c r="B357" s="10" t="s">
        <v>99</v>
      </c>
      <c r="C357" s="1" t="s">
        <v>1</v>
      </c>
      <c r="D357" s="8">
        <v>3000</v>
      </c>
      <c r="E357" s="24"/>
      <c r="F357" s="24"/>
      <c r="G357" s="24"/>
      <c r="I357" t="str">
        <f t="shared" si="142"/>
        <v>ALTER TABLE CR_LIST_ITEM</v>
      </c>
      <c r="J357" t="str">
        <f t="shared" si="143"/>
        <v xml:space="preserve"> ADD  PARAM_3 VARCHAR(3000);</v>
      </c>
      <c r="K357" s="21" t="str">
        <f t="shared" si="144"/>
        <v xml:space="preserve">  ALTER COLUMN   PARAM_3 VARCHAR(3000);</v>
      </c>
      <c r="M357" s="19"/>
      <c r="N357" s="5" t="str">
        <f t="shared" si="145"/>
        <v>PARAM_3 VARCHAR(3000),</v>
      </c>
      <c r="O357" t="s">
        <v>102</v>
      </c>
      <c r="P357">
        <v>3</v>
      </c>
      <c r="W357" s="17" t="str">
        <f t="shared" si="146"/>
        <v>param3</v>
      </c>
      <c r="X357" s="3" t="str">
        <f t="shared" si="147"/>
        <v>"param3":"",</v>
      </c>
      <c r="Y357" s="22" t="str">
        <f t="shared" si="148"/>
        <v>public static String PARAM_3="param3";</v>
      </c>
      <c r="Z357" s="7" t="str">
        <f t="shared" si="149"/>
        <v>private String param3="";</v>
      </c>
    </row>
    <row r="358" spans="2:26" ht="30.6" x14ac:dyDescent="0.45">
      <c r="B358" s="10" t="s">
        <v>101</v>
      </c>
      <c r="C358" s="1" t="s">
        <v>1</v>
      </c>
      <c r="D358" s="8">
        <v>3000</v>
      </c>
      <c r="E358" s="24"/>
      <c r="F358" s="24"/>
      <c r="G358" s="24"/>
      <c r="I358" t="str">
        <f t="shared" si="142"/>
        <v>ALTER TABLE CR_LIST_ITEM</v>
      </c>
      <c r="J358" t="str">
        <f t="shared" si="143"/>
        <v xml:space="preserve"> ADD  PARAM_4 VARCHAR(3000);</v>
      </c>
      <c r="K358" s="21" t="str">
        <f t="shared" si="144"/>
        <v xml:space="preserve">  ALTER COLUMN   PARAM_4 VARCHAR(3000);</v>
      </c>
      <c r="M358" s="19"/>
      <c r="N358" s="5" t="str">
        <f t="shared" si="145"/>
        <v>PARAM_4 VARCHAR(3000),</v>
      </c>
      <c r="O358" t="s">
        <v>102</v>
      </c>
      <c r="P358">
        <v>4</v>
      </c>
      <c r="W358" s="17" t="str">
        <f t="shared" si="146"/>
        <v>param4</v>
      </c>
      <c r="X358" s="3" t="str">
        <f t="shared" si="147"/>
        <v>"param4":"",</v>
      </c>
      <c r="Y358" s="22" t="str">
        <f t="shared" si="148"/>
        <v>public static String PARAM_4="param4";</v>
      </c>
      <c r="Z358" s="7" t="str">
        <f t="shared" si="149"/>
        <v>private String param4="";</v>
      </c>
    </row>
    <row r="359" spans="2:26" ht="30.6" x14ac:dyDescent="0.45">
      <c r="B359" s="10" t="s">
        <v>100</v>
      </c>
      <c r="C359" s="1" t="s">
        <v>1</v>
      </c>
      <c r="D359" s="8">
        <v>3000</v>
      </c>
      <c r="E359" s="24"/>
      <c r="F359" s="24"/>
      <c r="G359" s="24"/>
      <c r="I359" t="str">
        <f t="shared" si="142"/>
        <v>ALTER TABLE CR_LIST_ITEM</v>
      </c>
      <c r="J359" t="str">
        <f t="shared" si="143"/>
        <v xml:space="preserve"> ADD  PARAM_5 VARCHAR(3000);</v>
      </c>
      <c r="K359" s="21" t="str">
        <f t="shared" si="144"/>
        <v xml:space="preserve">  ALTER COLUMN   PARAM_5 VARCHAR(3000);</v>
      </c>
      <c r="M359" s="19"/>
      <c r="N359" s="5" t="str">
        <f t="shared" si="145"/>
        <v>PARAM_5 VARCHAR(3000),</v>
      </c>
      <c r="O359" t="s">
        <v>102</v>
      </c>
      <c r="P359">
        <v>5</v>
      </c>
      <c r="W359" s="17" t="str">
        <f t="shared" si="146"/>
        <v>param5</v>
      </c>
      <c r="X359" s="3" t="str">
        <f t="shared" si="147"/>
        <v>"param5":"",</v>
      </c>
      <c r="Y359" s="22" t="str">
        <f t="shared" si="148"/>
        <v>public static String PARAM_5="param5";</v>
      </c>
      <c r="Z359" s="7" t="str">
        <f t="shared" si="149"/>
        <v>private String param5="";</v>
      </c>
    </row>
    <row r="360" spans="2:26" ht="30.6" x14ac:dyDescent="0.45">
      <c r="B360" s="10" t="s">
        <v>29</v>
      </c>
      <c r="C360" s="1" t="s">
        <v>1</v>
      </c>
      <c r="D360" s="8">
        <v>10</v>
      </c>
      <c r="E360" s="24"/>
      <c r="F360" s="24"/>
      <c r="G360" s="24"/>
      <c r="I360" t="str">
        <f t="shared" si="142"/>
        <v>ALTER TABLE CR_LIST_ITEM</v>
      </c>
      <c r="J360" t="str">
        <f t="shared" si="143"/>
        <v xml:space="preserve"> ADD  LANG VARCHAR(10;</v>
      </c>
      <c r="K360" s="21" t="str">
        <f t="shared" si="144"/>
        <v xml:space="preserve">  ALTER COLUMN   LANG VARCHAR(10;</v>
      </c>
      <c r="M360" s="19"/>
      <c r="N360" s="5" t="str">
        <f>CONCATENATE(B360," ",C360,"(",D360,")","")</f>
        <v>LANG VARCHAR(10)</v>
      </c>
      <c r="O360" t="s">
        <v>29</v>
      </c>
      <c r="W360" s="17" t="str">
        <f t="shared" si="146"/>
        <v>lang</v>
      </c>
      <c r="X360" s="3" t="str">
        <f t="shared" si="147"/>
        <v>"lang":"",</v>
      </c>
      <c r="Y360" s="22" t="str">
        <f t="shared" si="148"/>
        <v>public static String LANG="lang";</v>
      </c>
      <c r="Z360" s="7" t="str">
        <f t="shared" si="149"/>
        <v>private String lang="";</v>
      </c>
    </row>
    <row r="361" spans="2:26" x14ac:dyDescent="0.3">
      <c r="E361" s="24"/>
      <c r="F361" s="24"/>
      <c r="G361" s="24"/>
      <c r="K361" s="21"/>
      <c r="M361" s="19"/>
      <c r="N361" s="5" t="s">
        <v>6</v>
      </c>
      <c r="W361" s="16"/>
      <c r="X361" s="3" t="s">
        <v>33</v>
      </c>
      <c r="Y361" s="22"/>
      <c r="Z361" s="7"/>
    </row>
    <row r="362" spans="2:26" x14ac:dyDescent="0.3">
      <c r="E362" s="24"/>
      <c r="F362" s="24"/>
      <c r="G362" s="24"/>
      <c r="K362" s="21"/>
      <c r="M362" s="19"/>
      <c r="N362" s="5"/>
      <c r="W362" s="16"/>
      <c r="X362" s="3"/>
      <c r="Y362" s="22"/>
      <c r="Z362" s="7"/>
    </row>
    <row r="363" spans="2:26" ht="28.8" x14ac:dyDescent="0.3">
      <c r="B363" s="2" t="s">
        <v>55</v>
      </c>
      <c r="E363" s="24"/>
      <c r="F363" s="24"/>
      <c r="G363" s="24"/>
      <c r="J363" t="s">
        <v>114</v>
      </c>
      <c r="K363" s="26" t="str">
        <f>CONCATENATE(J363," VIEW ",B363," AS SELECT")</f>
        <v>create VIEW CR_LIST_ITEM_LIST AS SELECT</v>
      </c>
      <c r="M363" s="18" t="str">
        <f t="shared" ref="M363:M371" si="150">CONCATENATE(B363,",")</f>
        <v>CR_LIST_ITEM_LIST,</v>
      </c>
      <c r="N363" s="5" t="str">
        <f>CONCATENATE("CREATE TABLE ",B363," ","(")</f>
        <v>CREATE TABLE CR_LIST_ITEM_LIST (</v>
      </c>
      <c r="W363" s="16"/>
      <c r="X363" s="3" t="s">
        <v>32</v>
      </c>
      <c r="Y363" s="22"/>
      <c r="Z363" s="7"/>
    </row>
    <row r="364" spans="2:26" ht="19.2" x14ac:dyDescent="0.45">
      <c r="B364" s="1" t="s">
        <v>2</v>
      </c>
      <c r="C364" s="1" t="s">
        <v>1</v>
      </c>
      <c r="D364" s="4">
        <v>20</v>
      </c>
      <c r="E364" s="24"/>
      <c r="F364" s="24"/>
      <c r="G364" s="24"/>
      <c r="K364" s="25" t="str">
        <f>CONCATENATE(B364,",")</f>
        <v>ID,</v>
      </c>
      <c r="L364" s="12"/>
      <c r="M364" s="18" t="str">
        <f t="shared" si="150"/>
        <v>ID,</v>
      </c>
      <c r="N364" s="5" t="str">
        <f t="shared" ref="N364:N378" si="151">CONCATENATE(B364," ",C364,"(",D364,")",",")</f>
        <v>ID VARCHAR(20),</v>
      </c>
      <c r="O364" s="1" t="s">
        <v>2</v>
      </c>
      <c r="P364" s="6"/>
      <c r="Q364" s="6"/>
      <c r="R364" s="6"/>
      <c r="S364" s="6"/>
      <c r="T364" s="6"/>
      <c r="U364" s="6"/>
      <c r="V364" s="6"/>
      <c r="W364" s="17" t="str">
        <f t="shared" ref="W364:W378" si="152">CONCATENATE(,LOWER(O364),UPPER(LEFT(P364,1)),LOWER(RIGHT(P364,LEN(P364)-IF(LEN(P364)&gt;0,1,LEN(P364)))),UPPER(LEFT(Q364,1)),LOWER(RIGHT(Q364,LEN(Q364)-IF(LEN(Q364)&gt;0,1,LEN(Q364)))),UPPER(LEFT(R364,1)),LOWER(RIGHT(R364,LEN(R364)-IF(LEN(R364)&gt;0,1,LEN(R364)))),UPPER(LEFT(S364,1)),LOWER(RIGHT(S364,LEN(S364)-IF(LEN(S364)&gt;0,1,LEN(S364)))),UPPER(LEFT(T364,1)),LOWER(RIGHT(T364,LEN(T364)-IF(LEN(T364)&gt;0,1,LEN(T364)))),UPPER(LEFT(U364,1)),LOWER(RIGHT(U364,LEN(U364)-IF(LEN(U364)&gt;0,1,LEN(U364)))),UPPER(LEFT(V364,1)),LOWER(RIGHT(V364,LEN(V364)-IF(LEN(V364)&gt;0,1,LEN(V364)))))</f>
        <v>ıd</v>
      </c>
      <c r="X364" s="3" t="str">
        <f t="shared" ref="X364:X378" si="153">CONCATENATE("""",W364,"""",":","""","""",",")</f>
        <v>"ıd":"",</v>
      </c>
      <c r="Y364" s="22" t="str">
        <f t="shared" ref="Y364:Y378" si="154">CONCATENATE("public static String ",,B364,,"=","""",W364,""";")</f>
        <v>public static String ID="ıd";</v>
      </c>
      <c r="Z364" s="7" t="str">
        <f t="shared" ref="Z364:Z378" si="155">CONCATENATE("private String ",W364,"=","""""",";")</f>
        <v>private String ıd="";</v>
      </c>
    </row>
    <row r="365" spans="2:26" ht="19.2" x14ac:dyDescent="0.45">
      <c r="B365" s="1" t="s">
        <v>3</v>
      </c>
      <c r="C365" s="1" t="s">
        <v>1</v>
      </c>
      <c r="D365" s="4">
        <v>10</v>
      </c>
      <c r="E365" s="24"/>
      <c r="F365" s="24"/>
      <c r="G365" s="24"/>
      <c r="K365" s="25" t="str">
        <f>CONCATENATE(B365,",")</f>
        <v>STATUS,</v>
      </c>
      <c r="L365" s="12"/>
      <c r="M365" s="18" t="str">
        <f t="shared" si="150"/>
        <v>STATUS,</v>
      </c>
      <c r="N365" s="5" t="str">
        <f t="shared" si="151"/>
        <v>STATUS VARCHAR(10),</v>
      </c>
      <c r="O365" s="1" t="s">
        <v>3</v>
      </c>
      <c r="W365" s="17" t="str">
        <f t="shared" si="152"/>
        <v>status</v>
      </c>
      <c r="X365" s="3" t="str">
        <f t="shared" si="153"/>
        <v>"status":"",</v>
      </c>
      <c r="Y365" s="22" t="str">
        <f t="shared" si="154"/>
        <v>public static String STATUS="status";</v>
      </c>
      <c r="Z365" s="7" t="str">
        <f t="shared" si="155"/>
        <v>private String status="";</v>
      </c>
    </row>
    <row r="366" spans="2:26" ht="19.2" x14ac:dyDescent="0.45">
      <c r="B366" s="1" t="s">
        <v>4</v>
      </c>
      <c r="C366" s="1" t="s">
        <v>1</v>
      </c>
      <c r="D366" s="4">
        <v>20</v>
      </c>
      <c r="E366" s="24"/>
      <c r="F366" s="24"/>
      <c r="G366" s="24"/>
      <c r="K366" s="25" t="str">
        <f>CONCATENATE(B366,",")</f>
        <v>INSERT_DATE,</v>
      </c>
      <c r="L366" s="12"/>
      <c r="M366" s="18" t="str">
        <f t="shared" si="150"/>
        <v>INSERT_DATE,</v>
      </c>
      <c r="N366" s="5" t="str">
        <f t="shared" si="151"/>
        <v>INSERT_DATE VARCHAR(20),</v>
      </c>
      <c r="O366" s="1" t="s">
        <v>7</v>
      </c>
      <c r="P366" t="s">
        <v>8</v>
      </c>
      <c r="W366" s="17" t="str">
        <f t="shared" si="152"/>
        <v>ınsertDate</v>
      </c>
      <c r="X366" s="3" t="str">
        <f t="shared" si="153"/>
        <v>"ınsertDate":"",</v>
      </c>
      <c r="Y366" s="22" t="str">
        <f t="shared" si="154"/>
        <v>public static String INSERT_DATE="ınsertDate";</v>
      </c>
      <c r="Z366" s="7" t="str">
        <f t="shared" si="155"/>
        <v>private String ınsertDate="";</v>
      </c>
    </row>
    <row r="367" spans="2:26" ht="19.2" x14ac:dyDescent="0.45">
      <c r="B367" s="1" t="s">
        <v>5</v>
      </c>
      <c r="C367" s="1" t="s">
        <v>1</v>
      </c>
      <c r="D367" s="4">
        <v>20</v>
      </c>
      <c r="E367" s="24"/>
      <c r="F367" s="24"/>
      <c r="G367" s="24"/>
      <c r="K367" s="25" t="str">
        <f>CONCATENATE(B367,",")</f>
        <v>MODIFICATION_DATE,</v>
      </c>
      <c r="L367" s="12"/>
      <c r="M367" s="18" t="str">
        <f t="shared" si="150"/>
        <v>MODIFICATION_DATE,</v>
      </c>
      <c r="N367" s="5" t="str">
        <f t="shared" si="151"/>
        <v>MODIFICATION_DATE VARCHAR(20),</v>
      </c>
      <c r="O367" s="1" t="s">
        <v>9</v>
      </c>
      <c r="P367" t="s">
        <v>8</v>
      </c>
      <c r="W367" s="17" t="str">
        <f t="shared" si="152"/>
        <v>modıfıcatıonDate</v>
      </c>
      <c r="X367" s="3" t="str">
        <f t="shared" si="153"/>
        <v>"modıfıcatıonDate":"",</v>
      </c>
      <c r="Y367" s="22" t="str">
        <f t="shared" si="154"/>
        <v>public static String MODIFICATION_DATE="modıfıcatıonDate";</v>
      </c>
      <c r="Z367" s="7" t="str">
        <f t="shared" si="155"/>
        <v>private String modıfıcatıonDate="";</v>
      </c>
    </row>
    <row r="368" spans="2:26" ht="19.2" x14ac:dyDescent="0.45">
      <c r="B368" s="1" t="s">
        <v>38</v>
      </c>
      <c r="C368" s="1" t="s">
        <v>1</v>
      </c>
      <c r="D368" s="4">
        <v>256</v>
      </c>
      <c r="E368" s="24"/>
      <c r="F368" s="24"/>
      <c r="G368" s="24"/>
      <c r="K368" s="25" t="str">
        <f>CONCATENATE(B368,",")</f>
        <v>ITEM_CODE,</v>
      </c>
      <c r="L368" s="12"/>
      <c r="M368" s="18" t="str">
        <f t="shared" si="150"/>
        <v>ITEM_CODE,</v>
      </c>
      <c r="N368" s="5" t="str">
        <f t="shared" si="151"/>
        <v>ITEM_CODE VARCHAR(256),</v>
      </c>
      <c r="O368" s="1" t="s">
        <v>54</v>
      </c>
      <c r="P368" t="s">
        <v>18</v>
      </c>
      <c r="W368" s="17" t="str">
        <f t="shared" si="152"/>
        <v>ıtemCode</v>
      </c>
      <c r="X368" s="3" t="str">
        <f t="shared" si="153"/>
        <v>"ıtemCode":"",</v>
      </c>
      <c r="Y368" s="22" t="str">
        <f t="shared" si="154"/>
        <v>public static String ITEM_CODE="ıtemCode";</v>
      </c>
      <c r="Z368" s="7" t="str">
        <f t="shared" si="155"/>
        <v>private String ıtemCode="";</v>
      </c>
    </row>
    <row r="369" spans="2:26" ht="74.400000000000006" x14ac:dyDescent="0.45">
      <c r="B369" s="11" t="s">
        <v>53</v>
      </c>
      <c r="C369" s="1" t="s">
        <v>1</v>
      </c>
      <c r="D369" s="12">
        <v>400</v>
      </c>
      <c r="E369" s="24"/>
      <c r="F369" s="24"/>
      <c r="G369" s="24"/>
      <c r="J369" s="23" t="s">
        <v>104</v>
      </c>
      <c r="K369" s="25" t="str">
        <f>CONCATENATE("ifnull((SELECT   ITEM_VALUE FROM CR_LIST_ITEM I WHERE I.ITEM_KEY=T.",B368," AND I.ITEM_CODE='",J369,"' AND I.STATUS='A' limit 1),'' ) AS ",B369,",")</f>
        <v>ifnull((SELECT   ITEM_VALUE FROM CR_LIST_ITEM I WHERE I.ITEM_KEY=T.ITEM_CODE AND I.ITEM_CODE='coreListItem' AND I.STATUS='A' limit 1),'' ) AS ITEM_CODE_NAME,</v>
      </c>
      <c r="L369" s="14"/>
      <c r="M369" s="18" t="str">
        <f t="shared" si="150"/>
        <v>ITEM_CODE_NAME,</v>
      </c>
      <c r="N369" s="5" t="str">
        <f t="shared" si="151"/>
        <v>ITEM_CODE_NAME VARCHAR(400),</v>
      </c>
      <c r="O369" s="14" t="s">
        <v>54</v>
      </c>
      <c r="P369" t="s">
        <v>18</v>
      </c>
      <c r="Q369" t="s">
        <v>0</v>
      </c>
      <c r="W369" s="17" t="str">
        <f t="shared" si="152"/>
        <v>ıtemCodeName</v>
      </c>
      <c r="X369" s="3" t="str">
        <f t="shared" si="153"/>
        <v>"ıtemCodeName":"",</v>
      </c>
      <c r="Y369" s="22" t="str">
        <f t="shared" si="154"/>
        <v>public static String ITEM_CODE_NAME="ıtemCodeName";</v>
      </c>
      <c r="Z369" s="7" t="str">
        <f t="shared" si="155"/>
        <v>private String ıtemCodeName="";</v>
      </c>
    </row>
    <row r="370" spans="2:26" ht="19.2" x14ac:dyDescent="0.45">
      <c r="B370" s="10" t="s">
        <v>39</v>
      </c>
      <c r="C370" s="1" t="s">
        <v>1</v>
      </c>
      <c r="D370" s="8">
        <v>256</v>
      </c>
      <c r="E370" s="24"/>
      <c r="F370" s="24"/>
      <c r="G370" s="24"/>
      <c r="K370" s="25" t="str">
        <f t="shared" ref="K370:K377" si="156">CONCATENATE(B370,",")</f>
        <v>ITEM_KEY,</v>
      </c>
      <c r="M370" s="18" t="str">
        <f t="shared" si="150"/>
        <v>ITEM_KEY,</v>
      </c>
      <c r="N370" s="5" t="str">
        <f t="shared" si="151"/>
        <v>ITEM_KEY VARCHAR(256),</v>
      </c>
      <c r="O370" t="s">
        <v>54</v>
      </c>
      <c r="P370" t="s">
        <v>43</v>
      </c>
      <c r="W370" s="17" t="str">
        <f t="shared" si="152"/>
        <v>ıtemKey</v>
      </c>
      <c r="X370" s="3" t="str">
        <f t="shared" si="153"/>
        <v>"ıtemKey":"",</v>
      </c>
      <c r="Y370" s="22" t="str">
        <f t="shared" si="154"/>
        <v>public static String ITEM_KEY="ıtemKey";</v>
      </c>
      <c r="Z370" s="7" t="str">
        <f t="shared" si="155"/>
        <v>private String ıtemKey="";</v>
      </c>
    </row>
    <row r="371" spans="2:26" ht="19.2" x14ac:dyDescent="0.45">
      <c r="B371" s="10" t="s">
        <v>40</v>
      </c>
      <c r="C371" s="1" t="s">
        <v>1</v>
      </c>
      <c r="D371" s="8">
        <v>600</v>
      </c>
      <c r="E371" s="24"/>
      <c r="F371" s="24"/>
      <c r="G371" s="24"/>
      <c r="K371" s="25" t="str">
        <f t="shared" si="156"/>
        <v>ITEM_VALUE,</v>
      </c>
      <c r="M371" s="18" t="str">
        <f t="shared" si="150"/>
        <v>ITEM_VALUE,</v>
      </c>
      <c r="N371" s="5" t="str">
        <f t="shared" si="151"/>
        <v>ITEM_VALUE VARCHAR(600),</v>
      </c>
      <c r="O371" t="s">
        <v>54</v>
      </c>
      <c r="P371" t="s">
        <v>44</v>
      </c>
      <c r="W371" s="17" t="str">
        <f t="shared" si="152"/>
        <v>ıtemValue</v>
      </c>
      <c r="X371" s="3" t="str">
        <f t="shared" si="153"/>
        <v>"ıtemValue":"",</v>
      </c>
      <c r="Y371" s="22" t="str">
        <f t="shared" si="154"/>
        <v>public static String ITEM_VALUE="ıtemValue";</v>
      </c>
      <c r="Z371" s="7" t="str">
        <f t="shared" si="155"/>
        <v>private String ıtemValue="";</v>
      </c>
    </row>
    <row r="372" spans="2:26" ht="19.2" x14ac:dyDescent="0.45">
      <c r="B372" s="10" t="s">
        <v>97</v>
      </c>
      <c r="C372" s="1" t="s">
        <v>1</v>
      </c>
      <c r="D372" s="8">
        <v>3000</v>
      </c>
      <c r="E372" s="24"/>
      <c r="F372" s="24"/>
      <c r="G372" s="24"/>
      <c r="K372" s="25" t="str">
        <f t="shared" si="156"/>
        <v>PARAM_1,</v>
      </c>
      <c r="M372" s="19"/>
      <c r="N372" s="5" t="str">
        <f t="shared" si="151"/>
        <v>PARAM_1 VARCHAR(3000),</v>
      </c>
      <c r="O372" t="s">
        <v>102</v>
      </c>
      <c r="P372">
        <v>1</v>
      </c>
      <c r="W372" s="17" t="str">
        <f t="shared" si="152"/>
        <v>param1</v>
      </c>
      <c r="X372" s="3" t="str">
        <f t="shared" si="153"/>
        <v>"param1":"",</v>
      </c>
      <c r="Y372" s="22" t="str">
        <f t="shared" si="154"/>
        <v>public static String PARAM_1="param1";</v>
      </c>
      <c r="Z372" s="7" t="str">
        <f t="shared" si="155"/>
        <v>private String param1="";</v>
      </c>
    </row>
    <row r="373" spans="2:26" ht="19.2" x14ac:dyDescent="0.45">
      <c r="B373" s="10" t="s">
        <v>98</v>
      </c>
      <c r="C373" s="1" t="s">
        <v>1</v>
      </c>
      <c r="D373" s="8">
        <v>3000</v>
      </c>
      <c r="E373" s="24"/>
      <c r="F373" s="24"/>
      <c r="G373" s="24"/>
      <c r="K373" s="25" t="str">
        <f t="shared" si="156"/>
        <v>PARAM_2,</v>
      </c>
      <c r="M373" s="19"/>
      <c r="N373" s="5" t="str">
        <f t="shared" si="151"/>
        <v>PARAM_2 VARCHAR(3000),</v>
      </c>
      <c r="O373" t="s">
        <v>102</v>
      </c>
      <c r="P373">
        <v>2</v>
      </c>
      <c r="W373" s="17" t="str">
        <f t="shared" si="152"/>
        <v>param2</v>
      </c>
      <c r="X373" s="3" t="str">
        <f t="shared" si="153"/>
        <v>"param2":"",</v>
      </c>
      <c r="Y373" s="22" t="str">
        <f t="shared" si="154"/>
        <v>public static String PARAM_2="param2";</v>
      </c>
      <c r="Z373" s="7" t="str">
        <f t="shared" si="155"/>
        <v>private String param2="";</v>
      </c>
    </row>
    <row r="374" spans="2:26" ht="19.2" x14ac:dyDescent="0.45">
      <c r="B374" s="10" t="s">
        <v>99</v>
      </c>
      <c r="C374" s="1" t="s">
        <v>1</v>
      </c>
      <c r="D374" s="8">
        <v>3000</v>
      </c>
      <c r="E374" s="24"/>
      <c r="F374" s="24"/>
      <c r="G374" s="24"/>
      <c r="K374" s="25" t="str">
        <f t="shared" si="156"/>
        <v>PARAM_3,</v>
      </c>
      <c r="M374" s="19"/>
      <c r="N374" s="5" t="str">
        <f t="shared" si="151"/>
        <v>PARAM_3 VARCHAR(3000),</v>
      </c>
      <c r="O374" t="s">
        <v>102</v>
      </c>
      <c r="P374">
        <v>3</v>
      </c>
      <c r="W374" s="17" t="str">
        <f t="shared" si="152"/>
        <v>param3</v>
      </c>
      <c r="X374" s="3" t="str">
        <f t="shared" si="153"/>
        <v>"param3":"",</v>
      </c>
      <c r="Y374" s="22" t="str">
        <f t="shared" si="154"/>
        <v>public static String PARAM_3="param3";</v>
      </c>
      <c r="Z374" s="7" t="str">
        <f t="shared" si="155"/>
        <v>private String param3="";</v>
      </c>
    </row>
    <row r="375" spans="2:26" ht="19.2" x14ac:dyDescent="0.45">
      <c r="B375" s="10" t="s">
        <v>101</v>
      </c>
      <c r="C375" s="1" t="s">
        <v>1</v>
      </c>
      <c r="D375" s="8">
        <v>3000</v>
      </c>
      <c r="E375" s="24"/>
      <c r="F375" s="24"/>
      <c r="G375" s="24"/>
      <c r="K375" s="25" t="str">
        <f t="shared" si="156"/>
        <v>PARAM_4,</v>
      </c>
      <c r="M375" s="19"/>
      <c r="N375" s="5" t="str">
        <f t="shared" si="151"/>
        <v>PARAM_4 VARCHAR(3000),</v>
      </c>
      <c r="O375" t="s">
        <v>102</v>
      </c>
      <c r="P375">
        <v>4</v>
      </c>
      <c r="W375" s="17" t="str">
        <f t="shared" si="152"/>
        <v>param4</v>
      </c>
      <c r="X375" s="3" t="str">
        <f t="shared" si="153"/>
        <v>"param4":"",</v>
      </c>
      <c r="Y375" s="22" t="str">
        <f t="shared" si="154"/>
        <v>public static String PARAM_4="param4";</v>
      </c>
      <c r="Z375" s="7" t="str">
        <f t="shared" si="155"/>
        <v>private String param4="";</v>
      </c>
    </row>
    <row r="376" spans="2:26" ht="19.2" x14ac:dyDescent="0.45">
      <c r="B376" s="10" t="s">
        <v>100</v>
      </c>
      <c r="C376" s="1" t="s">
        <v>1</v>
      </c>
      <c r="D376" s="8">
        <v>3000</v>
      </c>
      <c r="E376" s="24"/>
      <c r="F376" s="24"/>
      <c r="G376" s="24"/>
      <c r="K376" s="25" t="str">
        <f t="shared" si="156"/>
        <v>PARAM_5,</v>
      </c>
      <c r="M376" s="19"/>
      <c r="N376" s="5" t="str">
        <f t="shared" si="151"/>
        <v>PARAM_5 VARCHAR(3000),</v>
      </c>
      <c r="O376" t="s">
        <v>102</v>
      </c>
      <c r="P376">
        <v>5</v>
      </c>
      <c r="W376" s="17" t="str">
        <f t="shared" si="152"/>
        <v>param5</v>
      </c>
      <c r="X376" s="3" t="str">
        <f t="shared" si="153"/>
        <v>"param5":"",</v>
      </c>
      <c r="Y376" s="22" t="str">
        <f t="shared" si="154"/>
        <v>public static String PARAM_5="param5";</v>
      </c>
      <c r="Z376" s="7" t="str">
        <f t="shared" si="155"/>
        <v>private String param5="";</v>
      </c>
    </row>
    <row r="377" spans="2:26" ht="19.2" x14ac:dyDescent="0.45">
      <c r="B377" s="10" t="s">
        <v>29</v>
      </c>
      <c r="C377" s="1" t="s">
        <v>1</v>
      </c>
      <c r="D377" s="8">
        <v>10</v>
      </c>
      <c r="E377" s="24"/>
      <c r="F377" s="24"/>
      <c r="G377" s="24"/>
      <c r="J377" s="23"/>
      <c r="K377" s="25" t="str">
        <f t="shared" si="156"/>
        <v>LANG,</v>
      </c>
      <c r="M377" s="18" t="str">
        <f>CONCATENATE(B377,",")</f>
        <v>LANG,</v>
      </c>
      <c r="N377" s="5" t="str">
        <f t="shared" si="151"/>
        <v>LANG VARCHAR(10),</v>
      </c>
      <c r="O377" t="s">
        <v>29</v>
      </c>
      <c r="W377" s="17" t="str">
        <f t="shared" si="152"/>
        <v>lang</v>
      </c>
      <c r="X377" s="3" t="str">
        <f t="shared" si="153"/>
        <v>"lang":"",</v>
      </c>
      <c r="Y377" s="22" t="str">
        <f t="shared" si="154"/>
        <v>public static String LANG="lang";</v>
      </c>
      <c r="Z377" s="7" t="str">
        <f t="shared" si="155"/>
        <v>private String lang="";</v>
      </c>
    </row>
    <row r="378" spans="2:26" ht="62.4" x14ac:dyDescent="0.45">
      <c r="B378" s="10" t="s">
        <v>56</v>
      </c>
      <c r="C378" s="10" t="s">
        <v>1</v>
      </c>
      <c r="D378" s="8">
        <v>300</v>
      </c>
      <c r="E378" s="24"/>
      <c r="F378" s="24"/>
      <c r="G378" s="24"/>
      <c r="J378" s="23" t="s">
        <v>103</v>
      </c>
      <c r="K378" s="25" t="str">
        <f>CONCATENATE("ifnull((SELECT   ITEM_VALUE FROM CR_LIST_ITEM I WHERE I.ITEM_KEY=T.",B377," AND I.ITEM_CODE='",J378,"' AND I.STATUS='A' limit 1),'' ) AS ",B378,"")</f>
        <v>ifnull((SELECT   ITEM_VALUE FROM CR_LIST_ITEM I WHERE I.ITEM_KEY=T.LANG AND I.ITEM_CODE='language' AND I.STATUS='A' limit 1),'' ) AS LANGUAGE_NAME</v>
      </c>
      <c r="M378" s="20" t="str">
        <f>CONCATENATE(B378,",")</f>
        <v>LANGUAGE_NAME,</v>
      </c>
      <c r="N378" s="5" t="str">
        <f t="shared" si="151"/>
        <v>LANGUAGE_NAME VARCHAR(300),</v>
      </c>
      <c r="O378" t="s">
        <v>57</v>
      </c>
      <c r="P378" t="s">
        <v>0</v>
      </c>
      <c r="W378" s="17" t="str">
        <f t="shared" si="152"/>
        <v>languageName</v>
      </c>
      <c r="X378" s="3" t="str">
        <f t="shared" si="153"/>
        <v>"languageName":"",</v>
      </c>
      <c r="Y378" s="22" t="str">
        <f t="shared" si="154"/>
        <v>public static String LANGUAGE_NAME="languageName";</v>
      </c>
      <c r="Z378" s="7" t="str">
        <f t="shared" si="155"/>
        <v>private String languageName="";</v>
      </c>
    </row>
    <row r="379" spans="2:26" x14ac:dyDescent="0.3">
      <c r="E379" s="24"/>
      <c r="F379" s="24"/>
      <c r="G379" s="24"/>
      <c r="K379" s="29" t="str">
        <f>CONCATENATE(" FROM ",LEFT(B363,LEN(B363)-5)," T")</f>
        <v xml:space="preserve"> FROM CR_LIST_ITEM T</v>
      </c>
      <c r="M379" s="19"/>
      <c r="N379" s="5" t="s">
        <v>6</v>
      </c>
      <c r="W379" s="16"/>
      <c r="X379" s="3" t="s">
        <v>33</v>
      </c>
      <c r="Y379" s="22"/>
      <c r="Z379" s="7"/>
    </row>
    <row r="380" spans="2:26" x14ac:dyDescent="0.3">
      <c r="E380" s="24"/>
      <c r="F380" s="24"/>
      <c r="G380" s="24"/>
      <c r="K380" s="21"/>
      <c r="M380" s="19"/>
      <c r="N380" s="5"/>
      <c r="W380" s="16"/>
      <c r="X380" s="3"/>
      <c r="Y380" s="22"/>
      <c r="Z380" s="7"/>
    </row>
    <row r="381" spans="2:26" x14ac:dyDescent="0.3">
      <c r="E381" s="24"/>
      <c r="F381" s="24"/>
      <c r="G381" s="24"/>
      <c r="K381" s="21"/>
      <c r="M381" s="19"/>
      <c r="N381" s="5"/>
      <c r="W381" s="16"/>
      <c r="X381" s="3"/>
      <c r="Y381" s="22"/>
      <c r="Z381" s="7"/>
    </row>
    <row r="382" spans="2:26" x14ac:dyDescent="0.3">
      <c r="E382" s="24"/>
      <c r="F382" s="24"/>
      <c r="G382" s="24"/>
      <c r="K382" s="21"/>
      <c r="M382" s="19"/>
      <c r="N382" s="5"/>
      <c r="W382" s="16"/>
      <c r="X382" s="3"/>
      <c r="Y382" s="22"/>
      <c r="Z382" s="7"/>
    </row>
    <row r="383" spans="2:26" x14ac:dyDescent="0.3">
      <c r="B383" s="2" t="s">
        <v>65</v>
      </c>
      <c r="E383" s="24"/>
      <c r="F383" s="24"/>
      <c r="G383" s="24"/>
      <c r="I383" t="str">
        <f>CONCATENATE("ALTER TABLE"," ",B383)</f>
        <v>ALTER TABLE CR_REL_RULE_AND_COMPONENT</v>
      </c>
      <c r="K383" s="21"/>
      <c r="M383" s="19" t="str">
        <f>CONCATENATE("CREATE VIEW ",B383," AS SELECT ")</f>
        <v xml:space="preserve">CREATE VIEW CR_REL_RULE_AND_COMPONENT AS SELECT </v>
      </c>
      <c r="N383" s="5" t="str">
        <f>CONCATENATE("CREATE TABLE ",B383," ","(")</f>
        <v>CREATE TABLE CR_REL_RULE_AND_COMPONENT (</v>
      </c>
      <c r="W383" s="16"/>
      <c r="X383" s="3" t="s">
        <v>32</v>
      </c>
      <c r="Y383" s="22"/>
      <c r="Z383" s="7"/>
    </row>
    <row r="384" spans="2:26" ht="30.6" x14ac:dyDescent="0.45">
      <c r="B384" s="1" t="s">
        <v>2</v>
      </c>
      <c r="C384" s="1" t="s">
        <v>1</v>
      </c>
      <c r="D384" s="4">
        <v>20</v>
      </c>
      <c r="E384" s="24"/>
      <c r="F384" s="24"/>
      <c r="G384" s="24"/>
      <c r="I384" t="str">
        <f t="shared" ref="I384:I394" si="157">I383</f>
        <v>ALTER TABLE CR_REL_RULE_AND_COMPONENT</v>
      </c>
      <c r="J384" t="str">
        <f t="shared" ref="J384:J394" si="158">CONCATENATE(LEFT(CONCATENATE(" ADD "," ",N384,";"),LEN(CONCATENATE(" ADD "," ",N384,";"))-2),";")</f>
        <v xml:space="preserve"> ADD  ID VARCHAR(20);</v>
      </c>
      <c r="K384" s="21" t="str">
        <f t="shared" ref="K384:K394" si="159">CONCATENATE(LEFT(CONCATENATE("  ALTER COLUMN  "," ",N384,";"),LEN(CONCATENATE("  ALTER COLUMN  "," ",N384,";"))-2),";")</f>
        <v xml:space="preserve">  ALTER COLUMN   ID VARCHAR(20);</v>
      </c>
      <c r="L384" s="12"/>
      <c r="M384" s="18" t="str">
        <f t="shared" ref="M384:M394" si="160">CONCATENATE(B384,",")</f>
        <v>ID,</v>
      </c>
      <c r="N384" s="5" t="str">
        <f t="shared" ref="N384:N390" si="161">CONCATENATE(B384," ",C384,"(",D384,")",",")</f>
        <v>ID VARCHAR(20),</v>
      </c>
      <c r="O384" s="1" t="s">
        <v>2</v>
      </c>
      <c r="P384" s="6"/>
      <c r="Q384" s="6"/>
      <c r="R384" s="6"/>
      <c r="S384" s="6"/>
      <c r="T384" s="6"/>
      <c r="U384" s="6"/>
      <c r="V384" s="6"/>
      <c r="W384" s="17" t="str">
        <f t="shared" ref="W384:W394" si="162">CONCATENATE(,LOWER(O384),UPPER(LEFT(P384,1)),LOWER(RIGHT(P384,LEN(P384)-IF(LEN(P384)&gt;0,1,LEN(P384)))),UPPER(LEFT(Q384,1)),LOWER(RIGHT(Q384,LEN(Q384)-IF(LEN(Q384)&gt;0,1,LEN(Q384)))),UPPER(LEFT(R384,1)),LOWER(RIGHT(R384,LEN(R384)-IF(LEN(R384)&gt;0,1,LEN(R384)))),UPPER(LEFT(S384,1)),LOWER(RIGHT(S384,LEN(S384)-IF(LEN(S384)&gt;0,1,LEN(S384)))),UPPER(LEFT(T384,1)),LOWER(RIGHT(T384,LEN(T384)-IF(LEN(T384)&gt;0,1,LEN(T384)))),UPPER(LEFT(U384,1)),LOWER(RIGHT(U384,LEN(U384)-IF(LEN(U384)&gt;0,1,LEN(U384)))),UPPER(LEFT(V384,1)),LOWER(RIGHT(V384,LEN(V384)-IF(LEN(V384)&gt;0,1,LEN(V384)))))</f>
        <v>ıd</v>
      </c>
      <c r="X384" s="3" t="str">
        <f t="shared" ref="X384:X394" si="163">CONCATENATE("""",W384,"""",":","""","""",",")</f>
        <v>"ıd":"",</v>
      </c>
      <c r="Y384" s="22" t="str">
        <f t="shared" ref="Y384:Y394" si="164">CONCATENATE("public static String ",,B384,,"=","""",W384,""";")</f>
        <v>public static String ID="ıd";</v>
      </c>
      <c r="Z384" s="7" t="str">
        <f t="shared" ref="Z384:Z394" si="165">CONCATENATE("private String ",W384,"=","""""",";")</f>
        <v>private String ıd="";</v>
      </c>
    </row>
    <row r="385" spans="2:26" ht="30.6" x14ac:dyDescent="0.45">
      <c r="B385" s="1" t="s">
        <v>3</v>
      </c>
      <c r="C385" s="1" t="s">
        <v>1</v>
      </c>
      <c r="D385" s="4">
        <v>10</v>
      </c>
      <c r="E385" s="24"/>
      <c r="F385" s="24"/>
      <c r="G385" s="24"/>
      <c r="I385" t="str">
        <f t="shared" si="157"/>
        <v>ALTER TABLE CR_REL_RULE_AND_COMPONENT</v>
      </c>
      <c r="J385" t="str">
        <f t="shared" si="158"/>
        <v xml:space="preserve"> ADD  STATUS VARCHAR(10);</v>
      </c>
      <c r="K385" s="21" t="str">
        <f t="shared" si="159"/>
        <v xml:space="preserve">  ALTER COLUMN   STATUS VARCHAR(10);</v>
      </c>
      <c r="L385" s="12"/>
      <c r="M385" s="18" t="str">
        <f t="shared" si="160"/>
        <v>STATUS,</v>
      </c>
      <c r="N385" s="5" t="str">
        <f t="shared" si="161"/>
        <v>STATUS VARCHAR(10),</v>
      </c>
      <c r="O385" s="1" t="s">
        <v>3</v>
      </c>
      <c r="W385" s="17" t="str">
        <f t="shared" si="162"/>
        <v>status</v>
      </c>
      <c r="X385" s="3" t="str">
        <f t="shared" si="163"/>
        <v>"status":"",</v>
      </c>
      <c r="Y385" s="22" t="str">
        <f t="shared" si="164"/>
        <v>public static String STATUS="status";</v>
      </c>
      <c r="Z385" s="7" t="str">
        <f t="shared" si="165"/>
        <v>private String status="";</v>
      </c>
    </row>
    <row r="386" spans="2:26" ht="30.6" x14ac:dyDescent="0.45">
      <c r="B386" s="1" t="s">
        <v>4</v>
      </c>
      <c r="C386" s="1" t="s">
        <v>1</v>
      </c>
      <c r="D386" s="4">
        <v>20</v>
      </c>
      <c r="E386" s="24"/>
      <c r="F386" s="24"/>
      <c r="G386" s="24"/>
      <c r="I386" t="str">
        <f t="shared" si="157"/>
        <v>ALTER TABLE CR_REL_RULE_AND_COMPONENT</v>
      </c>
      <c r="J386" t="str">
        <f t="shared" si="158"/>
        <v xml:space="preserve"> ADD  INSERT_DATE VARCHAR(20);</v>
      </c>
      <c r="K386" s="21" t="str">
        <f t="shared" si="159"/>
        <v xml:space="preserve">  ALTER COLUMN   INSERT_DATE VARCHAR(20);</v>
      </c>
      <c r="L386" s="12"/>
      <c r="M386" s="18" t="str">
        <f t="shared" si="160"/>
        <v>INSERT_DATE,</v>
      </c>
      <c r="N386" s="5" t="str">
        <f t="shared" si="161"/>
        <v>INSERT_DATE VARCHAR(20),</v>
      </c>
      <c r="O386" s="1" t="s">
        <v>7</v>
      </c>
      <c r="P386" t="s">
        <v>8</v>
      </c>
      <c r="W386" s="17" t="str">
        <f t="shared" si="162"/>
        <v>ınsertDate</v>
      </c>
      <c r="X386" s="3" t="str">
        <f t="shared" si="163"/>
        <v>"ınsertDate":"",</v>
      </c>
      <c r="Y386" s="22" t="str">
        <f t="shared" si="164"/>
        <v>public static String INSERT_DATE="ınsertDate";</v>
      </c>
      <c r="Z386" s="7" t="str">
        <f t="shared" si="165"/>
        <v>private String ınsertDate="";</v>
      </c>
    </row>
    <row r="387" spans="2:26" ht="45" x14ac:dyDescent="0.45">
      <c r="B387" s="1" t="s">
        <v>5</v>
      </c>
      <c r="C387" s="1" t="s">
        <v>1</v>
      </c>
      <c r="D387" s="4">
        <v>20</v>
      </c>
      <c r="E387" s="24"/>
      <c r="F387" s="24"/>
      <c r="G387" s="24"/>
      <c r="I387" t="str">
        <f t="shared" si="157"/>
        <v>ALTER TABLE CR_REL_RULE_AND_COMPONENT</v>
      </c>
      <c r="J387" t="str">
        <f t="shared" si="158"/>
        <v xml:space="preserve"> ADD  MODIFICATION_DATE VARCHAR(20);</v>
      </c>
      <c r="K387" s="21" t="str">
        <f t="shared" si="159"/>
        <v xml:space="preserve">  ALTER COLUMN   MODIFICATION_DATE VARCHAR(20);</v>
      </c>
      <c r="L387" s="12"/>
      <c r="M387" s="18" t="str">
        <f t="shared" si="160"/>
        <v>MODIFICATION_DATE,</v>
      </c>
      <c r="N387" s="5" t="str">
        <f t="shared" si="161"/>
        <v>MODIFICATION_DATE VARCHAR(20),</v>
      </c>
      <c r="O387" s="1" t="s">
        <v>9</v>
      </c>
      <c r="P387" t="s">
        <v>8</v>
      </c>
      <c r="W387" s="17" t="str">
        <f t="shared" si="162"/>
        <v>modıfıcatıonDate</v>
      </c>
      <c r="X387" s="3" t="str">
        <f t="shared" si="163"/>
        <v>"modıfıcatıonDate":"",</v>
      </c>
      <c r="Y387" s="22" t="str">
        <f t="shared" si="164"/>
        <v>public static String MODIFICATION_DATE="modıfıcatıonDate";</v>
      </c>
      <c r="Z387" s="7" t="str">
        <f t="shared" si="165"/>
        <v>private String modıfıcatıonDate="";</v>
      </c>
    </row>
    <row r="388" spans="2:26" ht="30.6" x14ac:dyDescent="0.45">
      <c r="B388" s="1" t="s">
        <v>110</v>
      </c>
      <c r="C388" s="1" t="s">
        <v>1</v>
      </c>
      <c r="D388" s="8">
        <v>500</v>
      </c>
      <c r="E388" s="24"/>
      <c r="F388" s="24"/>
      <c r="G388" s="24"/>
      <c r="I388" t="str">
        <f t="shared" si="157"/>
        <v>ALTER TABLE CR_REL_RULE_AND_COMPONENT</v>
      </c>
      <c r="J388" t="str">
        <f t="shared" si="158"/>
        <v xml:space="preserve"> ADD  LI_RULE_KEY VARCHAR(500);</v>
      </c>
      <c r="K388" s="21" t="str">
        <f t="shared" si="159"/>
        <v xml:space="preserve">  ALTER COLUMN   LI_RULE_KEY VARCHAR(500);</v>
      </c>
      <c r="M388" s="18" t="str">
        <f t="shared" si="160"/>
        <v>LI_RULE_KEY,</v>
      </c>
      <c r="N388" s="5" t="str">
        <f t="shared" si="161"/>
        <v>LI_RULE_KEY VARCHAR(500),</v>
      </c>
      <c r="O388" s="1" t="s">
        <v>66</v>
      </c>
      <c r="P388" t="s">
        <v>67</v>
      </c>
      <c r="Q388" t="s">
        <v>43</v>
      </c>
      <c r="W388" s="17" t="str">
        <f t="shared" si="162"/>
        <v>lıRuleKey</v>
      </c>
      <c r="X388" s="3" t="str">
        <f t="shared" si="163"/>
        <v>"lıRuleKey":"",</v>
      </c>
      <c r="Y388" s="22" t="str">
        <f t="shared" si="164"/>
        <v>public static String LI_RULE_KEY="lıRuleKey";</v>
      </c>
      <c r="Z388" s="7" t="str">
        <f t="shared" si="165"/>
        <v>private String lıRuleKey="";</v>
      </c>
    </row>
    <row r="389" spans="2:26" ht="45" x14ac:dyDescent="0.45">
      <c r="B389" s="1" t="s">
        <v>106</v>
      </c>
      <c r="C389" s="1" t="s">
        <v>1</v>
      </c>
      <c r="D389" s="8">
        <v>500</v>
      </c>
      <c r="E389" s="24"/>
      <c r="F389" s="24"/>
      <c r="G389" s="24"/>
      <c r="I389" t="str">
        <f t="shared" si="157"/>
        <v>ALTER TABLE CR_REL_RULE_AND_COMPONENT</v>
      </c>
      <c r="J389" t="str">
        <f t="shared" si="158"/>
        <v xml:space="preserve"> ADD  LI_COMPONENT_CODE VARCHAR(500);</v>
      </c>
      <c r="K389" s="21" t="str">
        <f t="shared" si="159"/>
        <v xml:space="preserve">  ALTER COLUMN   LI_COMPONENT_CODE VARCHAR(500);</v>
      </c>
      <c r="M389" s="18" t="str">
        <f t="shared" si="160"/>
        <v>LI_COMPONENT_CODE,</v>
      </c>
      <c r="N389" s="5" t="str">
        <f t="shared" si="161"/>
        <v>LI_COMPONENT_CODE VARCHAR(500),</v>
      </c>
      <c r="O389" s="1" t="s">
        <v>66</v>
      </c>
      <c r="P389" t="s">
        <v>49</v>
      </c>
      <c r="Q389" t="s">
        <v>18</v>
      </c>
      <c r="W389" s="17" t="str">
        <f t="shared" si="162"/>
        <v>lıComponentCode</v>
      </c>
      <c r="X389" s="3" t="str">
        <f t="shared" si="163"/>
        <v>"lıComponentCode":"",</v>
      </c>
      <c r="Y389" s="22" t="str">
        <f t="shared" si="164"/>
        <v>public static String LI_COMPONENT_CODE="lıComponentCode";</v>
      </c>
      <c r="Z389" s="7" t="str">
        <f t="shared" si="165"/>
        <v>private String lıComponentCode="";</v>
      </c>
    </row>
    <row r="390" spans="2:26" ht="45" x14ac:dyDescent="0.45">
      <c r="B390" s="1" t="s">
        <v>109</v>
      </c>
      <c r="C390" s="1" t="s">
        <v>1</v>
      </c>
      <c r="D390" s="8">
        <v>500</v>
      </c>
      <c r="E390" s="24"/>
      <c r="F390" s="24"/>
      <c r="G390" s="24"/>
      <c r="I390" t="str">
        <f t="shared" si="157"/>
        <v>ALTER TABLE CR_REL_RULE_AND_COMPONENT</v>
      </c>
      <c r="J390" t="str">
        <f t="shared" si="158"/>
        <v xml:space="preserve"> ADD  LI_COMPONENT_KEY VARCHAR(500);</v>
      </c>
      <c r="K390" s="21" t="str">
        <f t="shared" si="159"/>
        <v xml:space="preserve">  ALTER COLUMN   LI_COMPONENT_KEY VARCHAR(500);</v>
      </c>
      <c r="M390" s="18" t="str">
        <f t="shared" si="160"/>
        <v>LI_COMPONENT_KEY,</v>
      </c>
      <c r="N390" s="5" t="str">
        <f t="shared" si="161"/>
        <v>LI_COMPONENT_KEY VARCHAR(500),</v>
      </c>
      <c r="O390" s="1" t="s">
        <v>66</v>
      </c>
      <c r="P390" t="s">
        <v>49</v>
      </c>
      <c r="Q390" t="s">
        <v>43</v>
      </c>
      <c r="W390" s="17" t="str">
        <f t="shared" si="162"/>
        <v>lıComponentKey</v>
      </c>
      <c r="X390" s="3" t="str">
        <f t="shared" si="163"/>
        <v>"lıComponentKey":"",</v>
      </c>
      <c r="Y390" s="22" t="str">
        <f t="shared" si="164"/>
        <v>public static String LI_COMPONENT_KEY="lıComponentKey";</v>
      </c>
      <c r="Z390" s="7" t="str">
        <f t="shared" si="165"/>
        <v>private String lıComponentKey="";</v>
      </c>
    </row>
    <row r="391" spans="2:26" ht="30.6" x14ac:dyDescent="0.45">
      <c r="B391" s="1" t="s">
        <v>36</v>
      </c>
      <c r="C391" s="1" t="s">
        <v>1</v>
      </c>
      <c r="D391" s="4">
        <v>20</v>
      </c>
      <c r="E391" s="24"/>
      <c r="F391" s="24"/>
      <c r="G391" s="24"/>
      <c r="I391" t="str">
        <f t="shared" si="157"/>
        <v>ALTER TABLE CR_REL_RULE_AND_COMPONENT</v>
      </c>
      <c r="J391" t="str">
        <f t="shared" si="158"/>
        <v xml:space="preserve"> ADD  PERMISSION_TYPE VARCHAR(20);</v>
      </c>
      <c r="K391" s="21" t="str">
        <f t="shared" si="159"/>
        <v xml:space="preserve">  ALTER COLUMN   PERMISSION_TYPE VARCHAR(20);</v>
      </c>
      <c r="L391" s="12"/>
      <c r="M391" s="18" t="str">
        <f t="shared" si="160"/>
        <v>PERMISSION_TYPE,</v>
      </c>
      <c r="N391" s="5" t="s">
        <v>120</v>
      </c>
      <c r="O391" s="1" t="s">
        <v>50</v>
      </c>
      <c r="P391" t="s">
        <v>51</v>
      </c>
      <c r="W391" s="17" t="str">
        <f t="shared" si="162"/>
        <v>permıssıonType</v>
      </c>
      <c r="X391" s="3" t="str">
        <f t="shared" si="163"/>
        <v>"permıssıonType":"",</v>
      </c>
      <c r="Y391" s="22" t="str">
        <f t="shared" si="164"/>
        <v>public static String PERMISSION_TYPE="permıssıonType";</v>
      </c>
      <c r="Z391" s="7" t="str">
        <f t="shared" si="165"/>
        <v>private String permıssıonType="";</v>
      </c>
    </row>
    <row r="392" spans="2:26" ht="30.6" x14ac:dyDescent="0.45">
      <c r="B392" s="1" t="s">
        <v>47</v>
      </c>
      <c r="C392" s="1" t="s">
        <v>1</v>
      </c>
      <c r="D392" s="4">
        <v>4000</v>
      </c>
      <c r="E392" s="24"/>
      <c r="F392" s="24"/>
      <c r="G392" s="24"/>
      <c r="I392" t="str">
        <f t="shared" si="157"/>
        <v>ALTER TABLE CR_REL_RULE_AND_COMPONENT</v>
      </c>
      <c r="J392" t="str">
        <f t="shared" si="158"/>
        <v xml:space="preserve"> ADD  INPUT_KEY VARCHAR(4000);</v>
      </c>
      <c r="K392" s="21" t="str">
        <f t="shared" si="159"/>
        <v xml:space="preserve">  ALTER COLUMN   INPUT_KEY VARCHAR(4000);</v>
      </c>
      <c r="L392" s="12"/>
      <c r="M392" s="18" t="str">
        <f t="shared" si="160"/>
        <v>INPUT_KEY,</v>
      </c>
      <c r="N392" s="5" t="s">
        <v>121</v>
      </c>
      <c r="O392" s="1" t="s">
        <v>13</v>
      </c>
      <c r="P392" t="s">
        <v>43</v>
      </c>
      <c r="W392" s="17" t="str">
        <f t="shared" si="162"/>
        <v>ınputKey</v>
      </c>
      <c r="X392" s="3" t="str">
        <f t="shared" si="163"/>
        <v>"ınputKey":"",</v>
      </c>
      <c r="Y392" s="22" t="str">
        <f t="shared" si="164"/>
        <v>public static String INPUT_KEY="ınputKey";</v>
      </c>
      <c r="Z392" s="7" t="str">
        <f t="shared" si="165"/>
        <v>private String ınputKey="";</v>
      </c>
    </row>
    <row r="393" spans="2:26" ht="30.6" x14ac:dyDescent="0.45">
      <c r="B393" s="1" t="s">
        <v>48</v>
      </c>
      <c r="C393" s="1" t="s">
        <v>1</v>
      </c>
      <c r="D393" s="4">
        <v>4000</v>
      </c>
      <c r="E393" s="24"/>
      <c r="F393" s="24"/>
      <c r="G393" s="24"/>
      <c r="I393" t="str">
        <f t="shared" si="157"/>
        <v>ALTER TABLE CR_REL_RULE_AND_COMPONENT</v>
      </c>
      <c r="J393" t="str">
        <f t="shared" si="158"/>
        <v xml:space="preserve"> ADD  INPUT_VALUE VARCHAR(4000);</v>
      </c>
      <c r="K393" s="21" t="str">
        <f t="shared" si="159"/>
        <v xml:space="preserve">  ALTER COLUMN   INPUT_VALUE VARCHAR(4000);</v>
      </c>
      <c r="L393" s="12"/>
      <c r="M393" s="18" t="str">
        <f t="shared" si="160"/>
        <v>INPUT_VALUE,</v>
      </c>
      <c r="N393" s="5" t="s">
        <v>122</v>
      </c>
      <c r="O393" s="1" t="s">
        <v>13</v>
      </c>
      <c r="P393" t="s">
        <v>44</v>
      </c>
      <c r="W393" s="17" t="str">
        <f t="shared" si="162"/>
        <v>ınputValue</v>
      </c>
      <c r="X393" s="3" t="str">
        <f t="shared" si="163"/>
        <v>"ınputValue":"",</v>
      </c>
      <c r="Y393" s="22" t="str">
        <f t="shared" si="164"/>
        <v>public static String INPUT_VALUE="ınputValue";</v>
      </c>
      <c r="Z393" s="7" t="str">
        <f t="shared" si="165"/>
        <v>private String ınputValue="";</v>
      </c>
    </row>
    <row r="394" spans="2:26" ht="30.6" x14ac:dyDescent="0.45">
      <c r="B394" s="1" t="s">
        <v>14</v>
      </c>
      <c r="C394" s="1" t="s">
        <v>1</v>
      </c>
      <c r="D394" s="8">
        <v>4000</v>
      </c>
      <c r="E394" s="24"/>
      <c r="F394" s="24"/>
      <c r="G394" s="24"/>
      <c r="I394" t="str">
        <f t="shared" si="157"/>
        <v>ALTER TABLE CR_REL_RULE_AND_COMPONENT</v>
      </c>
      <c r="J394" t="str">
        <f t="shared" si="158"/>
        <v xml:space="preserve"> ADD  DESCRIPTION VARCHAR(4000);</v>
      </c>
      <c r="K394" s="21" t="str">
        <f t="shared" si="159"/>
        <v xml:space="preserve">  ALTER COLUMN   DESCRIPTION VARCHAR(4000);</v>
      </c>
      <c r="M394" s="18" t="str">
        <f t="shared" si="160"/>
        <v>DESCRIPTION,</v>
      </c>
      <c r="N394" s="5" t="str">
        <f>CONCATENATE(B394," ",C394,"(",D394,")",",")</f>
        <v>DESCRIPTION VARCHAR(4000),</v>
      </c>
      <c r="O394" s="1" t="s">
        <v>14</v>
      </c>
      <c r="W394" s="17" t="str">
        <f t="shared" si="162"/>
        <v>descrıptıon</v>
      </c>
      <c r="X394" s="3" t="str">
        <f t="shared" si="163"/>
        <v>"descrıptıon":"",</v>
      </c>
      <c r="Y394" s="22" t="str">
        <f t="shared" si="164"/>
        <v>public static String DESCRIPTION="descrıptıon";</v>
      </c>
      <c r="Z394" s="7" t="str">
        <f t="shared" si="165"/>
        <v>private String descrıptıon="";</v>
      </c>
    </row>
    <row r="395" spans="2:26" x14ac:dyDescent="0.3">
      <c r="E395" s="24"/>
      <c r="F395" s="24"/>
      <c r="G395" s="24"/>
      <c r="K395" s="21"/>
      <c r="M395" s="19"/>
      <c r="N395" s="5" t="s">
        <v>6</v>
      </c>
      <c r="W395" s="16"/>
      <c r="X395" s="3" t="s">
        <v>33</v>
      </c>
      <c r="Y395" s="22"/>
      <c r="Z395" s="7"/>
    </row>
    <row r="396" spans="2:26" x14ac:dyDescent="0.3">
      <c r="E396" s="24"/>
      <c r="F396" s="24"/>
      <c r="G396" s="24"/>
      <c r="K396" s="21"/>
      <c r="M396" s="19"/>
      <c r="N396" s="5"/>
      <c r="W396" s="16"/>
      <c r="X396" s="3"/>
      <c r="Y396" s="22"/>
      <c r="Z396" s="7"/>
    </row>
    <row r="397" spans="2:26" ht="43.2" x14ac:dyDescent="0.3">
      <c r="B397" s="2" t="s">
        <v>70</v>
      </c>
      <c r="E397" s="24"/>
      <c r="F397" s="24"/>
      <c r="G397" s="24"/>
      <c r="J397" t="s">
        <v>114</v>
      </c>
      <c r="K397" s="26" t="str">
        <f>CONCATENATE(J397," VIEW ",B397," AS SELECT")</f>
        <v>create VIEW CR_REL_RULE_AND_COMPONENT_LIST AS SELECT</v>
      </c>
      <c r="M397" s="19" t="str">
        <f>CONCATENATE("CREATE VIEW ",B397," AS SELECT ")</f>
        <v xml:space="preserve">CREATE VIEW CR_REL_RULE_AND_COMPONENT_LIST AS SELECT </v>
      </c>
      <c r="N397" s="5" t="str">
        <f>CONCATENATE("CREATE TABLE ",B397," ","(")</f>
        <v>CREATE TABLE CR_REL_RULE_AND_COMPONENT_LIST (</v>
      </c>
      <c r="W397" s="16"/>
      <c r="X397" s="3" t="s">
        <v>32</v>
      </c>
      <c r="Y397" s="22"/>
      <c r="Z397" s="7"/>
    </row>
    <row r="398" spans="2:26" ht="19.2" x14ac:dyDescent="0.45">
      <c r="B398" s="1" t="s">
        <v>2</v>
      </c>
      <c r="C398" s="1" t="s">
        <v>1</v>
      </c>
      <c r="D398" s="4">
        <v>20</v>
      </c>
      <c r="E398" s="24"/>
      <c r="F398" s="24"/>
      <c r="G398" s="24"/>
      <c r="K398" s="25" t="str">
        <f>CONCATENATE(B398,",")</f>
        <v>ID,</v>
      </c>
      <c r="L398" s="12"/>
      <c r="M398" s="18" t="str">
        <f t="shared" ref="M398:M408" si="166">CONCATENATE(B398,",")</f>
        <v>ID,</v>
      </c>
      <c r="N398" s="5" t="str">
        <f t="shared" ref="N398:N408" si="167">CONCATENATE(B398," ",C398,"(",D398,")",",")</f>
        <v>ID VARCHAR(20),</v>
      </c>
      <c r="O398" s="1" t="s">
        <v>2</v>
      </c>
      <c r="P398" s="6"/>
      <c r="Q398" s="6"/>
      <c r="R398" s="6"/>
      <c r="S398" s="6"/>
      <c r="T398" s="6"/>
      <c r="U398" s="6"/>
      <c r="V398" s="6"/>
      <c r="W398" s="17" t="str">
        <f t="shared" ref="W398:W408" si="168">CONCATENATE(,LOWER(O398),UPPER(LEFT(P398,1)),LOWER(RIGHT(P398,LEN(P398)-IF(LEN(P398)&gt;0,1,LEN(P398)))),UPPER(LEFT(Q398,1)),LOWER(RIGHT(Q398,LEN(Q398)-IF(LEN(Q398)&gt;0,1,LEN(Q398)))),UPPER(LEFT(R398,1)),LOWER(RIGHT(R398,LEN(R398)-IF(LEN(R398)&gt;0,1,LEN(R398)))),UPPER(LEFT(S398,1)),LOWER(RIGHT(S398,LEN(S398)-IF(LEN(S398)&gt;0,1,LEN(S398)))),UPPER(LEFT(T398,1)),LOWER(RIGHT(T398,LEN(T398)-IF(LEN(T398)&gt;0,1,LEN(T398)))),UPPER(LEFT(U398,1)),LOWER(RIGHT(U398,LEN(U398)-IF(LEN(U398)&gt;0,1,LEN(U398)))),UPPER(LEFT(V398,1)),LOWER(RIGHT(V398,LEN(V398)-IF(LEN(V398)&gt;0,1,LEN(V398)))))</f>
        <v>ıd</v>
      </c>
      <c r="X398" s="3" t="str">
        <f t="shared" ref="X398:X408" si="169">CONCATENATE("""",W398,"""",":","""","""",",")</f>
        <v>"ıd":"",</v>
      </c>
      <c r="Y398" s="22" t="str">
        <f t="shared" ref="Y398:Y408" si="170">CONCATENATE("public static String ",,B398,,"=","""",W398,""";")</f>
        <v>public static String ID="ıd";</v>
      </c>
      <c r="Z398" s="7" t="str">
        <f t="shared" ref="Z398:Z408" si="171">CONCATENATE("private String ",W398,"=","""""",";")</f>
        <v>private String ıd="";</v>
      </c>
    </row>
    <row r="399" spans="2:26" ht="19.2" x14ac:dyDescent="0.45">
      <c r="B399" s="1" t="s">
        <v>3</v>
      </c>
      <c r="C399" s="1" t="s">
        <v>1</v>
      </c>
      <c r="D399" s="4">
        <v>10</v>
      </c>
      <c r="E399" s="24"/>
      <c r="F399" s="24"/>
      <c r="G399" s="24"/>
      <c r="K399" s="25" t="str">
        <f>CONCATENATE(B399,",")</f>
        <v>STATUS,</v>
      </c>
      <c r="L399" s="12"/>
      <c r="M399" s="18" t="str">
        <f t="shared" si="166"/>
        <v>STATUS,</v>
      </c>
      <c r="N399" s="5" t="str">
        <f t="shared" si="167"/>
        <v>STATUS VARCHAR(10),</v>
      </c>
      <c r="O399" s="1" t="s">
        <v>3</v>
      </c>
      <c r="W399" s="17" t="str">
        <f t="shared" si="168"/>
        <v>status</v>
      </c>
      <c r="X399" s="3" t="str">
        <f t="shared" si="169"/>
        <v>"status":"",</v>
      </c>
      <c r="Y399" s="22" t="str">
        <f t="shared" si="170"/>
        <v>public static String STATUS="status";</v>
      </c>
      <c r="Z399" s="7" t="str">
        <f t="shared" si="171"/>
        <v>private String status="";</v>
      </c>
    </row>
    <row r="400" spans="2:26" ht="19.2" x14ac:dyDescent="0.45">
      <c r="B400" s="1" t="s">
        <v>4</v>
      </c>
      <c r="C400" s="1" t="s">
        <v>1</v>
      </c>
      <c r="D400" s="4">
        <v>20</v>
      </c>
      <c r="E400" s="24"/>
      <c r="F400" s="24"/>
      <c r="G400" s="24"/>
      <c r="K400" s="25" t="str">
        <f>CONCATENATE(B400,",")</f>
        <v>INSERT_DATE,</v>
      </c>
      <c r="L400" s="12"/>
      <c r="M400" s="18" t="str">
        <f t="shared" si="166"/>
        <v>INSERT_DATE,</v>
      </c>
      <c r="N400" s="5" t="str">
        <f t="shared" si="167"/>
        <v>INSERT_DATE VARCHAR(20),</v>
      </c>
      <c r="O400" s="1" t="s">
        <v>7</v>
      </c>
      <c r="P400" t="s">
        <v>8</v>
      </c>
      <c r="W400" s="17" t="str">
        <f t="shared" si="168"/>
        <v>ınsertDate</v>
      </c>
      <c r="X400" s="3" t="str">
        <f t="shared" si="169"/>
        <v>"ınsertDate":"",</v>
      </c>
      <c r="Y400" s="22" t="str">
        <f t="shared" si="170"/>
        <v>public static String INSERT_DATE="ınsertDate";</v>
      </c>
      <c r="Z400" s="7" t="str">
        <f t="shared" si="171"/>
        <v>private String ınsertDate="";</v>
      </c>
    </row>
    <row r="401" spans="2:26" ht="19.2" x14ac:dyDescent="0.45">
      <c r="B401" s="1" t="s">
        <v>5</v>
      </c>
      <c r="C401" s="1" t="s">
        <v>1</v>
      </c>
      <c r="D401" s="4">
        <v>20</v>
      </c>
      <c r="E401" s="24"/>
      <c r="F401" s="24"/>
      <c r="G401" s="24"/>
      <c r="K401" s="25" t="str">
        <f>CONCATENATE(B401,",")</f>
        <v>MODIFICATION_DATE,</v>
      </c>
      <c r="L401" s="12"/>
      <c r="M401" s="18" t="str">
        <f t="shared" si="166"/>
        <v>MODIFICATION_DATE,</v>
      </c>
      <c r="N401" s="5" t="str">
        <f t="shared" si="167"/>
        <v>MODIFICATION_DATE VARCHAR(20),</v>
      </c>
      <c r="O401" s="1" t="s">
        <v>9</v>
      </c>
      <c r="P401" t="s">
        <v>8</v>
      </c>
      <c r="W401" s="17" t="str">
        <f t="shared" si="168"/>
        <v>modıfıcatıonDate</v>
      </c>
      <c r="X401" s="3" t="str">
        <f t="shared" si="169"/>
        <v>"modıfıcatıonDate":"",</v>
      </c>
      <c r="Y401" s="22" t="str">
        <f t="shared" si="170"/>
        <v>public static String MODIFICATION_DATE="modıfıcatıonDate";</v>
      </c>
      <c r="Z401" s="7" t="str">
        <f t="shared" si="171"/>
        <v>private String modıfıcatıonDate="";</v>
      </c>
    </row>
    <row r="402" spans="2:26" ht="19.2" x14ac:dyDescent="0.45">
      <c r="B402" s="1" t="s">
        <v>110</v>
      </c>
      <c r="C402" s="1" t="s">
        <v>1</v>
      </c>
      <c r="D402" s="8">
        <v>500</v>
      </c>
      <c r="E402" s="24"/>
      <c r="F402" s="24"/>
      <c r="G402" s="24"/>
      <c r="K402" s="25" t="str">
        <f>CONCATENATE(B402,",")</f>
        <v>LI_RULE_KEY,</v>
      </c>
      <c r="M402" s="18" t="str">
        <f t="shared" si="166"/>
        <v>LI_RULE_KEY,</v>
      </c>
      <c r="N402" s="5" t="str">
        <f t="shared" si="167"/>
        <v>LI_RULE_KEY VARCHAR(500),</v>
      </c>
      <c r="O402" s="1" t="s">
        <v>66</v>
      </c>
      <c r="P402" t="s">
        <v>67</v>
      </c>
      <c r="Q402" t="s">
        <v>43</v>
      </c>
      <c r="W402" s="17" t="str">
        <f t="shared" si="168"/>
        <v>lıRuleKey</v>
      </c>
      <c r="X402" s="3" t="str">
        <f t="shared" si="169"/>
        <v>"lıRuleKey":"",</v>
      </c>
      <c r="Y402" s="22" t="str">
        <f t="shared" si="170"/>
        <v>public static String LI_RULE_KEY="lıRuleKey";</v>
      </c>
      <c r="Z402" s="7" t="str">
        <f t="shared" si="171"/>
        <v>private String lıRuleKey="";</v>
      </c>
    </row>
    <row r="403" spans="2:26" ht="62.4" x14ac:dyDescent="0.45">
      <c r="B403" s="1" t="s">
        <v>68</v>
      </c>
      <c r="C403" s="1" t="s">
        <v>1</v>
      </c>
      <c r="D403" s="8">
        <v>500</v>
      </c>
      <c r="E403" s="24"/>
      <c r="F403" s="24"/>
      <c r="G403" s="24"/>
      <c r="J403" s="23" t="s">
        <v>107</v>
      </c>
      <c r="K403" s="25" t="str">
        <f>CONCATENATE("ifnull((SELECT   ITEM_VALUE FROM CR_LIST_ITEM I WHERE I.ITEM_KEY=T.",B402," AND I.ITEM_CODE='",J403,"' AND I.STATUS='A'),'' ) AS ",B403,",")</f>
        <v>ifnull((SELECT   ITEM_VALUE FROM CR_LIST_ITEM I WHERE I.ITEM_KEY=T.LI_RULE_KEY AND I.ITEM_CODE='userCtrlPermissionRule' AND I.STATUS='A'),'' ) AS RULE_NAME,</v>
      </c>
      <c r="M403" s="18" t="str">
        <f t="shared" si="166"/>
        <v>RULE_NAME,</v>
      </c>
      <c r="N403" s="5" t="str">
        <f t="shared" si="167"/>
        <v>RULE_NAME VARCHAR(500),</v>
      </c>
      <c r="O403" s="1" t="s">
        <v>67</v>
      </c>
      <c r="P403" t="s">
        <v>0</v>
      </c>
      <c r="W403" s="17" t="str">
        <f t="shared" si="168"/>
        <v>ruleName</v>
      </c>
      <c r="X403" s="3" t="str">
        <f t="shared" si="169"/>
        <v>"ruleName":"",</v>
      </c>
      <c r="Y403" s="22" t="str">
        <f t="shared" si="170"/>
        <v>public static String RULE_NAME="ruleName";</v>
      </c>
      <c r="Z403" s="7" t="str">
        <f t="shared" si="171"/>
        <v>private String ruleName="";</v>
      </c>
    </row>
    <row r="404" spans="2:26" ht="19.2" x14ac:dyDescent="0.45">
      <c r="B404" s="1" t="s">
        <v>106</v>
      </c>
      <c r="C404" s="1" t="s">
        <v>1</v>
      </c>
      <c r="D404" s="8">
        <v>500</v>
      </c>
      <c r="E404" s="24"/>
      <c r="F404" s="24"/>
      <c r="G404" s="24"/>
      <c r="K404" s="25" t="str">
        <f>CONCATENATE(B404,",")</f>
        <v>LI_COMPONENT_CODE,</v>
      </c>
      <c r="M404" s="18" t="str">
        <f t="shared" si="166"/>
        <v>LI_COMPONENT_CODE,</v>
      </c>
      <c r="N404" s="5" t="str">
        <f t="shared" si="167"/>
        <v>LI_COMPONENT_CODE VARCHAR(500),</v>
      </c>
      <c r="O404" s="1" t="s">
        <v>66</v>
      </c>
      <c r="P404" t="s">
        <v>49</v>
      </c>
      <c r="Q404" t="s">
        <v>18</v>
      </c>
      <c r="W404" s="17" t="str">
        <f t="shared" si="168"/>
        <v>lıComponentCode</v>
      </c>
      <c r="X404" s="3" t="str">
        <f t="shared" si="169"/>
        <v>"lıComponentCode":"",</v>
      </c>
      <c r="Y404" s="22" t="str">
        <f t="shared" si="170"/>
        <v>public static String LI_COMPONENT_CODE="lıComponentCode";</v>
      </c>
      <c r="Z404" s="7" t="str">
        <f t="shared" si="171"/>
        <v>private String lıComponentCode="";</v>
      </c>
    </row>
    <row r="405" spans="2:26" ht="74.400000000000006" x14ac:dyDescent="0.45">
      <c r="B405" s="1" t="s">
        <v>108</v>
      </c>
      <c r="C405" s="1" t="s">
        <v>1</v>
      </c>
      <c r="D405" s="8">
        <v>500</v>
      </c>
      <c r="E405" s="24"/>
      <c r="F405" s="24"/>
      <c r="G405" s="24"/>
      <c r="J405" s="23" t="s">
        <v>94</v>
      </c>
      <c r="K405" s="25" t="str">
        <f>CONCATENATE("ifnull((SELECT   ITEM_VALUE FROM CR_LIST_ITEM I WHERE I.ITEM_KEY=T.",B404," AND I.ITEM_CODE='",J405,"' AND I.STATUS='A'),'' ) AS ",B405,",")</f>
        <v>ifnull((SELECT   ITEM_VALUE FROM CR_LIST_ITEM I WHERE I.ITEM_KEY=T.LI_COMPONENT_CODE AND I.ITEM_CODE='userPermissionComponentType' AND I.STATUS='A'),'' ) AS COMPONENT_CODE_NAME,</v>
      </c>
      <c r="M405" s="18" t="str">
        <f t="shared" si="166"/>
        <v>COMPONENT_CODE_NAME,</v>
      </c>
      <c r="N405" s="5" t="str">
        <f t="shared" si="167"/>
        <v>COMPONENT_CODE_NAME VARCHAR(500),</v>
      </c>
      <c r="O405" s="1" t="s">
        <v>49</v>
      </c>
      <c r="P405" t="s">
        <v>18</v>
      </c>
      <c r="Q405" t="s">
        <v>0</v>
      </c>
      <c r="W405" s="17" t="str">
        <f t="shared" si="168"/>
        <v>componentCodeName</v>
      </c>
      <c r="X405" s="3" t="str">
        <f t="shared" si="169"/>
        <v>"componentCodeName":"",</v>
      </c>
      <c r="Y405" s="22" t="str">
        <f t="shared" si="170"/>
        <v>public static String COMPONENT_CODE_NAME="componentCodeName";</v>
      </c>
      <c r="Z405" s="7" t="str">
        <f t="shared" si="171"/>
        <v>private String componentCodeName="";</v>
      </c>
    </row>
    <row r="406" spans="2:26" ht="19.2" x14ac:dyDescent="0.45">
      <c r="B406" s="1" t="s">
        <v>109</v>
      </c>
      <c r="C406" s="1" t="s">
        <v>1</v>
      </c>
      <c r="D406" s="8">
        <v>500</v>
      </c>
      <c r="E406" s="24"/>
      <c r="F406" s="24"/>
      <c r="G406" s="24"/>
      <c r="K406" s="25" t="str">
        <f>CONCATENATE(B406,",")</f>
        <v>LI_COMPONENT_KEY,</v>
      </c>
      <c r="M406" s="18" t="str">
        <f t="shared" si="166"/>
        <v>LI_COMPONENT_KEY,</v>
      </c>
      <c r="N406" s="5" t="str">
        <f t="shared" si="167"/>
        <v>LI_COMPONENT_KEY VARCHAR(500),</v>
      </c>
      <c r="O406" s="1" t="s">
        <v>66</v>
      </c>
      <c r="P406" t="s">
        <v>49</v>
      </c>
      <c r="Q406" t="s">
        <v>43</v>
      </c>
      <c r="W406" s="17" t="str">
        <f t="shared" si="168"/>
        <v>lıComponentKey</v>
      </c>
      <c r="X406" s="3" t="str">
        <f t="shared" si="169"/>
        <v>"lıComponentKey":"",</v>
      </c>
      <c r="Y406" s="22" t="str">
        <f t="shared" si="170"/>
        <v>public static String LI_COMPONENT_KEY="lıComponentKey";</v>
      </c>
      <c r="Z406" s="7" t="str">
        <f t="shared" si="171"/>
        <v>private String lıComponentKey="";</v>
      </c>
    </row>
    <row r="407" spans="2:26" ht="74.400000000000006" x14ac:dyDescent="0.45">
      <c r="B407" s="1" t="s">
        <v>111</v>
      </c>
      <c r="C407" s="1" t="s">
        <v>1</v>
      </c>
      <c r="D407" s="8">
        <v>500</v>
      </c>
      <c r="E407" s="24"/>
      <c r="F407" s="24"/>
      <c r="G407" s="24"/>
      <c r="J407" s="23" t="str">
        <f>CONCATENATE(" T.",B404)</f>
        <v xml:space="preserve"> T.LI_COMPONENT_CODE</v>
      </c>
      <c r="K407" s="25" t="str">
        <f>CONCATENATE("ifnull((SELECT   ITEM_VALUE FROM CR_LIST_ITEM I WHERE I.ITEM_KEY=T.",B406," AND I.ITEM_CODE=",J407," AND I.STATUS='A'),'' ) AS ",B407,",")</f>
        <v>ifnull((SELECT   ITEM_VALUE FROM CR_LIST_ITEM I WHERE I.ITEM_KEY=T.LI_COMPONENT_KEY AND I.ITEM_CODE= T.LI_COMPONENT_CODE AND I.STATUS='A'),'' ) AS COMPONENT_KEY_NAME,</v>
      </c>
      <c r="M407" s="18" t="str">
        <f t="shared" si="166"/>
        <v>COMPONENT_KEY_NAME,</v>
      </c>
      <c r="N407" s="5" t="str">
        <f t="shared" si="167"/>
        <v>COMPONENT_KEY_NAME VARCHAR(500),</v>
      </c>
      <c r="O407" s="1" t="s">
        <v>49</v>
      </c>
      <c r="P407" t="s">
        <v>43</v>
      </c>
      <c r="Q407" t="s">
        <v>0</v>
      </c>
      <c r="W407" s="17" t="str">
        <f t="shared" si="168"/>
        <v>componentKeyName</v>
      </c>
      <c r="X407" s="3" t="str">
        <f t="shared" si="169"/>
        <v>"componentKeyName":"",</v>
      </c>
      <c r="Y407" s="22" t="str">
        <f t="shared" si="170"/>
        <v>public static String COMPONENT_KEY_NAME="componentKeyName";</v>
      </c>
      <c r="Z407" s="7" t="str">
        <f t="shared" si="171"/>
        <v>private String componentKeyName="";</v>
      </c>
    </row>
    <row r="408" spans="2:26" ht="19.2" x14ac:dyDescent="0.45">
      <c r="B408" s="1" t="s">
        <v>14</v>
      </c>
      <c r="C408" s="1" t="s">
        <v>1</v>
      </c>
      <c r="D408" s="8">
        <v>4000</v>
      </c>
      <c r="E408" s="24"/>
      <c r="F408" s="24"/>
      <c r="G408" s="24"/>
      <c r="K408" s="25" t="str">
        <f>CONCATENATE(B408,",")</f>
        <v>DESCRIPTION,</v>
      </c>
      <c r="M408" s="18" t="str">
        <f t="shared" si="166"/>
        <v>DESCRIPTION,</v>
      </c>
      <c r="N408" s="5" t="str">
        <f t="shared" si="167"/>
        <v>DESCRIPTION VARCHAR(4000),</v>
      </c>
      <c r="O408" s="1" t="s">
        <v>14</v>
      </c>
      <c r="W408" s="17" t="str">
        <f t="shared" si="168"/>
        <v>descrıptıon</v>
      </c>
      <c r="X408" s="3" t="str">
        <f t="shared" si="169"/>
        <v>"descrıptıon":"",</v>
      </c>
      <c r="Y408" s="22" t="str">
        <f t="shared" si="170"/>
        <v>public static String DESCRIPTION="descrıptıon";</v>
      </c>
      <c r="Z408" s="7" t="str">
        <f t="shared" si="171"/>
        <v>private String descrıptıon="";</v>
      </c>
    </row>
    <row r="409" spans="2:26" ht="19.2" x14ac:dyDescent="0.45">
      <c r="B409" s="1" t="s">
        <v>36</v>
      </c>
      <c r="C409" s="1" t="s">
        <v>1</v>
      </c>
      <c r="D409" s="4">
        <v>20</v>
      </c>
      <c r="E409" s="24"/>
      <c r="F409" s="24"/>
      <c r="G409" s="24"/>
      <c r="K409" s="25" t="str">
        <f>CONCATENATE(B409,",")</f>
        <v>PERMISSION_TYPE,</v>
      </c>
      <c r="L409" s="12"/>
      <c r="M409" s="18" t="s">
        <v>83</v>
      </c>
      <c r="N409" s="5" t="s">
        <v>120</v>
      </c>
      <c r="O409" s="1" t="s">
        <v>50</v>
      </c>
      <c r="P409" t="s">
        <v>51</v>
      </c>
      <c r="W409" s="17" t="s">
        <v>71</v>
      </c>
      <c r="X409" s="3" t="s">
        <v>73</v>
      </c>
      <c r="Y409" s="22" t="s">
        <v>74</v>
      </c>
      <c r="Z409" s="7" t="s">
        <v>72</v>
      </c>
    </row>
    <row r="410" spans="2:26" ht="74.400000000000006" x14ac:dyDescent="0.45">
      <c r="B410" s="1" t="s">
        <v>63</v>
      </c>
      <c r="C410" s="1" t="s">
        <v>1</v>
      </c>
      <c r="D410" s="4">
        <v>30</v>
      </c>
      <c r="E410" s="24"/>
      <c r="F410" s="24"/>
      <c r="G410" s="24"/>
      <c r="J410" s="23" t="s">
        <v>93</v>
      </c>
      <c r="K410" s="25" t="str">
        <f>CONCATENATE("ifnull((SELECT   ITEM_VALUE FROM CR_LIST_ITEM I WHERE I.ITEM_KEY=T.",B409," AND I.ITEM_CODE='",J410,"' AND I.STATUS='A'),'' ) AS ",B410,",")</f>
        <v>ifnull((SELECT   ITEM_VALUE FROM CR_LIST_ITEM I WHERE I.ITEM_KEY=T.PERMISSION_TYPE AND I.ITEM_CODE='userControllerPermissionType' AND I.STATUS='A'),'' ) AS PERMISSION_TYPE_NAME,</v>
      </c>
      <c r="L410" s="12"/>
      <c r="M410" s="18" t="s">
        <v>84</v>
      </c>
      <c r="N410" s="5" t="s">
        <v>123</v>
      </c>
      <c r="O410" s="1" t="s">
        <v>50</v>
      </c>
      <c r="P410" t="s">
        <v>51</v>
      </c>
      <c r="Q410" t="s">
        <v>0</v>
      </c>
      <c r="R410" t="s">
        <v>0</v>
      </c>
      <c r="W410" s="17" t="s">
        <v>85</v>
      </c>
      <c r="X410" s="3" t="s">
        <v>87</v>
      </c>
      <c r="Y410" s="22" t="s">
        <v>88</v>
      </c>
      <c r="Z410" s="7" t="s">
        <v>86</v>
      </c>
    </row>
    <row r="411" spans="2:26" ht="19.2" x14ac:dyDescent="0.45">
      <c r="B411" s="1" t="s">
        <v>47</v>
      </c>
      <c r="C411" s="1" t="s">
        <v>1</v>
      </c>
      <c r="D411" s="4">
        <v>4000</v>
      </c>
      <c r="E411" s="24"/>
      <c r="F411" s="24"/>
      <c r="G411" s="24"/>
      <c r="K411" s="25" t="str">
        <f>CONCATENATE(B411,",")</f>
        <v>INPUT_KEY,</v>
      </c>
      <c r="L411" s="12"/>
      <c r="M411" s="18" t="s">
        <v>89</v>
      </c>
      <c r="N411" s="5" t="s">
        <v>121</v>
      </c>
      <c r="O411" s="1" t="s">
        <v>13</v>
      </c>
      <c r="P411" t="s">
        <v>43</v>
      </c>
      <c r="W411" s="17" t="s">
        <v>75</v>
      </c>
      <c r="X411" s="3" t="s">
        <v>77</v>
      </c>
      <c r="Y411" s="22" t="s">
        <v>78</v>
      </c>
      <c r="Z411" s="7" t="s">
        <v>76</v>
      </c>
    </row>
    <row r="412" spans="2:26" ht="19.2" x14ac:dyDescent="0.45">
      <c r="B412" s="1" t="s">
        <v>48</v>
      </c>
      <c r="C412" s="1" t="s">
        <v>1</v>
      </c>
      <c r="D412" s="4">
        <v>4000</v>
      </c>
      <c r="E412" s="24"/>
      <c r="F412" s="24"/>
      <c r="G412" s="24"/>
      <c r="K412" s="25" t="str">
        <f>CONCATENATE(B412,",")</f>
        <v>INPUT_VALUE,</v>
      </c>
      <c r="L412" s="12"/>
      <c r="M412" s="18" t="s">
        <v>90</v>
      </c>
      <c r="N412" s="5" t="s">
        <v>122</v>
      </c>
      <c r="O412" s="1" t="s">
        <v>13</v>
      </c>
      <c r="P412" t="s">
        <v>44</v>
      </c>
      <c r="W412" s="17" t="s">
        <v>79</v>
      </c>
      <c r="X412" s="3" t="s">
        <v>81</v>
      </c>
      <c r="Y412" s="22" t="s">
        <v>82</v>
      </c>
      <c r="Z412" s="7" t="s">
        <v>80</v>
      </c>
    </row>
    <row r="413" spans="2:26" x14ac:dyDescent="0.3">
      <c r="E413" s="24"/>
      <c r="F413" s="24"/>
      <c r="G413" s="24"/>
      <c r="K413" s="29" t="str">
        <f>CONCATENATE(" FROM ",LEFT(B397,LEN(B397)-5)," T")</f>
        <v xml:space="preserve"> FROM CR_REL_RULE_AND_COMPONENT T</v>
      </c>
      <c r="M413" s="19"/>
      <c r="N413" s="5"/>
      <c r="W413" s="16"/>
      <c r="X413" s="3"/>
      <c r="Y413" s="22"/>
      <c r="Z413" s="7"/>
    </row>
    <row r="414" spans="2:26" x14ac:dyDescent="0.3">
      <c r="B414" s="2" t="s">
        <v>175</v>
      </c>
      <c r="E414" s="24"/>
      <c r="F414" s="24"/>
      <c r="G414" s="24"/>
      <c r="I414" t="str">
        <f>CONCATENATE("ALTER TABLE"," ",B414)</f>
        <v>ALTER TABLE CR_LANG_REL</v>
      </c>
      <c r="K414" s="21"/>
      <c r="M414" s="19"/>
      <c r="N414" s="5" t="str">
        <f>CONCATENATE("CREATE TABLE ",B414," ","(")</f>
        <v>CREATE TABLE CR_LANG_REL (</v>
      </c>
      <c r="W414" s="16"/>
      <c r="X414" s="3"/>
      <c r="Y414" s="22"/>
      <c r="Z414" s="7"/>
    </row>
    <row r="415" spans="2:26" ht="30.6" x14ac:dyDescent="0.45">
      <c r="B415" s="1" t="s">
        <v>2</v>
      </c>
      <c r="C415" s="1" t="s">
        <v>1</v>
      </c>
      <c r="D415" s="4">
        <v>20</v>
      </c>
      <c r="E415" s="24" t="s">
        <v>113</v>
      </c>
      <c r="F415" s="24"/>
      <c r="G415" s="24"/>
      <c r="I415" t="str">
        <f>I414</f>
        <v>ALTER TABLE CR_LANG_REL</v>
      </c>
      <c r="J415" t="str">
        <f t="shared" ref="J415:J423" si="172">CONCATENATE(LEFT(CONCATENATE(" ADD "," ",N415,";"),LEN(CONCATENATE(" ADD "," ",N415,";"))-2),";")</f>
        <v xml:space="preserve"> ADD  ID VARCHAR(20) NOT NULL ;</v>
      </c>
      <c r="K415" s="21" t="str">
        <f t="shared" ref="K415:K423" si="173">CONCATENATE(LEFT(CONCATENATE("  ALTER COLUMN  "," ",N415,";"),LEN(CONCATENATE("  ALTER COLUMN  "," ",N415,";"))-2),";")</f>
        <v xml:space="preserve">  ALTER COLUMN   ID VARCHAR(20) NOT NULL ;</v>
      </c>
      <c r="L415" s="12"/>
      <c r="M415" s="18" t="str">
        <f t="shared" ref="M415:M422" si="174">CONCATENATE(B415,",")</f>
        <v>ID,</v>
      </c>
      <c r="N415" s="5" t="str">
        <f>CONCATENATE(B415," ",C415,"(",D415,") ",E415," ,")</f>
        <v>ID VARCHAR(20) NOT NULL ,</v>
      </c>
      <c r="O415" s="1" t="s">
        <v>2</v>
      </c>
      <c r="P415" s="6"/>
      <c r="Q415" s="6"/>
      <c r="R415" s="6"/>
      <c r="S415" s="6"/>
      <c r="T415" s="6"/>
      <c r="U415" s="6"/>
      <c r="V415" s="6"/>
      <c r="W415" s="17" t="str">
        <f t="shared" ref="W415:W422" si="175">CONCATENATE(,LOWER(O415),UPPER(LEFT(P415,1)),LOWER(RIGHT(P415,LEN(P415)-IF(LEN(P415)&gt;0,1,LEN(P415)))),UPPER(LEFT(Q415,1)),LOWER(RIGHT(Q415,LEN(Q415)-IF(LEN(Q415)&gt;0,1,LEN(Q415)))),UPPER(LEFT(R415,1)),LOWER(RIGHT(R415,LEN(R415)-IF(LEN(R415)&gt;0,1,LEN(R415)))),UPPER(LEFT(S415,1)),LOWER(RIGHT(S415,LEN(S415)-IF(LEN(S415)&gt;0,1,LEN(S415)))),UPPER(LEFT(T415,1)),LOWER(RIGHT(T415,LEN(T415)-IF(LEN(T415)&gt;0,1,LEN(T415)))),UPPER(LEFT(U415,1)),LOWER(RIGHT(U415,LEN(U415)-IF(LEN(U415)&gt;0,1,LEN(U415)))),UPPER(LEFT(V415,1)),LOWER(RIGHT(V415,LEN(V415)-IF(LEN(V415)&gt;0,1,LEN(V415)))))</f>
        <v>ıd</v>
      </c>
      <c r="X415" s="3" t="str">
        <f t="shared" ref="X415:X423" si="176">CONCATENATE("""",W415,"""",":","""","""",",")</f>
        <v>"ıd":"",</v>
      </c>
      <c r="Y415" s="22" t="str">
        <f t="shared" ref="Y415:Y423" si="177">CONCATENATE("public static String ",,B415,,"=","""",W415,""";")</f>
        <v>public static String ID="ıd";</v>
      </c>
      <c r="Z415" s="7" t="str">
        <f t="shared" ref="Z415:Z423" si="178">CONCATENATE("private String ",W415,"=","""""",";")</f>
        <v>private String ıd="";</v>
      </c>
    </row>
    <row r="416" spans="2:26" ht="30.6" x14ac:dyDescent="0.45">
      <c r="B416" s="1" t="s">
        <v>3</v>
      </c>
      <c r="C416" s="1" t="s">
        <v>1</v>
      </c>
      <c r="D416" s="4">
        <v>10</v>
      </c>
      <c r="E416" s="24"/>
      <c r="F416" s="24"/>
      <c r="G416" s="24"/>
      <c r="I416" t="str">
        <f>I415</f>
        <v>ALTER TABLE CR_LANG_REL</v>
      </c>
      <c r="J416" t="str">
        <f t="shared" si="172"/>
        <v xml:space="preserve"> ADD  STATUS VARCHAR(10);</v>
      </c>
      <c r="K416" s="21" t="str">
        <f t="shared" si="173"/>
        <v xml:space="preserve">  ALTER COLUMN   STATUS VARCHAR(10);</v>
      </c>
      <c r="L416" s="12"/>
      <c r="M416" s="18" t="str">
        <f t="shared" si="174"/>
        <v>STATUS,</v>
      </c>
      <c r="N416" s="5" t="str">
        <f t="shared" ref="N416:N423" si="179">CONCATENATE(B416," ",C416,"(",D416,")",",")</f>
        <v>STATUS VARCHAR(10),</v>
      </c>
      <c r="O416" s="1" t="s">
        <v>3</v>
      </c>
      <c r="W416" s="17" t="str">
        <f t="shared" si="175"/>
        <v>status</v>
      </c>
      <c r="X416" s="3" t="str">
        <f t="shared" si="176"/>
        <v>"status":"",</v>
      </c>
      <c r="Y416" s="22" t="str">
        <f t="shared" si="177"/>
        <v>public static String STATUS="status";</v>
      </c>
      <c r="Z416" s="7" t="str">
        <f t="shared" si="178"/>
        <v>private String status="";</v>
      </c>
    </row>
    <row r="417" spans="2:26" ht="30.6" x14ac:dyDescent="0.45">
      <c r="B417" s="1" t="s">
        <v>4</v>
      </c>
      <c r="C417" s="1" t="s">
        <v>1</v>
      </c>
      <c r="D417" s="4">
        <v>20</v>
      </c>
      <c r="E417" s="24"/>
      <c r="F417" s="24"/>
      <c r="G417" s="24"/>
      <c r="I417" t="str">
        <f>I416</f>
        <v>ALTER TABLE CR_LANG_REL</v>
      </c>
      <c r="J417" t="str">
        <f t="shared" si="172"/>
        <v xml:space="preserve"> ADD  INSERT_DATE VARCHAR(20);</v>
      </c>
      <c r="K417" s="21" t="str">
        <f t="shared" si="173"/>
        <v xml:space="preserve">  ALTER COLUMN   INSERT_DATE VARCHAR(20);</v>
      </c>
      <c r="L417" s="12"/>
      <c r="M417" s="18" t="str">
        <f t="shared" si="174"/>
        <v>INSERT_DATE,</v>
      </c>
      <c r="N417" s="5" t="str">
        <f t="shared" si="179"/>
        <v>INSERT_DATE VARCHAR(20),</v>
      </c>
      <c r="O417" s="1" t="s">
        <v>7</v>
      </c>
      <c r="P417" t="s">
        <v>8</v>
      </c>
      <c r="W417" s="17" t="str">
        <f t="shared" si="175"/>
        <v>ınsertDate</v>
      </c>
      <c r="X417" s="3" t="str">
        <f t="shared" si="176"/>
        <v>"ınsertDate":"",</v>
      </c>
      <c r="Y417" s="22" t="str">
        <f t="shared" si="177"/>
        <v>public static String INSERT_DATE="ınsertDate";</v>
      </c>
      <c r="Z417" s="7" t="str">
        <f t="shared" si="178"/>
        <v>private String ınsertDate="";</v>
      </c>
    </row>
    <row r="418" spans="2:26" ht="45" x14ac:dyDescent="0.45">
      <c r="B418" s="1" t="s">
        <v>5</v>
      </c>
      <c r="C418" s="1" t="s">
        <v>1</v>
      </c>
      <c r="D418" s="4">
        <v>20</v>
      </c>
      <c r="E418" s="24"/>
      <c r="F418" s="24"/>
      <c r="G418" s="24"/>
      <c r="I418" t="str">
        <f>I417</f>
        <v>ALTER TABLE CR_LANG_REL</v>
      </c>
      <c r="J418" t="str">
        <f t="shared" si="172"/>
        <v xml:space="preserve"> ADD  MODIFICATION_DATE VARCHAR(20);</v>
      </c>
      <c r="K418" s="21" t="str">
        <f t="shared" si="173"/>
        <v xml:space="preserve">  ALTER COLUMN   MODIFICATION_DATE VARCHAR(20);</v>
      </c>
      <c r="L418" s="12"/>
      <c r="M418" s="18" t="str">
        <f t="shared" si="174"/>
        <v>MODIFICATION_DATE,</v>
      </c>
      <c r="N418" s="5" t="str">
        <f t="shared" si="179"/>
        <v>MODIFICATION_DATE VARCHAR(20),</v>
      </c>
      <c r="O418" s="1" t="s">
        <v>9</v>
      </c>
      <c r="P418" t="s">
        <v>8</v>
      </c>
      <c r="W418" s="17" t="str">
        <f t="shared" si="175"/>
        <v>modıfıcatıonDate</v>
      </c>
      <c r="X418" s="3" t="str">
        <f t="shared" si="176"/>
        <v>"modıfıcatıonDate":"",</v>
      </c>
      <c r="Y418" s="22" t="str">
        <f t="shared" si="177"/>
        <v>public static String MODIFICATION_DATE="modıfıcatıonDate";</v>
      </c>
      <c r="Z418" s="7" t="str">
        <f t="shared" si="178"/>
        <v>private String modıfıcatıonDate="";</v>
      </c>
    </row>
    <row r="419" spans="2:26" ht="30.6" x14ac:dyDescent="0.45">
      <c r="B419" s="30" t="s">
        <v>176</v>
      </c>
      <c r="C419" s="1" t="s">
        <v>1</v>
      </c>
      <c r="D419" s="8">
        <v>30</v>
      </c>
      <c r="E419" s="24"/>
      <c r="F419" s="24"/>
      <c r="G419" s="24"/>
      <c r="I419" t="str">
        <f>I417</f>
        <v>ALTER TABLE CR_LANG_REL</v>
      </c>
      <c r="J419" t="str">
        <f t="shared" si="172"/>
        <v xml:space="preserve"> ADD  REL_ID VARCHAR(30);</v>
      </c>
      <c r="K419" s="21" t="str">
        <f t="shared" si="173"/>
        <v xml:space="preserve">  ALTER COLUMN   REL_ID VARCHAR(30);</v>
      </c>
      <c r="M419" s="18" t="str">
        <f t="shared" si="174"/>
        <v>REL_ID,</v>
      </c>
      <c r="N419" s="5" t="str">
        <f t="shared" si="179"/>
        <v>REL_ID VARCHAR(30),</v>
      </c>
      <c r="O419" s="1" t="s">
        <v>179</v>
      </c>
      <c r="P419" t="s">
        <v>2</v>
      </c>
      <c r="W419" s="17" t="str">
        <f t="shared" si="175"/>
        <v>relId</v>
      </c>
      <c r="X419" s="3" t="str">
        <f t="shared" si="176"/>
        <v>"relId":"",</v>
      </c>
      <c r="Y419" s="22" t="str">
        <f t="shared" si="177"/>
        <v>public static String REL_ID="relId";</v>
      </c>
      <c r="Z419" s="7" t="str">
        <f t="shared" si="178"/>
        <v>private String relId="";</v>
      </c>
    </row>
    <row r="420" spans="2:26" ht="30.6" x14ac:dyDescent="0.45">
      <c r="B420" s="30" t="s">
        <v>178</v>
      </c>
      <c r="C420" s="1" t="s">
        <v>1</v>
      </c>
      <c r="D420" s="8">
        <v>30</v>
      </c>
      <c r="E420" s="24"/>
      <c r="F420" s="24"/>
      <c r="G420" s="24"/>
      <c r="I420" t="e">
        <f>#REF!</f>
        <v>#REF!</v>
      </c>
      <c r="J420" t="str">
        <f t="shared" si="172"/>
        <v xml:space="preserve"> ADD  LANG_TYPE VARCHAR(30);</v>
      </c>
      <c r="K420" s="21" t="str">
        <f t="shared" si="173"/>
        <v xml:space="preserve">  ALTER COLUMN   LANG_TYPE VARCHAR(30);</v>
      </c>
      <c r="M420" s="18" t="str">
        <f t="shared" si="174"/>
        <v>LANG_TYPE,</v>
      </c>
      <c r="N420" s="5" t="str">
        <f t="shared" si="179"/>
        <v>LANG_TYPE VARCHAR(30),</v>
      </c>
      <c r="O420" s="1" t="s">
        <v>29</v>
      </c>
      <c r="P420" t="s">
        <v>51</v>
      </c>
      <c r="W420" s="17" t="str">
        <f t="shared" si="175"/>
        <v>langType</v>
      </c>
      <c r="X420" s="3" t="str">
        <f t="shared" si="176"/>
        <v>"langType":"",</v>
      </c>
      <c r="Y420" s="22" t="str">
        <f t="shared" si="177"/>
        <v>public static String LANG_TYPE="langType";</v>
      </c>
      <c r="Z420" s="7" t="str">
        <f t="shared" si="178"/>
        <v>private String langType="";</v>
      </c>
    </row>
    <row r="421" spans="2:26" ht="30.6" x14ac:dyDescent="0.45">
      <c r="B421" s="30" t="s">
        <v>181</v>
      </c>
      <c r="C421" s="1" t="s">
        <v>1</v>
      </c>
      <c r="D421" s="8">
        <v>40</v>
      </c>
      <c r="E421" s="24"/>
      <c r="F421" s="24"/>
      <c r="G421" s="24"/>
      <c r="I421" t="e">
        <f>I420</f>
        <v>#REF!</v>
      </c>
      <c r="J421" t="str">
        <f t="shared" si="172"/>
        <v xml:space="preserve"> ADD  LANG_FIELD VARCHAR(40);</v>
      </c>
      <c r="K421" s="21" t="str">
        <f t="shared" si="173"/>
        <v xml:space="preserve">  ALTER COLUMN   LANG_FIELD VARCHAR(40);</v>
      </c>
      <c r="M421" s="18" t="str">
        <f t="shared" si="174"/>
        <v>LANG_FIELD,</v>
      </c>
      <c r="N421" s="5" t="str">
        <f t="shared" si="179"/>
        <v>LANG_FIELD VARCHAR(40),</v>
      </c>
      <c r="O421" s="1" t="s">
        <v>29</v>
      </c>
      <c r="P421" t="s">
        <v>60</v>
      </c>
      <c r="W421" s="17" t="str">
        <f t="shared" si="175"/>
        <v>langFıeld</v>
      </c>
      <c r="X421" s="3" t="str">
        <f t="shared" si="176"/>
        <v>"langFıeld":"",</v>
      </c>
      <c r="Y421" s="22" t="str">
        <f t="shared" si="177"/>
        <v>public static String LANG_FIELD="langFıeld";</v>
      </c>
      <c r="Z421" s="7" t="str">
        <f t="shared" si="178"/>
        <v>private String langFıeld="";</v>
      </c>
    </row>
    <row r="422" spans="2:26" ht="30.6" x14ac:dyDescent="0.45">
      <c r="B422" s="30" t="s">
        <v>177</v>
      </c>
      <c r="C422" s="1" t="s">
        <v>1</v>
      </c>
      <c r="D422" s="8">
        <v>500</v>
      </c>
      <c r="E422" s="24"/>
      <c r="F422" s="24"/>
      <c r="G422" s="24"/>
      <c r="I422" t="e">
        <f>#REF!</f>
        <v>#REF!</v>
      </c>
      <c r="J422" t="str">
        <f t="shared" si="172"/>
        <v xml:space="preserve"> ADD  LANG_DEF VARCHAR(500);</v>
      </c>
      <c r="K422" s="21" t="str">
        <f t="shared" si="173"/>
        <v xml:space="preserve">  ALTER COLUMN   LANG_DEF VARCHAR(500);</v>
      </c>
      <c r="M422" s="18" t="str">
        <f t="shared" si="174"/>
        <v>LANG_DEF,</v>
      </c>
      <c r="N422" s="5" t="str">
        <f t="shared" si="179"/>
        <v>LANG_DEF VARCHAR(500),</v>
      </c>
      <c r="O422" s="1" t="s">
        <v>29</v>
      </c>
      <c r="P422" t="s">
        <v>180</v>
      </c>
      <c r="W422" s="17" t="str">
        <f t="shared" si="175"/>
        <v>langDef</v>
      </c>
      <c r="X422" s="3" t="str">
        <f t="shared" si="176"/>
        <v>"langDef":"",</v>
      </c>
      <c r="Y422" s="22" t="str">
        <f t="shared" si="177"/>
        <v>public static String LANG_DEF="langDef";</v>
      </c>
      <c r="Z422" s="7" t="str">
        <f t="shared" si="178"/>
        <v>private String langDef="";</v>
      </c>
    </row>
    <row r="423" spans="2:26" ht="28.8" x14ac:dyDescent="0.3">
      <c r="B423" s="30" t="s">
        <v>29</v>
      </c>
      <c r="C423" s="1" t="s">
        <v>1</v>
      </c>
      <c r="D423" s="8">
        <v>5</v>
      </c>
      <c r="E423" s="24"/>
      <c r="F423" s="24"/>
      <c r="G423" s="24"/>
      <c r="I423" t="e">
        <f>#REF!</f>
        <v>#REF!</v>
      </c>
      <c r="J423" t="str">
        <f t="shared" si="172"/>
        <v xml:space="preserve"> ADD  LANG VARCHAR(5);</v>
      </c>
      <c r="K423" s="21" t="str">
        <f t="shared" si="173"/>
        <v xml:space="preserve">  ALTER COLUMN   LANG VARCHAR(5);</v>
      </c>
      <c r="M423" s="19"/>
      <c r="N423" s="5" t="str">
        <f t="shared" si="179"/>
        <v>LANG VARCHAR(5),</v>
      </c>
      <c r="O423" t="s">
        <v>29</v>
      </c>
      <c r="W423" s="16" t="s">
        <v>125</v>
      </c>
      <c r="X423" s="3" t="str">
        <f t="shared" si="176"/>
        <v>"lang":"",</v>
      </c>
      <c r="Y423" s="22" t="str">
        <f t="shared" si="177"/>
        <v>public static String LANG="lang";</v>
      </c>
      <c r="Z423" s="7" t="str">
        <f t="shared" si="178"/>
        <v>private String lang="";</v>
      </c>
    </row>
    <row r="424" spans="2:26" ht="15.6" x14ac:dyDescent="0.3">
      <c r="E424" s="24"/>
      <c r="F424" s="24"/>
      <c r="G424" s="24"/>
      <c r="K424" s="21"/>
      <c r="M424" s="19"/>
      <c r="N424" s="33" t="s">
        <v>130</v>
      </c>
      <c r="W424" s="16"/>
      <c r="X424" s="3"/>
      <c r="Y424" s="22"/>
      <c r="Z42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2019-11-17T03:46:40Z</dcterms:modified>
</cp:coreProperties>
</file>